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brigitte\Desktop\Line\stage\workspaces\cpoc-at-omc\docs\base_de_donnees_materiaux\"/>
    </mc:Choice>
  </mc:AlternateContent>
  <bookViews>
    <workbookView xWindow="0" yWindow="0" windowWidth="20490" windowHeight="7155" activeTab="2"/>
  </bookViews>
  <sheets>
    <sheet name="Présentation" sheetId="4" r:id="rId1"/>
    <sheet name="Acier" sheetId="1" r:id="rId2"/>
    <sheet name="Inox" sheetId="6" r:id="rId3"/>
  </sheets>
  <definedNames>
    <definedName name="ÉvolutGrasActuel" localSheetId="2">#REF!</definedName>
    <definedName name="ÉvolutGrasActuel">#REF!</definedName>
    <definedName name="ÉvolutHanches" localSheetId="2">#REF!</definedName>
    <definedName name="ÉvolutHanches">#REF!</definedName>
    <definedName name="ÉvolutMasseGrasseActuelle" localSheetId="2">#REF!</definedName>
    <definedName name="ÉvolutMasseGrasseActuelle">#REF!</definedName>
    <definedName name="ÉvolutPoids" localSheetId="2">#REF!</definedName>
    <definedName name="ÉvolutPoids">#REF!</definedName>
    <definedName name="Facteur_IMC">703.0696</definedName>
    <definedName name="ProgAge" localSheetId="2">#REF!</definedName>
    <definedName name="ProgAge">#REF!</definedName>
    <definedName name="ProgBMITarget" localSheetId="2">#REF!</definedName>
    <definedName name="ProgBMITarget">#REF!</definedName>
    <definedName name="ProgBodyFat" localSheetId="2">#REF!</definedName>
    <definedName name="ProgBodyFat">#REF!</definedName>
    <definedName name="ProgChest" localSheetId="2">#REF!</definedName>
    <definedName name="ProgChest">#REF!</definedName>
    <definedName name="ProgDateDébut" localSheetId="2">#REF!</definedName>
    <definedName name="ProgDateDébut">#REF!</definedName>
    <definedName name="ProgHanches" localSheetId="2">#REF!</definedName>
    <definedName name="ProgHanches">#REF!</definedName>
    <definedName name="ProgIMC" localSheetId="2">#REF!</definedName>
    <definedName name="ProgIMC">#REF!</definedName>
    <definedName name="ProgIMCCible" localSheetId="2">#REF!</definedName>
    <definedName name="ProgIMCCible">#REF!</definedName>
    <definedName name="ProgMasseGrasse" localSheetId="2">#REF!</definedName>
    <definedName name="ProgMasseGrasse">#REF!</definedName>
    <definedName name="ProgMasseGrasseCible" localSheetId="2">#REF!</definedName>
    <definedName name="ProgMasseGrasseCible">#REF!</definedName>
    <definedName name="ProgPectoraux" localSheetId="2">#REF!</definedName>
    <definedName name="ProgPectoraux">#REF!</definedName>
    <definedName name="ProgPoids" localSheetId="2">#REF!</definedName>
    <definedName name="ProgPoids">#REF!</definedName>
    <definedName name="ProgSexe" localSheetId="2">#REF!</definedName>
    <definedName name="ProgSex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6" i="6" l="1"/>
  <c r="P7" i="6"/>
  <c r="P8" i="6"/>
  <c r="P9" i="6"/>
  <c r="P10" i="6"/>
  <c r="P11" i="6"/>
  <c r="P12" i="6"/>
  <c r="P13" i="6"/>
  <c r="H13" i="6" s="1"/>
  <c r="P14" i="6"/>
  <c r="P15" i="6"/>
  <c r="P16" i="6"/>
  <c r="P17" i="6"/>
  <c r="H17" i="6" s="1"/>
  <c r="P18" i="6"/>
  <c r="P19" i="6"/>
  <c r="P20" i="6"/>
  <c r="P21" i="6"/>
  <c r="P22" i="6"/>
  <c r="P23" i="6"/>
  <c r="P24" i="6"/>
  <c r="P25" i="6"/>
  <c r="P26" i="6"/>
  <c r="P27" i="6"/>
  <c r="P28" i="6"/>
  <c r="P29" i="6"/>
  <c r="P30" i="6"/>
  <c r="P31" i="6"/>
  <c r="P32" i="6"/>
  <c r="P33" i="6"/>
  <c r="P34" i="6"/>
  <c r="P6" i="1"/>
  <c r="J6" i="6"/>
  <c r="J7" i="6"/>
  <c r="F7" i="6" s="1"/>
  <c r="J8" i="6"/>
  <c r="G8" i="6" s="1"/>
  <c r="J9" i="6"/>
  <c r="G9" i="6" s="1"/>
  <c r="J10" i="6"/>
  <c r="G10" i="6" s="1"/>
  <c r="J11" i="6"/>
  <c r="F11" i="6" s="1"/>
  <c r="J12" i="6"/>
  <c r="G12" i="6" s="1"/>
  <c r="J13" i="6"/>
  <c r="G13" i="6" s="1"/>
  <c r="J14" i="6"/>
  <c r="G14" i="6" s="1"/>
  <c r="J15" i="6"/>
  <c r="G15" i="6" s="1"/>
  <c r="J16" i="6"/>
  <c r="J17" i="6"/>
  <c r="G17" i="6" s="1"/>
  <c r="J18" i="6"/>
  <c r="G18" i="6" s="1"/>
  <c r="J19" i="6"/>
  <c r="G19" i="6" s="1"/>
  <c r="J20" i="6"/>
  <c r="G20" i="6" s="1"/>
  <c r="J21" i="6"/>
  <c r="G21" i="6" s="1"/>
  <c r="J22" i="6"/>
  <c r="J23" i="6"/>
  <c r="F23" i="6" s="1"/>
  <c r="J24" i="6"/>
  <c r="G24" i="6" s="1"/>
  <c r="J25" i="6"/>
  <c r="G25" i="6" s="1"/>
  <c r="J26" i="6"/>
  <c r="G26" i="6" s="1"/>
  <c r="J27" i="6"/>
  <c r="F27" i="6" s="1"/>
  <c r="J28" i="6"/>
  <c r="J29" i="6"/>
  <c r="G29" i="6" s="1"/>
  <c r="J30" i="6"/>
  <c r="J31" i="6"/>
  <c r="G31" i="6" s="1"/>
  <c r="J32" i="6"/>
  <c r="J33" i="6"/>
  <c r="G33" i="6" s="1"/>
  <c r="J34" i="6"/>
  <c r="G34" i="6" s="1"/>
  <c r="J6" i="1"/>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J7" i="1"/>
  <c r="H7" i="1" s="1"/>
  <c r="J8" i="1"/>
  <c r="H8" i="1" s="1"/>
  <c r="J9" i="1"/>
  <c r="J10" i="1"/>
  <c r="H10" i="1" s="1"/>
  <c r="J11" i="1"/>
  <c r="H11" i="1" s="1"/>
  <c r="J12" i="1"/>
  <c r="J13" i="1"/>
  <c r="H13" i="1" s="1"/>
  <c r="J14" i="1"/>
  <c r="J15" i="1"/>
  <c r="J16" i="1"/>
  <c r="H16" i="1" s="1"/>
  <c r="J17" i="1"/>
  <c r="H17" i="1" s="1"/>
  <c r="J18" i="1"/>
  <c r="J19" i="1"/>
  <c r="J20" i="1"/>
  <c r="J21" i="1"/>
  <c r="J22" i="1"/>
  <c r="J23" i="1"/>
  <c r="J24" i="1"/>
  <c r="J25" i="1"/>
  <c r="H25" i="1" s="1"/>
  <c r="J26" i="1"/>
  <c r="H26" i="1" s="1"/>
  <c r="J27" i="1"/>
  <c r="H27" i="1" s="1"/>
  <c r="J28" i="1"/>
  <c r="J29" i="1"/>
  <c r="J30" i="1"/>
  <c r="H30" i="1" s="1"/>
  <c r="J31" i="1"/>
  <c r="J32" i="1"/>
  <c r="J33" i="1"/>
  <c r="J34" i="1"/>
  <c r="J35" i="1"/>
  <c r="J36" i="1"/>
  <c r="H36" i="1" s="1"/>
  <c r="J37" i="1"/>
  <c r="H37" i="1" s="1"/>
  <c r="J38" i="1"/>
  <c r="H38" i="1" s="1"/>
  <c r="J39" i="1"/>
  <c r="H39" i="1" s="1"/>
  <c r="J40" i="1"/>
  <c r="H40" i="1" s="1"/>
  <c r="J41" i="1"/>
  <c r="H41" i="1" s="1"/>
  <c r="J42" i="1"/>
  <c r="J43" i="1"/>
  <c r="J44" i="1"/>
  <c r="H44" i="1" s="1"/>
  <c r="J45" i="1"/>
  <c r="H45" i="1" s="1"/>
  <c r="J46" i="1"/>
  <c r="H46" i="1" s="1"/>
  <c r="J47" i="1"/>
  <c r="H47" i="1" s="1"/>
  <c r="J48" i="1"/>
  <c r="H48" i="1" s="1"/>
  <c r="J49" i="1"/>
  <c r="H49" i="1" s="1"/>
  <c r="J50" i="1"/>
  <c r="H50" i="1" s="1"/>
  <c r="J51" i="1"/>
  <c r="H51" i="1" s="1"/>
  <c r="J52" i="1"/>
  <c r="J53" i="1"/>
  <c r="H53" i="1" s="1"/>
  <c r="J54" i="1"/>
  <c r="J55" i="1"/>
  <c r="H55" i="1" s="1"/>
  <c r="J56" i="1"/>
  <c r="H56" i="1" s="1"/>
  <c r="J57" i="1"/>
  <c r="H57" i="1" s="1"/>
  <c r="J58" i="1"/>
  <c r="J59" i="1"/>
  <c r="H59" i="1" s="1"/>
  <c r="J60" i="1"/>
  <c r="J61" i="1"/>
  <c r="H61" i="1" s="1"/>
  <c r="J62" i="1"/>
  <c r="H62" i="1" s="1"/>
  <c r="J63" i="1"/>
  <c r="H63" i="1" s="1"/>
  <c r="J64" i="1"/>
  <c r="J65" i="1"/>
  <c r="F65" i="1" s="1"/>
  <c r="J66" i="1"/>
  <c r="H66" i="1" s="1"/>
  <c r="J67" i="1"/>
  <c r="H67" i="1" s="1"/>
  <c r="J68" i="1"/>
  <c r="H68" i="1" s="1"/>
  <c r="J69" i="1"/>
  <c r="J70" i="1"/>
  <c r="H70" i="1" s="1"/>
  <c r="J71" i="1"/>
  <c r="H71" i="1" s="1"/>
  <c r="J72" i="1"/>
  <c r="J73" i="1"/>
  <c r="H73" i="1" s="1"/>
  <c r="J74" i="1"/>
  <c r="H74" i="1" s="1"/>
  <c r="J75" i="1"/>
  <c r="H75" i="1" s="1"/>
  <c r="J76" i="1"/>
  <c r="H76" i="1" s="1"/>
  <c r="J77" i="1"/>
  <c r="H77" i="1" s="1"/>
  <c r="J78" i="1"/>
  <c r="F30" i="6" l="1"/>
  <c r="F22" i="6"/>
  <c r="F32" i="6"/>
  <c r="F28" i="6"/>
  <c r="F16" i="6"/>
  <c r="H29" i="6"/>
  <c r="H25" i="6"/>
  <c r="H28" i="6"/>
  <c r="H21" i="6"/>
  <c r="G28" i="6"/>
  <c r="H8" i="6"/>
  <c r="H20" i="6"/>
  <c r="H7" i="6"/>
  <c r="H6" i="6"/>
  <c r="H32" i="6"/>
  <c r="H24" i="6"/>
  <c r="H16" i="6"/>
  <c r="F20" i="6"/>
  <c r="H12" i="6"/>
  <c r="F12" i="6"/>
  <c r="H9" i="6"/>
  <c r="H33" i="6"/>
  <c r="H31" i="6"/>
  <c r="H27" i="6"/>
  <c r="H23" i="6"/>
  <c r="H19" i="6"/>
  <c r="H15" i="6"/>
  <c r="H10" i="6"/>
  <c r="H34" i="6"/>
  <c r="H30" i="6"/>
  <c r="H26" i="6"/>
  <c r="H22" i="6"/>
  <c r="H18" i="6"/>
  <c r="H14" i="6"/>
  <c r="H11" i="6"/>
  <c r="G30" i="6"/>
  <c r="F6" i="6"/>
  <c r="F10" i="6"/>
  <c r="G6" i="6"/>
  <c r="F14" i="6"/>
  <c r="G22" i="6"/>
  <c r="G23" i="6"/>
  <c r="F31" i="6"/>
  <c r="F19" i="6"/>
  <c r="G11" i="6"/>
  <c r="F26" i="6"/>
  <c r="F18" i="6"/>
  <c r="G27" i="6"/>
  <c r="F34" i="6"/>
  <c r="F15" i="6"/>
  <c r="G7" i="6"/>
  <c r="F8" i="6"/>
  <c r="G16" i="6"/>
  <c r="F24" i="6"/>
  <c r="G32" i="6"/>
  <c r="F33" i="6"/>
  <c r="F29" i="6"/>
  <c r="F25" i="6"/>
  <c r="F21" i="6"/>
  <c r="F17" i="6"/>
  <c r="F13" i="6"/>
  <c r="F9" i="6"/>
  <c r="F6" i="1"/>
  <c r="H6" i="1"/>
  <c r="F15" i="1"/>
  <c r="F43" i="1"/>
  <c r="F35" i="1"/>
  <c r="F31" i="1"/>
  <c r="F23" i="1"/>
  <c r="F19" i="1"/>
  <c r="F72" i="1"/>
  <c r="F64" i="1"/>
  <c r="F60" i="1"/>
  <c r="F52" i="1"/>
  <c r="F32" i="1"/>
  <c r="F28" i="1"/>
  <c r="F24" i="1"/>
  <c r="F20" i="1"/>
  <c r="F12" i="1"/>
  <c r="F58" i="1"/>
  <c r="F54" i="1"/>
  <c r="F42" i="1"/>
  <c r="F34" i="1"/>
  <c r="F22" i="1"/>
  <c r="F18" i="1"/>
  <c r="F14" i="1"/>
  <c r="F78" i="1"/>
  <c r="F69" i="1"/>
  <c r="F33" i="1"/>
  <c r="F29" i="1"/>
  <c r="F21" i="1"/>
  <c r="H9" i="1"/>
  <c r="F77" i="1"/>
  <c r="F61" i="1"/>
  <c r="F45" i="1"/>
  <c r="F13" i="1"/>
  <c r="F73" i="1"/>
  <c r="F57" i="1"/>
  <c r="F41" i="1"/>
  <c r="F25" i="1"/>
  <c r="F9" i="1"/>
  <c r="F49" i="1"/>
  <c r="F17" i="1"/>
  <c r="F53" i="1"/>
  <c r="F37" i="1"/>
  <c r="F76" i="1"/>
  <c r="F68" i="1"/>
  <c r="F56" i="1"/>
  <c r="F48" i="1"/>
  <c r="F44" i="1"/>
  <c r="F40" i="1"/>
  <c r="F36" i="1"/>
  <c r="F16" i="1"/>
  <c r="F8" i="1"/>
  <c r="F75" i="1"/>
  <c r="F71" i="1"/>
  <c r="F67" i="1"/>
  <c r="F63" i="1"/>
  <c r="F59" i="1"/>
  <c r="F55" i="1"/>
  <c r="F51" i="1"/>
  <c r="F47" i="1"/>
  <c r="F39" i="1"/>
  <c r="F27" i="1"/>
  <c r="F11" i="1"/>
  <c r="F7" i="1"/>
  <c r="F74" i="1"/>
  <c r="F70" i="1"/>
  <c r="F66" i="1"/>
  <c r="F62" i="1"/>
  <c r="F50" i="1"/>
  <c r="F46" i="1"/>
  <c r="F38" i="1"/>
  <c r="F30" i="1"/>
  <c r="F26" i="1"/>
  <c r="F10" i="1"/>
  <c r="H69" i="1"/>
  <c r="H29" i="1"/>
  <c r="H21" i="1"/>
  <c r="H65" i="1"/>
  <c r="H78" i="1"/>
  <c r="H58" i="1"/>
  <c r="H54" i="1"/>
  <c r="H42" i="1"/>
  <c r="H34" i="1"/>
  <c r="H22" i="1"/>
  <c r="H18" i="1"/>
  <c r="H14" i="1"/>
  <c r="H72" i="1"/>
  <c r="H60" i="1"/>
  <c r="H32" i="1"/>
  <c r="H28" i="1"/>
  <c r="H20" i="1"/>
  <c r="H12" i="1"/>
  <c r="H33" i="1"/>
  <c r="H43" i="1"/>
  <c r="H35" i="1"/>
  <c r="H31" i="1"/>
  <c r="H23" i="1"/>
  <c r="H19" i="1"/>
  <c r="H15" i="1"/>
  <c r="H64" i="1"/>
  <c r="H52" i="1"/>
  <c r="H24" i="1"/>
  <c r="G76" i="1" l="1"/>
  <c r="G68" i="1"/>
  <c r="G60" i="1"/>
  <c r="G44" i="1"/>
  <c r="G36" i="1"/>
  <c r="G20" i="1"/>
  <c r="G12" i="1"/>
  <c r="G72" i="1"/>
  <c r="G52" i="1"/>
  <c r="G40" i="1"/>
  <c r="G28" i="1"/>
  <c r="G16" i="1"/>
  <c r="G23" i="1"/>
  <c r="G78" i="1"/>
  <c r="G70" i="1"/>
  <c r="G58" i="1"/>
  <c r="G54" i="1"/>
  <c r="G50" i="1"/>
  <c r="G46" i="1"/>
  <c r="G42" i="1"/>
  <c r="G38" i="1"/>
  <c r="G34" i="1"/>
  <c r="G30" i="1"/>
  <c r="G26" i="1"/>
  <c r="G22" i="1"/>
  <c r="G18" i="1"/>
  <c r="G14" i="1"/>
  <c r="G10" i="1"/>
  <c r="G6" i="1"/>
  <c r="G64" i="1"/>
  <c r="G56" i="1"/>
  <c r="G48" i="1"/>
  <c r="G32" i="1"/>
  <c r="G24" i="1"/>
  <c r="G8" i="1"/>
  <c r="G74" i="1"/>
  <c r="G66" i="1"/>
  <c r="G62" i="1"/>
  <c r="G77" i="1"/>
  <c r="G73" i="1"/>
  <c r="G69" i="1"/>
  <c r="G65" i="1"/>
  <c r="G61" i="1"/>
  <c r="G57" i="1"/>
  <c r="G53" i="1"/>
  <c r="G49" i="1"/>
  <c r="G45" i="1"/>
  <c r="G41" i="1"/>
  <c r="G37" i="1"/>
  <c r="G33" i="1"/>
  <c r="G29" i="1"/>
  <c r="G25" i="1"/>
  <c r="G21" i="1"/>
  <c r="G17" i="1"/>
  <c r="G13" i="1"/>
  <c r="G9" i="1"/>
  <c r="G71" i="1"/>
  <c r="G63" i="1"/>
  <c r="G55" i="1"/>
  <c r="G51" i="1"/>
  <c r="G47" i="1"/>
  <c r="G39" i="1"/>
  <c r="G31" i="1"/>
  <c r="G19" i="1"/>
  <c r="G15" i="1"/>
  <c r="G11" i="1"/>
  <c r="G7" i="1"/>
  <c r="G75" i="1"/>
  <c r="G67" i="1"/>
  <c r="G59" i="1"/>
  <c r="G43" i="1"/>
  <c r="G35" i="1"/>
  <c r="G27" i="1"/>
  <c r="W16" i="6"/>
  <c r="W18" i="6"/>
  <c r="W31" i="6" l="1"/>
  <c r="W33" i="6"/>
  <c r="W13" i="6"/>
  <c r="W14" i="6"/>
  <c r="W17" i="6"/>
  <c r="W29" i="6"/>
  <c r="W7" i="6"/>
  <c r="W9" i="6"/>
  <c r="W10" i="6"/>
  <c r="W11" i="6"/>
  <c r="W12" i="6"/>
  <c r="W6" i="6"/>
  <c r="AM70" i="1" l="1"/>
  <c r="W70" i="1" s="1"/>
  <c r="AM67" i="1"/>
  <c r="W67" i="1" s="1"/>
  <c r="AM65" i="1"/>
  <c r="W65" i="1" s="1"/>
  <c r="AM61" i="1"/>
  <c r="W61" i="1" s="1"/>
  <c r="AM74" i="1" l="1"/>
  <c r="W74" i="1" s="1"/>
  <c r="AM42" i="1" l="1"/>
  <c r="W42" i="1" s="1"/>
  <c r="AM32" i="1"/>
  <c r="W32" i="1" s="1"/>
  <c r="AM33" i="1"/>
  <c r="W33" i="1" s="1"/>
  <c r="AM34" i="1"/>
  <c r="W34" i="1" s="1"/>
  <c r="AM35" i="1"/>
  <c r="W35" i="1" s="1"/>
  <c r="AM36" i="1"/>
  <c r="W36" i="1" s="1"/>
  <c r="AM37" i="1"/>
  <c r="W37" i="1" s="1"/>
  <c r="AM58" i="1"/>
  <c r="W58" i="1" s="1"/>
  <c r="AM59" i="1"/>
  <c r="W59" i="1" s="1"/>
  <c r="AM60" i="1"/>
  <c r="W60" i="1" s="1"/>
  <c r="AM62" i="1"/>
  <c r="W62" i="1" s="1"/>
  <c r="AM63" i="1"/>
  <c r="W63" i="1" s="1"/>
  <c r="AM64" i="1"/>
  <c r="W64" i="1" s="1"/>
  <c r="AM66" i="1"/>
  <c r="W66" i="1" s="1"/>
  <c r="AM68" i="1"/>
  <c r="W68" i="1" s="1"/>
  <c r="AM69" i="1"/>
  <c r="W69" i="1" s="1"/>
  <c r="AM71" i="1"/>
  <c r="W71" i="1" s="1"/>
  <c r="AM72" i="1"/>
  <c r="W72" i="1" s="1"/>
  <c r="AM73" i="1"/>
  <c r="W73" i="1" s="1"/>
  <c r="AM75" i="1"/>
  <c r="W75" i="1" s="1"/>
  <c r="AM76" i="1"/>
  <c r="W76" i="1" s="1"/>
  <c r="AM77" i="1"/>
  <c r="W77" i="1" s="1"/>
  <c r="AM78" i="1"/>
  <c r="W78" i="1" s="1"/>
  <c r="AM7" i="1" l="1"/>
  <c r="W7" i="1" s="1"/>
  <c r="AM8" i="1"/>
  <c r="W8" i="1" s="1"/>
  <c r="AM9" i="1"/>
  <c r="W9" i="1" s="1"/>
  <c r="AM10" i="1"/>
  <c r="W10" i="1" s="1"/>
  <c r="AM11" i="1"/>
  <c r="W11" i="1" s="1"/>
  <c r="AM18" i="1"/>
  <c r="W18" i="1" s="1"/>
  <c r="AM19" i="1"/>
  <c r="W19" i="1" s="1"/>
  <c r="AM20" i="1"/>
  <c r="W20" i="1" s="1"/>
  <c r="AM21" i="1"/>
  <c r="W21" i="1" s="1"/>
  <c r="AM22" i="1"/>
  <c r="W22" i="1" s="1"/>
  <c r="AM23" i="1"/>
  <c r="W23" i="1" s="1"/>
  <c r="AM24" i="1"/>
  <c r="W24" i="1" s="1"/>
  <c r="AM25" i="1"/>
  <c r="W25" i="1" s="1"/>
  <c r="AM26" i="1"/>
  <c r="W26" i="1" s="1"/>
  <c r="AM27" i="1"/>
  <c r="W27" i="1" s="1"/>
  <c r="AM28" i="1"/>
  <c r="W28" i="1" s="1"/>
  <c r="AM29" i="1"/>
  <c r="W29" i="1" s="1"/>
  <c r="AM30" i="1"/>
  <c r="W30" i="1" s="1"/>
  <c r="AM31" i="1"/>
  <c r="W31" i="1" s="1"/>
  <c r="AM38" i="1"/>
  <c r="W38" i="1" s="1"/>
  <c r="AM39" i="1"/>
  <c r="W39" i="1" s="1"/>
  <c r="AM40" i="1"/>
  <c r="W40" i="1" s="1"/>
  <c r="AM41" i="1"/>
  <c r="W41" i="1" s="1"/>
  <c r="AM43" i="1"/>
  <c r="W43" i="1" s="1"/>
  <c r="AM44" i="1"/>
  <c r="W44" i="1" s="1"/>
  <c r="AM45" i="1"/>
  <c r="W45" i="1" s="1"/>
  <c r="AM46" i="1"/>
  <c r="W46" i="1" s="1"/>
  <c r="AM47" i="1"/>
  <c r="W47" i="1" s="1"/>
  <c r="AM48" i="1"/>
  <c r="W48" i="1" s="1"/>
  <c r="AM49" i="1"/>
  <c r="W49" i="1" s="1"/>
  <c r="AM50" i="1"/>
  <c r="W50" i="1" s="1"/>
  <c r="AM51" i="1"/>
  <c r="W51" i="1" s="1"/>
  <c r="AM52" i="1"/>
  <c r="W52" i="1" s="1"/>
  <c r="AM53" i="1"/>
  <c r="W53" i="1" s="1"/>
  <c r="AM54" i="1"/>
  <c r="W54" i="1" s="1"/>
  <c r="AM55" i="1"/>
  <c r="W55" i="1" s="1"/>
  <c r="AM56" i="1"/>
  <c r="W56" i="1" s="1"/>
  <c r="AM57" i="1"/>
  <c r="W57" i="1" s="1"/>
  <c r="AM12" i="1"/>
  <c r="W12" i="1" s="1"/>
  <c r="AM13" i="1"/>
  <c r="W13" i="1" s="1"/>
  <c r="AM14" i="1"/>
  <c r="W14" i="1" s="1"/>
  <c r="AM15" i="1"/>
  <c r="W15" i="1" s="1"/>
  <c r="AM16" i="1"/>
  <c r="W16" i="1" s="1"/>
  <c r="AM17" i="1"/>
  <c r="W17" i="1" s="1"/>
  <c r="AM6" i="1"/>
  <c r="W6" i="1" s="1"/>
</calcChain>
</file>

<file path=xl/comments1.xml><?xml version="1.0" encoding="utf-8"?>
<comments xmlns="http://schemas.openxmlformats.org/spreadsheetml/2006/main">
  <authors>
    <author>brigitte</author>
    <author>M. Vurli -  ALPEN'TECH</author>
  </authors>
  <commentList>
    <comment ref="B5" authorId="0" shapeId="0">
      <text>
        <r>
          <rPr>
            <b/>
            <sz val="9"/>
            <color indexed="81"/>
            <rFont val="Tahoma"/>
            <family val="2"/>
          </rPr>
          <t>Famille d'acier issu de la norme  NF 10277</t>
        </r>
      </text>
    </comment>
    <comment ref="D5" authorId="0" shapeId="0">
      <text>
        <r>
          <rPr>
            <b/>
            <sz val="9"/>
            <color indexed="81"/>
            <rFont val="Tahoma"/>
            <family val="2"/>
          </rPr>
          <t>numéro de la désignation Européenne</t>
        </r>
      </text>
    </comment>
    <comment ref="E5" authorId="1" shapeId="0">
      <text>
        <r>
          <rPr>
            <b/>
            <sz val="8"/>
            <color indexed="81"/>
            <rFont val="Tahoma"/>
            <family val="2"/>
          </rPr>
          <t>Prix à la tonne</t>
        </r>
        <r>
          <rPr>
            <sz val="8"/>
            <color indexed="81"/>
            <rFont val="Tahoma"/>
            <family val="2"/>
          </rPr>
          <t xml:space="preserve">
</t>
        </r>
      </text>
    </comment>
    <comment ref="F5" authorId="0" shapeId="0">
      <text>
        <r>
          <rPr>
            <sz val="9"/>
            <color indexed="81"/>
            <rFont val="Tahoma"/>
            <charset val="1"/>
          </rPr>
          <t xml:space="preserve">Prix minimal que le materiau peut prendre,
il est calculé automatiquement.
</t>
        </r>
      </text>
    </comment>
    <comment ref="G5" authorId="0" shapeId="0">
      <text>
        <r>
          <rPr>
            <sz val="9"/>
            <color indexed="81"/>
            <rFont val="Tahoma"/>
            <charset val="1"/>
          </rPr>
          <t xml:space="preserve">Prix dans une base 1, on divise le prix par 1 euro pour ne plus avoir d'unité.
</t>
        </r>
      </text>
    </comment>
    <comment ref="H5" authorId="0" shapeId="0">
      <text>
        <r>
          <rPr>
            <sz val="9"/>
            <color indexed="81"/>
            <rFont val="Tahoma"/>
            <family val="2"/>
          </rPr>
          <t>Prix maximal que le materiau peut prendre,
il est calculé automatiquement.</t>
        </r>
        <r>
          <rPr>
            <b/>
            <sz val="9"/>
            <color indexed="81"/>
            <rFont val="Tahoma"/>
            <charset val="1"/>
          </rPr>
          <t xml:space="preserve">
</t>
        </r>
      </text>
    </comment>
    <comment ref="I5" authorId="0" shapeId="0">
      <text>
        <r>
          <rPr>
            <sz val="9"/>
            <color indexed="81"/>
            <rFont val="Tahoma"/>
            <family val="2"/>
          </rPr>
          <t>Prix certain que le fournisseur a donné dans l'année, s'il y a 0 alors on n'a pas de prix réel mais juste une estimation. 
Calculé automatiquement.</t>
        </r>
      </text>
    </comment>
    <comment ref="J5" authorId="0" shapeId="0">
      <text>
        <r>
          <rPr>
            <sz val="9"/>
            <color indexed="81"/>
            <rFont val="Tahoma"/>
            <family val="2"/>
          </rPr>
          <t xml:space="preserve">Prix estimé si on ne connait pas le prix réel, celui-ci est calculé automatiquement.
</t>
        </r>
      </text>
    </comment>
    <comment ref="K5" authorId="0" shapeId="0">
      <text>
        <r>
          <rPr>
            <sz val="9"/>
            <color indexed="81"/>
            <rFont val="Tahoma"/>
            <family val="2"/>
          </rPr>
          <t xml:space="preserve">Dernier prix connu d'un fournisseur à saisir.
</t>
        </r>
      </text>
    </comment>
    <comment ref="L5" authorId="0" shapeId="0">
      <text>
        <r>
          <rPr>
            <sz val="9"/>
            <color indexed="81"/>
            <rFont val="Tahoma"/>
            <family val="2"/>
          </rPr>
          <t>Date d'application de ce dernier prix, jour/mois/année, à saisir.</t>
        </r>
      </text>
    </comment>
    <comment ref="M5" authorId="0" shapeId="0">
      <text>
        <r>
          <rPr>
            <sz val="9"/>
            <color indexed="81"/>
            <rFont val="Tahoma"/>
            <family val="2"/>
          </rPr>
          <t xml:space="preserve">Moyenne du pourcentage d'augmentation du prix du materiau par an. Il est à saisir et sera utilisé pour les prix connu avec une date d'application du dernier prix inférieur à 2018.
</t>
        </r>
      </text>
    </comment>
    <comment ref="N5" authorId="0" shapeId="0">
      <text>
        <r>
          <rPr>
            <sz val="9"/>
            <color indexed="81"/>
            <rFont val="Tahoma"/>
            <family val="2"/>
          </rPr>
          <t>Prix minimum trouvé sur internet, à saisir uniquement si on  n'a pas de dernier prix connu.</t>
        </r>
      </text>
    </comment>
    <comment ref="O5" authorId="0" shapeId="0">
      <text>
        <r>
          <rPr>
            <sz val="9"/>
            <color indexed="81"/>
            <rFont val="Tahoma"/>
            <family val="2"/>
          </rPr>
          <t xml:space="preserve">Prix maximum trouvé sur internet, à saisir uniquement si on n'a pas de dernier prix connu.
</t>
        </r>
      </text>
    </comment>
    <comment ref="P5" authorId="0" shapeId="0">
      <text>
        <r>
          <rPr>
            <sz val="9"/>
            <color indexed="81"/>
            <rFont val="Tahoma"/>
            <family val="2"/>
          </rPr>
          <t xml:space="preserve">Pourcentage d'incertitude des prix, il est à saisir lorsque l'on a un dernier prix connu. 
</t>
        </r>
      </text>
    </comment>
    <comment ref="Q5" authorId="0" shapeId="0">
      <text>
        <r>
          <rPr>
            <sz val="9"/>
            <color indexed="81"/>
            <rFont val="Tahoma"/>
            <family val="2"/>
          </rPr>
          <t xml:space="preserve">Les valeurs en gras ont été trouvées dans le "critère d'usinabilité" , les valeurs en italiques ont été déduites des valeurs en gras. 
La référence est le 9S30, numéro 1,0711.
</t>
        </r>
      </text>
    </comment>
    <comment ref="W5" authorId="0" shapeId="0">
      <text>
        <r>
          <rPr>
            <sz val="9"/>
            <color indexed="81"/>
            <rFont val="Tahoma"/>
            <family val="2"/>
          </rPr>
          <t>1: bonne aptitude à la soudure
2: moyenne aptitude à la soudure
3: mauvaise aptitude à la soudure</t>
        </r>
      </text>
    </comment>
    <comment ref="Y5" authorId="0" shapeId="0">
      <text>
        <r>
          <rPr>
            <sz val="9"/>
            <color indexed="81"/>
            <rFont val="Tahoma"/>
            <family val="2"/>
          </rPr>
          <t xml:space="preserve">0: pré-traité
1: bonne aptitude au traitement thermique 
2: moyenne aptitude au traitement thermique 
3: difficilement traitable thermiquement </t>
        </r>
      </text>
    </comment>
  </commentList>
</comments>
</file>

<file path=xl/comments2.xml><?xml version="1.0" encoding="utf-8"?>
<comments xmlns="http://schemas.openxmlformats.org/spreadsheetml/2006/main">
  <authors>
    <author>brigitte</author>
  </authors>
  <commentList>
    <comment ref="D5" authorId="0" shapeId="0">
      <text>
        <r>
          <rPr>
            <sz val="9"/>
            <color indexed="81"/>
            <rFont val="Tahoma"/>
            <family val="2"/>
          </rPr>
          <t xml:space="preserve">Numéro de la designation Européenne
</t>
        </r>
      </text>
    </comment>
    <comment ref="E5" authorId="0" shapeId="0">
      <text>
        <r>
          <rPr>
            <sz val="9"/>
            <color indexed="81"/>
            <rFont val="Tahoma"/>
            <family val="2"/>
          </rPr>
          <t xml:space="preserve">Prix à la tonne 
</t>
        </r>
      </text>
    </comment>
    <comment ref="F5" authorId="0" shapeId="0">
      <text>
        <r>
          <rPr>
            <sz val="9"/>
            <color indexed="81"/>
            <rFont val="Tahoma"/>
            <charset val="1"/>
          </rPr>
          <t xml:space="preserve">Prix minimal que le materiau peut prendre,
il est calculé automatiquement.
</t>
        </r>
      </text>
    </comment>
    <comment ref="G5" authorId="0" shapeId="0">
      <text>
        <r>
          <rPr>
            <sz val="9"/>
            <color indexed="81"/>
            <rFont val="Tahoma"/>
            <charset val="1"/>
          </rPr>
          <t xml:space="preserve">Prix dans une base 1, on divise le prix par 1 euro pour ne plus avoir d'unité.
</t>
        </r>
      </text>
    </comment>
    <comment ref="H5" authorId="0" shapeId="0">
      <text>
        <r>
          <rPr>
            <sz val="9"/>
            <color indexed="81"/>
            <rFont val="Tahoma"/>
            <family val="2"/>
          </rPr>
          <t>Prix maximal que le materiau peut prendre,
il est calculé automatiquement.</t>
        </r>
        <r>
          <rPr>
            <b/>
            <sz val="9"/>
            <color indexed="81"/>
            <rFont val="Tahoma"/>
            <charset val="1"/>
          </rPr>
          <t xml:space="preserve">
</t>
        </r>
      </text>
    </comment>
    <comment ref="I5" authorId="0" shapeId="0">
      <text>
        <r>
          <rPr>
            <sz val="9"/>
            <color indexed="81"/>
            <rFont val="Tahoma"/>
            <family val="2"/>
          </rPr>
          <t xml:space="preserve">Prix certain que le fournisseur a donné dans l'année, s'il y a 0 alors on n'a pas de prix réel mais juste une estimation. 
Calculé automatiquement.
</t>
        </r>
      </text>
    </comment>
    <comment ref="J5" authorId="0" shapeId="0">
      <text>
        <r>
          <rPr>
            <sz val="9"/>
            <color indexed="81"/>
            <rFont val="Tahoma"/>
            <family val="2"/>
          </rPr>
          <t>Prix estimé si on ne connait pas le prix réel, celui-ci est calculé automatiquement.</t>
        </r>
        <r>
          <rPr>
            <b/>
            <sz val="9"/>
            <color indexed="81"/>
            <rFont val="Tahoma"/>
            <family val="2"/>
          </rPr>
          <t xml:space="preserve">
</t>
        </r>
        <r>
          <rPr>
            <sz val="9"/>
            <color indexed="81"/>
            <rFont val="Tahoma"/>
            <family val="2"/>
          </rPr>
          <t xml:space="preserve">
</t>
        </r>
      </text>
    </comment>
    <comment ref="K5" authorId="0" shapeId="0">
      <text>
        <r>
          <rPr>
            <sz val="9"/>
            <color indexed="81"/>
            <rFont val="Tahoma"/>
            <family val="2"/>
          </rPr>
          <t xml:space="preserve">Dernier prix connu d'un fournisseur à saisir.
</t>
        </r>
      </text>
    </comment>
    <comment ref="L5" authorId="0" shapeId="0">
      <text>
        <r>
          <rPr>
            <sz val="9"/>
            <color indexed="81"/>
            <rFont val="Tahoma"/>
            <family val="2"/>
          </rPr>
          <t>Date d'application de ce dernier prix, jour/mois/année, à saisir.</t>
        </r>
      </text>
    </comment>
    <comment ref="M5" authorId="0" shapeId="0">
      <text>
        <r>
          <rPr>
            <sz val="9"/>
            <color indexed="81"/>
            <rFont val="Tahoma"/>
            <family val="2"/>
          </rPr>
          <t xml:space="preserve">Moyenne du pourcentage d'augmentation du prix du materiau par an. Il est à saisir et sera utilisé pour les prix connu avec une date d'application du dernier prix inférieur à 2018.
</t>
        </r>
      </text>
    </comment>
    <comment ref="N5" authorId="0" shapeId="0">
      <text>
        <r>
          <rPr>
            <sz val="9"/>
            <color indexed="81"/>
            <rFont val="Tahoma"/>
            <family val="2"/>
          </rPr>
          <t xml:space="preserve">Prix minimum trouvé sur internet, à saisir uniquement si on  n'a pas de dernier prix connu.
</t>
        </r>
      </text>
    </comment>
    <comment ref="O5" authorId="0" shapeId="0">
      <text>
        <r>
          <rPr>
            <sz val="9"/>
            <color indexed="81"/>
            <rFont val="Tahoma"/>
            <family val="2"/>
          </rPr>
          <t xml:space="preserve">Prix maximum trouvé sur internet, à saisir uniquement si on  n'a pas de dernier prix connu.
</t>
        </r>
      </text>
    </comment>
    <comment ref="P5" authorId="0" shapeId="0">
      <text>
        <r>
          <rPr>
            <sz val="9"/>
            <color indexed="81"/>
            <rFont val="Tahoma"/>
            <family val="2"/>
          </rPr>
          <t xml:space="preserve">Pourcentage d'incertitude des prix, il est à saisir lorsque l'on a un dernier prix connu. 
</t>
        </r>
      </text>
    </comment>
    <comment ref="Q5" authorId="0" shapeId="0">
      <text>
        <r>
          <rPr>
            <sz val="9"/>
            <color indexed="81"/>
            <rFont val="Tahoma"/>
            <family val="2"/>
          </rPr>
          <t xml:space="preserve">Les valeurs en gras ont été trouvées dans le "critère d'usinabilité" , les valeurs en italiques ont été déduites des valeurs en gras. 
La référence est le 9S30, numéro 1,0711.
</t>
        </r>
      </text>
    </comment>
    <comment ref="W5" authorId="0" shapeId="0">
      <text>
        <r>
          <rPr>
            <sz val="9"/>
            <color indexed="81"/>
            <rFont val="Tahoma"/>
            <family val="2"/>
          </rPr>
          <t xml:space="preserve">1: bonne aptitude à la soudure
2: moyenne aptitude à la soudure
3: mauvaise aptitude à la soudure
</t>
        </r>
      </text>
    </comment>
    <comment ref="Y5" authorId="0" shapeId="0">
      <text>
        <r>
          <rPr>
            <sz val="9"/>
            <color indexed="81"/>
            <rFont val="Tahoma"/>
            <family val="2"/>
          </rPr>
          <t xml:space="preserve">0: pré-traité
1: bonne aptitude au traitement thermique 
2: moyenne aptitude au traitement thermique 
3: difficilement traitable thermiquement 
</t>
        </r>
      </text>
    </comment>
    <comment ref="Z5" authorId="0" shapeId="0">
      <text>
        <r>
          <rPr>
            <sz val="9"/>
            <color indexed="81"/>
            <rFont val="Tahoma"/>
            <family val="2"/>
          </rPr>
          <t>1: très bonne résistance à la corrosion
2: bonne résistance à la corrosion
3: moyenne résistance à la corrosion</t>
        </r>
      </text>
    </comment>
    <comment ref="C7" authorId="0" shapeId="0">
      <text>
        <r>
          <rPr>
            <b/>
            <sz val="9"/>
            <color indexed="81"/>
            <rFont val="Tahoma"/>
            <family val="2"/>
          </rPr>
          <t xml:space="preserve">Pas dans la norme.
</t>
        </r>
      </text>
    </comment>
  </commentList>
</comments>
</file>

<file path=xl/sharedStrings.xml><?xml version="1.0" encoding="utf-8"?>
<sst xmlns="http://schemas.openxmlformats.org/spreadsheetml/2006/main" count="461" uniqueCount="257">
  <si>
    <t>Famille</t>
  </si>
  <si>
    <t>Nuance</t>
  </si>
  <si>
    <t>Indice prix tonne</t>
  </si>
  <si>
    <t>Usinabilité</t>
  </si>
  <si>
    <t>A%</t>
  </si>
  <si>
    <t>S235JRG2C</t>
  </si>
  <si>
    <t>Numéro</t>
  </si>
  <si>
    <t>1.0122</t>
  </si>
  <si>
    <t>E295GC</t>
  </si>
  <si>
    <t>E335GC</t>
  </si>
  <si>
    <t>S335J2G3C</t>
  </si>
  <si>
    <t>C10</t>
  </si>
  <si>
    <t>C15</t>
  </si>
  <si>
    <t>C16</t>
  </si>
  <si>
    <t>1.0533</t>
  </si>
  <si>
    <t>1.0543</t>
  </si>
  <si>
    <t>1.0569</t>
  </si>
  <si>
    <t>C35</t>
  </si>
  <si>
    <t>C40</t>
  </si>
  <si>
    <t>C45</t>
  </si>
  <si>
    <t>1.0503</t>
  </si>
  <si>
    <t>1.0301</t>
  </si>
  <si>
    <t>1.0401</t>
  </si>
  <si>
    <t>1.0407</t>
  </si>
  <si>
    <t>1.0501</t>
  </si>
  <si>
    <t>1.0511</t>
  </si>
  <si>
    <t>C50</t>
  </si>
  <si>
    <t>1.0540</t>
  </si>
  <si>
    <t>C60</t>
  </si>
  <si>
    <t>1.0601</t>
  </si>
  <si>
    <t>Acier de décolletage</t>
  </si>
  <si>
    <t>11SMn30</t>
  </si>
  <si>
    <t>11SMnPb30</t>
  </si>
  <si>
    <t>1.0715</t>
  </si>
  <si>
    <t>1.0718</t>
  </si>
  <si>
    <t>11SMn37</t>
  </si>
  <si>
    <t>1.0736</t>
  </si>
  <si>
    <t>11SMnPb37</t>
  </si>
  <si>
    <t>1.0737</t>
  </si>
  <si>
    <t>10S20</t>
  </si>
  <si>
    <t>1.0721</t>
  </si>
  <si>
    <t>10SPb20</t>
  </si>
  <si>
    <t>1.0722</t>
  </si>
  <si>
    <t>15SMn13</t>
  </si>
  <si>
    <t>1.0725</t>
  </si>
  <si>
    <t>35S20</t>
  </si>
  <si>
    <t>Cémentation</t>
  </si>
  <si>
    <t>1.0726</t>
  </si>
  <si>
    <t>35SPb20</t>
  </si>
  <si>
    <t>1.0756</t>
  </si>
  <si>
    <t>36SMn14</t>
  </si>
  <si>
    <t>1.0764</t>
  </si>
  <si>
    <t>38SMn28</t>
  </si>
  <si>
    <t>1.0760</t>
  </si>
  <si>
    <t>38SMnPb28</t>
  </si>
  <si>
    <t>1.0761</t>
  </si>
  <si>
    <t>44SMn28</t>
  </si>
  <si>
    <t>1.0762</t>
  </si>
  <si>
    <t>44SMnPb28</t>
  </si>
  <si>
    <t>1.0763</t>
  </si>
  <si>
    <t>46S20</t>
  </si>
  <si>
    <t>1.0727</t>
  </si>
  <si>
    <t>46SPb20</t>
  </si>
  <si>
    <t>1.0757</t>
  </si>
  <si>
    <t>Trempe + revenu</t>
  </si>
  <si>
    <t>Acier de cémentation</t>
  </si>
  <si>
    <t>C10R</t>
  </si>
  <si>
    <t>C15R</t>
  </si>
  <si>
    <t>C16R</t>
  </si>
  <si>
    <t>16MnCrS5</t>
  </si>
  <si>
    <t>16MnCrB5</t>
  </si>
  <si>
    <t>20MnCrS5</t>
  </si>
  <si>
    <t>16NiCrS4</t>
  </si>
  <si>
    <t>15NiCr13</t>
  </si>
  <si>
    <t>20NiCrMoS2-2</t>
  </si>
  <si>
    <t>17NiCrMoS6-4</t>
  </si>
  <si>
    <t>1.6569</t>
  </si>
  <si>
    <t>1.6526</t>
  </si>
  <si>
    <t>1.5752</t>
  </si>
  <si>
    <t>1.5715</t>
  </si>
  <si>
    <t>1.7149</t>
  </si>
  <si>
    <t>1.7160</t>
  </si>
  <si>
    <t>1.7139</t>
  </si>
  <si>
    <t>1.1208</t>
  </si>
  <si>
    <t>1.1140</t>
  </si>
  <si>
    <t>1.1207</t>
  </si>
  <si>
    <t>Acier pour trempe et revenu</t>
  </si>
  <si>
    <t>C35E</t>
  </si>
  <si>
    <t>1.1181</t>
  </si>
  <si>
    <t>C35R</t>
  </si>
  <si>
    <t>1.1180</t>
  </si>
  <si>
    <t>C40E</t>
  </si>
  <si>
    <t>1.1186</t>
  </si>
  <si>
    <t>C40R</t>
  </si>
  <si>
    <t>1.1189</t>
  </si>
  <si>
    <t>C45E</t>
  </si>
  <si>
    <t>1.1191</t>
  </si>
  <si>
    <t>C45R</t>
  </si>
  <si>
    <t>1.1201</t>
  </si>
  <si>
    <t>C50E</t>
  </si>
  <si>
    <t>1.1206</t>
  </si>
  <si>
    <t>C50R</t>
  </si>
  <si>
    <t>1.1241</t>
  </si>
  <si>
    <t>C60E</t>
  </si>
  <si>
    <t>1.1221</t>
  </si>
  <si>
    <t>C60R</t>
  </si>
  <si>
    <t>1.1223</t>
  </si>
  <si>
    <t>1.7037</t>
  </si>
  <si>
    <t>1.7039</t>
  </si>
  <si>
    <t>1.7213</t>
  </si>
  <si>
    <t>1.7227</t>
  </si>
  <si>
    <t>1.6582</t>
  </si>
  <si>
    <t>1.8159</t>
  </si>
  <si>
    <t>C</t>
  </si>
  <si>
    <t>Si</t>
  </si>
  <si>
    <t>Mn</t>
  </si>
  <si>
    <t>P</t>
  </si>
  <si>
    <t>S</t>
  </si>
  <si>
    <t>Cr</t>
  </si>
  <si>
    <t>Mo</t>
  </si>
  <si>
    <t>Ni</t>
  </si>
  <si>
    <t>N</t>
  </si>
  <si>
    <t>Pb</t>
  </si>
  <si>
    <t>B</t>
  </si>
  <si>
    <t>36SMnPb14</t>
  </si>
  <si>
    <t>1.0765</t>
  </si>
  <si>
    <t>L'ajout de bore permet d'augmenter la ténacité de la couche cémentée</t>
  </si>
  <si>
    <t>Ceq</t>
  </si>
  <si>
    <t>V</t>
  </si>
  <si>
    <t>Aciers d'usage général</t>
  </si>
  <si>
    <t>16CrMo4</t>
  </si>
  <si>
    <t>16MnCr5</t>
  </si>
  <si>
    <t>34CrMo4</t>
  </si>
  <si>
    <t>51CrV4 QT</t>
  </si>
  <si>
    <t>34Cr4</t>
  </si>
  <si>
    <t>42CrMo4</t>
  </si>
  <si>
    <t>100Cr6</t>
  </si>
  <si>
    <t>ETG88</t>
  </si>
  <si>
    <t>ETG100</t>
  </si>
  <si>
    <t>Vitac D950</t>
  </si>
  <si>
    <t>VitacD830</t>
  </si>
  <si>
    <t>37CrS4 QT</t>
  </si>
  <si>
    <t>42CrMo4 QT</t>
  </si>
  <si>
    <t>42CrMoS4 QT</t>
  </si>
  <si>
    <t>34CrS4 QT</t>
  </si>
  <si>
    <t xml:space="preserve">34CrS4 </t>
  </si>
  <si>
    <t>41CrS4 QT</t>
  </si>
  <si>
    <t>41Cr4 QT</t>
  </si>
  <si>
    <t xml:space="preserve">41Cr4 </t>
  </si>
  <si>
    <t xml:space="preserve">41CrS4 </t>
  </si>
  <si>
    <t>25CrMoS4 QT</t>
  </si>
  <si>
    <t xml:space="preserve">25CrMoS4 </t>
  </si>
  <si>
    <t>% outillage</t>
  </si>
  <si>
    <t>-</t>
  </si>
  <si>
    <t>Carbonitruration</t>
  </si>
  <si>
    <t>Pré-traité</t>
  </si>
  <si>
    <t xml:space="preserve">51CrV4 </t>
  </si>
  <si>
    <t>Aptitude à la soudure</t>
  </si>
  <si>
    <t>Aptitude au traitement thermique</t>
  </si>
  <si>
    <t>Composition chimique moyenne en % de masse</t>
  </si>
  <si>
    <t>Dureté en Hb</t>
  </si>
  <si>
    <t>Rm en Mpa</t>
  </si>
  <si>
    <t>Rp0.2 en Mpa</t>
  </si>
  <si>
    <t xml:space="preserve">34CrNiMo6 + QT </t>
  </si>
  <si>
    <t>Traitement thermique</t>
  </si>
  <si>
    <t>cémentation</t>
  </si>
  <si>
    <t>Norme utilisé:</t>
  </si>
  <si>
    <t>NF EN 10277-5</t>
  </si>
  <si>
    <t>diamètre de barre:</t>
  </si>
  <si>
    <t>20 mm</t>
  </si>
  <si>
    <t xml:space="preserve">Acier inoxydable austenitique </t>
  </si>
  <si>
    <t xml:space="preserve">A% </t>
  </si>
  <si>
    <t>trempe+revenu</t>
  </si>
  <si>
    <t>nuance</t>
  </si>
  <si>
    <t>NF 10088</t>
  </si>
  <si>
    <r>
      <rPr>
        <b/>
        <sz val="12"/>
        <color theme="1"/>
        <rFont val="Calibri"/>
        <family val="2"/>
        <scheme val="minor"/>
      </rPr>
      <t xml:space="preserve">Caractéristique de chaque matériau: </t>
    </r>
    <r>
      <rPr>
        <sz val="12"/>
        <color theme="1"/>
        <rFont val="Calibri"/>
        <family val="2"/>
        <scheme val="minor"/>
      </rPr>
      <t>Pour chaque materiau on y trouve sa composition, ses caractéristiques mécaniques (Rm, Rp0,2, A%), son aptitude au traitement thermique, son usinabilité et son aptitude à la soudure. Plus l'usinabilité est bonne plus le pourcentage est élevé, pour l'aptitude à la soudure, 1 correspond à une bonne aptitude et 3 à une mauvaise.</t>
    </r>
  </si>
  <si>
    <t>X4CrNiMo16-5-1 (QT 760)</t>
  </si>
  <si>
    <t>X39CrMo17-1</t>
  </si>
  <si>
    <t>X5CrNiCuNb16-4 (QT930)</t>
  </si>
  <si>
    <t>X10CrNi18-8 (301)</t>
  </si>
  <si>
    <t>X5CrNiN17-8 (302)</t>
  </si>
  <si>
    <t>X8CrNiS18-9 (303)</t>
  </si>
  <si>
    <t>X5CrNi18-10 (304)</t>
  </si>
  <si>
    <t>X2CrNi19-11 (304L)</t>
  </si>
  <si>
    <t>X2CrNi18-9 (304L)</t>
  </si>
  <si>
    <t>X5CrNiMo17-12-2 (316)</t>
  </si>
  <si>
    <t>X2CrNiMo17-12-2 (316L)</t>
  </si>
  <si>
    <t>X2CrNiMo18-14-3 (316L)</t>
  </si>
  <si>
    <t>X6CrNiMoTi17-12-2 (316Ti)</t>
  </si>
  <si>
    <t>X3CrNiMo17-13-3 (316M)</t>
  </si>
  <si>
    <t>X6CrNiTi18-10 (321)</t>
  </si>
  <si>
    <t>X3CrNiCu18-4 (304Cu)</t>
  </si>
  <si>
    <t>X1NiCrMoCu25-20-5 (904L)</t>
  </si>
  <si>
    <t>X12CrS13 (416)</t>
  </si>
  <si>
    <t>X20Cr13 (420)</t>
  </si>
  <si>
    <t>X30Cr13 (420)</t>
  </si>
  <si>
    <t>X29CrS13 (420F)</t>
  </si>
  <si>
    <t>X46Cr13 (420)</t>
  </si>
  <si>
    <t>X45CrS13 (420F)</t>
  </si>
  <si>
    <t>X39Cr13 (420)</t>
  </si>
  <si>
    <t>X17CrNi-16-2 (431)</t>
  </si>
  <si>
    <t>X12Cr13 (410)</t>
  </si>
  <si>
    <t>X6Cr17 (430)</t>
  </si>
  <si>
    <t>X14CrMoS17 (430F)</t>
  </si>
  <si>
    <t>X6CrMoS17 (420F)</t>
  </si>
  <si>
    <t>1.431</t>
  </si>
  <si>
    <t>1.4319</t>
  </si>
  <si>
    <t>1.4305</t>
  </si>
  <si>
    <t>1.4301</t>
  </si>
  <si>
    <t>1.4306</t>
  </si>
  <si>
    <t>1.4307</t>
  </si>
  <si>
    <t>1.4401</t>
  </si>
  <si>
    <t>1.4404</t>
  </si>
  <si>
    <t>1.4435</t>
  </si>
  <si>
    <t>1.4571</t>
  </si>
  <si>
    <t>1.4436</t>
  </si>
  <si>
    <t>1.4541</t>
  </si>
  <si>
    <t>1.4567</t>
  </si>
  <si>
    <t>1.4539</t>
  </si>
  <si>
    <t>1.4005</t>
  </si>
  <si>
    <t>1.4021</t>
  </si>
  <si>
    <t>1.4028</t>
  </si>
  <si>
    <t>1.4029</t>
  </si>
  <si>
    <t>1.4034</t>
  </si>
  <si>
    <t>1.4035</t>
  </si>
  <si>
    <t>1.4418</t>
  </si>
  <si>
    <t>1.4122</t>
  </si>
  <si>
    <t>1.4031</t>
  </si>
  <si>
    <t>1.4057</t>
  </si>
  <si>
    <t>1.4542</t>
  </si>
  <si>
    <t>1.4006</t>
  </si>
  <si>
    <t>1.4016</t>
  </si>
  <si>
    <t>1.4104</t>
  </si>
  <si>
    <t>1.4105</t>
  </si>
  <si>
    <t xml:space="preserve">Acier inoxydable martensitique </t>
  </si>
  <si>
    <t>Acier inoxydable ferritique</t>
  </si>
  <si>
    <t>résistance à la corrosion</t>
  </si>
  <si>
    <t>pré-traité</t>
  </si>
  <si>
    <r>
      <rPr>
        <b/>
        <sz val="12"/>
        <color theme="1"/>
        <rFont val="Calibri"/>
        <family val="2"/>
        <scheme val="minor"/>
      </rPr>
      <t>Composition de la base de données:</t>
    </r>
    <r>
      <rPr>
        <sz val="12"/>
        <color theme="1"/>
        <rFont val="Calibri"/>
        <family val="2"/>
        <scheme val="minor"/>
      </rPr>
      <t xml:space="preserve"> Cette base de données est composée d'environ 70 aciers classés en 4 grandes familles: les aciers d'usage général, les aciers de décolletage, les aciers de cementation et les aciers de trempe et revenu, et d'une trentaine d'inox classés en 3 familles: les inox martensitiques, les inox austenitiques, les inox ferritiques. </t>
    </r>
  </si>
  <si>
    <r>
      <rPr>
        <b/>
        <sz val="12"/>
        <color theme="1"/>
        <rFont val="Calibri"/>
        <family val="2"/>
        <scheme val="minor"/>
      </rPr>
      <t>Précisions:</t>
    </r>
    <r>
      <rPr>
        <sz val="12"/>
        <color theme="1"/>
        <rFont val="Calibri"/>
        <family val="2"/>
        <scheme val="minor"/>
      </rPr>
      <t xml:space="preserve"> Les éléments de l'usinabilité en gras sont des valeurs conformes trouvées dans le pdf "critère d'usinabilité", en revanche les valeurs en italiques sont des valeurs déterminées avec l'aide des valeurs connues d'autres materiaux et de la composition chimique.</t>
    </r>
  </si>
  <si>
    <t xml:space="preserve">Base de données Matériaux de l'IPOC AT-OMC v4.0 </t>
  </si>
  <si>
    <t>prix min</t>
  </si>
  <si>
    <t>prix max</t>
  </si>
  <si>
    <t>prix réel 2018</t>
  </si>
  <si>
    <t>prix estimé 2018</t>
  </si>
  <si>
    <t>dernier prix connu</t>
  </si>
  <si>
    <t>taux d'inflation</t>
  </si>
  <si>
    <t>prix min internet</t>
  </si>
  <si>
    <t>prix max internet</t>
  </si>
  <si>
    <t xml:space="preserve">incertitude prix </t>
  </si>
  <si>
    <t xml:space="preserve">Indice prix </t>
  </si>
  <si>
    <t>date d'application du dernier prix</t>
  </si>
  <si>
    <t>Le calcul du prix estimé 2018 d'un materiau fait l'objet de formules mathématiques énoncées en WS02 du 13 août et implenté en v4.0 de la BD materiaux. Tous les prix sont calculés pour 1 tonne de matière.</t>
  </si>
  <si>
    <t>indice prix</t>
  </si>
  <si>
    <t>incertitude prix</t>
  </si>
  <si>
    <t>n/a</t>
  </si>
  <si>
    <t>Résistance à la corrosion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</si>
</sst>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4" x14ac:knownFonts="1">
    <font>
      <sz val="12"/>
      <color theme="1"/>
      <name val="Calibri"/>
      <family val="2"/>
      <scheme val="minor"/>
    </font>
    <font>
      <b/>
      <sz val="12"/>
      <color theme="1"/>
      <name val="Calibri"/>
      <family val="2"/>
      <scheme val="minor"/>
    </font>
    <font>
      <i/>
      <sz val="12"/>
      <color theme="1"/>
      <name val="Calibri"/>
      <family val="2"/>
      <scheme val="minor"/>
    </font>
    <font>
      <sz val="11"/>
      <color theme="0"/>
      <name val="Calibri"/>
      <family val="2"/>
      <scheme val="minor"/>
    </font>
    <font>
      <sz val="10"/>
      <color theme="1" tint="0.34998626667073579"/>
      <name val="Calibri"/>
      <family val="2"/>
      <scheme val="minor"/>
    </font>
    <font>
      <sz val="14"/>
      <color theme="4"/>
      <name val="Franklin Gothic Medium"/>
      <family val="2"/>
    </font>
    <font>
      <b/>
      <sz val="8"/>
      <color theme="1" tint="4.9989318521683403E-2"/>
      <name val="Calibri Light"/>
      <family val="1"/>
      <scheme val="major"/>
    </font>
    <font>
      <b/>
      <sz val="9"/>
      <color theme="1" tint="4.9989318521683403E-2"/>
      <name val="Calibri Light"/>
      <family val="1"/>
      <scheme val="major"/>
    </font>
    <font>
      <b/>
      <sz val="10"/>
      <color theme="0" tint="-0.34998626667073579"/>
      <name val="Calibri"/>
      <family val="2"/>
      <scheme val="minor"/>
    </font>
    <font>
      <sz val="18"/>
      <color theme="0"/>
      <name val="Calibri"/>
      <family val="2"/>
      <scheme val="minor"/>
    </font>
    <font>
      <sz val="28"/>
      <color theme="1"/>
      <name val="Calibri"/>
      <family val="2"/>
      <scheme val="minor"/>
    </font>
    <font>
      <sz val="12"/>
      <name val="Calibri"/>
      <family val="2"/>
      <scheme val="minor"/>
    </font>
    <font>
      <b/>
      <sz val="12"/>
      <name val="Calibri"/>
      <family val="2"/>
      <scheme val="minor"/>
    </font>
    <font>
      <i/>
      <sz val="12"/>
      <name val="Calibri"/>
      <family val="2"/>
      <scheme val="minor"/>
    </font>
    <font>
      <sz val="12"/>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b/>
      <i/>
      <sz val="12"/>
      <color theme="1"/>
      <name val="Calibri"/>
      <family val="2"/>
      <scheme val="minor"/>
    </font>
    <font>
      <sz val="9"/>
      <color indexed="81"/>
      <name val="Tahoma"/>
      <charset val="1"/>
    </font>
    <font>
      <b/>
      <sz val="9"/>
      <color indexed="81"/>
      <name val="Tahoma"/>
      <charset val="1"/>
    </font>
    <font>
      <i/>
      <sz val="12"/>
      <color theme="5"/>
      <name val="Calibri"/>
      <family val="2"/>
      <scheme val="minor"/>
    </font>
    <font>
      <sz val="12"/>
      <color theme="5"/>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4"/>
        <bgColor indexed="64"/>
      </patternFill>
    </fill>
    <fill>
      <patternFill patternType="solid">
        <fgColor theme="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4" tint="0.39997558519241921"/>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theme="0" tint="-0.14996795556505021"/>
      </bottom>
      <diagonal/>
    </border>
    <border>
      <left/>
      <right/>
      <top/>
      <bottom style="thin">
        <color theme="1" tint="0.24994659260841701"/>
      </bottom>
      <diagonal/>
    </border>
  </borders>
  <cellStyleXfs count="10">
    <xf numFmtId="0" fontId="0" fillId="0" borderId="0"/>
    <xf numFmtId="0" fontId="4" fillId="0" borderId="0">
      <alignment horizontal="left" vertical="center" indent="1"/>
    </xf>
    <xf numFmtId="2" fontId="5" fillId="2" borderId="0" applyNumberFormat="0" applyProtection="0">
      <alignment horizontal="right"/>
    </xf>
    <xf numFmtId="0" fontId="7" fillId="0" borderId="0" applyNumberFormat="0" applyFill="0" applyProtection="0">
      <alignment horizontal="right"/>
    </xf>
    <xf numFmtId="0" fontId="5" fillId="0" borderId="0" applyNumberFormat="0" applyFill="0" applyProtection="0">
      <alignment horizontal="right"/>
    </xf>
    <xf numFmtId="0" fontId="8" fillId="0" borderId="16" applyNumberFormat="0" applyFill="0" applyProtection="0">
      <alignment horizontal="left"/>
    </xf>
    <xf numFmtId="0" fontId="6" fillId="0" borderId="17" applyProtection="0">
      <alignment horizontal="center" vertical="center"/>
    </xf>
    <xf numFmtId="0" fontId="3" fillId="3" borderId="0" applyNumberFormat="0" applyBorder="0" applyProtection="0">
      <alignment horizontal="centerContinuous" vertical="center"/>
    </xf>
    <xf numFmtId="0" fontId="9" fillId="4" borderId="0" applyNumberFormat="0" applyAlignment="0" applyProtection="0"/>
    <xf numFmtId="9" fontId="14" fillId="0" borderId="0" applyFont="0" applyFill="0" applyBorder="0" applyAlignment="0" applyProtection="0"/>
  </cellStyleXfs>
  <cellXfs count="320">
    <xf numFmtId="0" fontId="0" fillId="0" borderId="0" xfId="0"/>
    <xf numFmtId="0" fontId="0" fillId="0" borderId="0" xfId="0" applyBorder="1"/>
    <xf numFmtId="0" fontId="0" fillId="0" borderId="1" xfId="0" applyBorder="1"/>
    <xf numFmtId="0" fontId="0" fillId="0" borderId="13" xfId="0" applyBorder="1"/>
    <xf numFmtId="0" fontId="0" fillId="0" borderId="14" xfId="0" applyBorder="1"/>
    <xf numFmtId="0" fontId="0" fillId="0" borderId="15" xfId="0" applyBorder="1"/>
    <xf numFmtId="0" fontId="0" fillId="0" borderId="0" xfId="0" applyFill="1" applyBorder="1"/>
    <xf numFmtId="0" fontId="11" fillId="2" borderId="8" xfId="0" applyFont="1" applyFill="1" applyBorder="1"/>
    <xf numFmtId="0" fontId="11" fillId="2" borderId="9" xfId="0" applyFont="1" applyFill="1" applyBorder="1" applyAlignment="1">
      <alignment horizontal="left"/>
    </xf>
    <xf numFmtId="0" fontId="12" fillId="2" borderId="0" xfId="0" applyFont="1" applyFill="1" applyBorder="1"/>
    <xf numFmtId="0" fontId="11" fillId="2" borderId="0" xfId="0" applyFont="1" applyFill="1" applyBorder="1"/>
    <xf numFmtId="0" fontId="13" fillId="2" borderId="0" xfId="0" applyFont="1" applyFill="1" applyBorder="1"/>
    <xf numFmtId="0" fontId="11" fillId="2" borderId="5" xfId="0" applyFont="1" applyFill="1" applyBorder="1"/>
    <xf numFmtId="0" fontId="11" fillId="2" borderId="7" xfId="0" applyFont="1" applyFill="1" applyBorder="1" applyAlignment="1">
      <alignment horizontal="left"/>
    </xf>
    <xf numFmtId="0" fontId="13" fillId="2" borderId="6" xfId="0" applyFont="1" applyFill="1" applyBorder="1"/>
    <xf numFmtId="0" fontId="11" fillId="2" borderId="6" xfId="0" applyFont="1" applyFill="1" applyBorder="1"/>
    <xf numFmtId="0" fontId="11" fillId="8" borderId="8" xfId="0" applyFont="1" applyFill="1" applyBorder="1"/>
    <xf numFmtId="0" fontId="11" fillId="8" borderId="9" xfId="0" applyFont="1" applyFill="1" applyBorder="1" applyAlignment="1">
      <alignment horizontal="left"/>
    </xf>
    <xf numFmtId="0" fontId="12" fillId="8" borderId="0" xfId="0" applyFont="1" applyFill="1" applyBorder="1"/>
    <xf numFmtId="0" fontId="11" fillId="8" borderId="0" xfId="0" applyFont="1" applyFill="1" applyBorder="1"/>
    <xf numFmtId="0" fontId="13" fillId="8" borderId="0" xfId="0" applyFont="1" applyFill="1" applyBorder="1"/>
    <xf numFmtId="0" fontId="0" fillId="6" borderId="2" xfId="0" applyFill="1" applyBorder="1"/>
    <xf numFmtId="0" fontId="0" fillId="6" borderId="4" xfId="0" applyFill="1" applyBorder="1" applyAlignment="1">
      <alignment horizontal="left"/>
    </xf>
    <xf numFmtId="0" fontId="1" fillId="6" borderId="3" xfId="0" applyFont="1" applyFill="1" applyBorder="1"/>
    <xf numFmtId="0" fontId="0" fillId="6" borderId="3" xfId="0" applyFill="1" applyBorder="1"/>
    <xf numFmtId="0" fontId="0" fillId="6" borderId="0" xfId="0" applyFill="1" applyBorder="1"/>
    <xf numFmtId="0" fontId="0" fillId="6" borderId="8" xfId="0" applyFill="1" applyBorder="1"/>
    <xf numFmtId="0" fontId="0" fillId="6" borderId="9" xfId="0" applyFill="1" applyBorder="1" applyAlignment="1">
      <alignment horizontal="left"/>
    </xf>
    <xf numFmtId="0" fontId="1" fillId="6" borderId="0" xfId="0" applyFont="1" applyFill="1" applyBorder="1"/>
    <xf numFmtId="0" fontId="2" fillId="6" borderId="0" xfId="0" applyFont="1" applyFill="1" applyBorder="1"/>
    <xf numFmtId="0" fontId="2" fillId="6" borderId="8" xfId="0" applyFont="1" applyFill="1" applyBorder="1"/>
    <xf numFmtId="0" fontId="0" fillId="6" borderId="5" xfId="0" applyFill="1" applyBorder="1"/>
    <xf numFmtId="0" fontId="0" fillId="6" borderId="7" xfId="0" applyFill="1" applyBorder="1" applyAlignment="1">
      <alignment horizontal="left"/>
    </xf>
    <xf numFmtId="0" fontId="1" fillId="6" borderId="6" xfId="0" applyFont="1" applyFill="1" applyBorder="1"/>
    <xf numFmtId="0" fontId="0" fillId="6" borderId="6" xfId="0" applyFill="1" applyBorder="1"/>
    <xf numFmtId="0" fontId="0" fillId="7" borderId="8" xfId="0" applyFill="1" applyBorder="1"/>
    <xf numFmtId="0" fontId="0" fillId="7" borderId="9" xfId="0" applyFill="1" applyBorder="1" applyAlignment="1">
      <alignment horizontal="left"/>
    </xf>
    <xf numFmtId="0" fontId="1" fillId="7" borderId="0" xfId="0" applyFont="1" applyFill="1" applyBorder="1"/>
    <xf numFmtId="0" fontId="0" fillId="7" borderId="0" xfId="0" applyFill="1" applyBorder="1"/>
    <xf numFmtId="0" fontId="2" fillId="7" borderId="0" xfId="0" applyFont="1" applyFill="1" applyBorder="1"/>
    <xf numFmtId="0" fontId="0" fillId="7" borderId="0" xfId="0" applyFill="1"/>
    <xf numFmtId="0" fontId="0" fillId="0" borderId="14" xfId="0" applyFill="1" applyBorder="1"/>
    <xf numFmtId="0" fontId="0" fillId="9" borderId="2" xfId="0" applyFill="1" applyBorder="1"/>
    <xf numFmtId="0" fontId="0" fillId="9" borderId="4" xfId="0" applyFill="1" applyBorder="1" applyAlignment="1">
      <alignment horizontal="left"/>
    </xf>
    <xf numFmtId="0" fontId="2" fillId="9" borderId="3" xfId="0" applyFont="1" applyFill="1" applyBorder="1"/>
    <xf numFmtId="0" fontId="0" fillId="9" borderId="3" xfId="0" applyFill="1" applyBorder="1"/>
    <xf numFmtId="0" fontId="0" fillId="9" borderId="0" xfId="0" applyFill="1" applyBorder="1"/>
    <xf numFmtId="0" fontId="0" fillId="9" borderId="8" xfId="0" applyFill="1" applyBorder="1"/>
    <xf numFmtId="0" fontId="0" fillId="9" borderId="9" xfId="0" applyFill="1" applyBorder="1" applyAlignment="1">
      <alignment horizontal="left"/>
    </xf>
    <xf numFmtId="0" fontId="2" fillId="9" borderId="0" xfId="0" applyFont="1" applyFill="1" applyBorder="1"/>
    <xf numFmtId="0" fontId="1" fillId="9" borderId="0" xfId="0" applyFont="1" applyFill="1" applyBorder="1"/>
    <xf numFmtId="0" fontId="0" fillId="9" borderId="5" xfId="0" applyFill="1" applyBorder="1"/>
    <xf numFmtId="0" fontId="0" fillId="9" borderId="7" xfId="0" applyFill="1" applyBorder="1" applyAlignment="1">
      <alignment horizontal="left"/>
    </xf>
    <xf numFmtId="0" fontId="2" fillId="9" borderId="6" xfId="0" applyFont="1" applyFill="1" applyBorder="1"/>
    <xf numFmtId="0" fontId="0" fillId="9" borderId="6" xfId="0" applyFill="1" applyBorder="1"/>
    <xf numFmtId="0" fontId="0" fillId="10" borderId="8" xfId="0" applyFill="1" applyBorder="1"/>
    <xf numFmtId="0" fontId="0" fillId="10" borderId="9" xfId="0" applyFill="1" applyBorder="1" applyAlignment="1">
      <alignment horizontal="left"/>
    </xf>
    <xf numFmtId="0" fontId="2" fillId="10" borderId="0" xfId="0" applyFont="1" applyFill="1" applyBorder="1"/>
    <xf numFmtId="0" fontId="0" fillId="10" borderId="0" xfId="0" applyFill="1" applyBorder="1"/>
    <xf numFmtId="0" fontId="1" fillId="10" borderId="0" xfId="0" applyFont="1" applyFill="1" applyBorder="1"/>
    <xf numFmtId="0" fontId="0" fillId="5" borderId="8" xfId="0" applyFill="1" applyBorder="1"/>
    <xf numFmtId="0" fontId="0" fillId="5" borderId="9" xfId="0" applyFill="1" applyBorder="1" applyAlignment="1">
      <alignment horizontal="left"/>
    </xf>
    <xf numFmtId="0" fontId="0" fillId="5" borderId="2" xfId="0" applyFill="1" applyBorder="1"/>
    <xf numFmtId="0" fontId="1" fillId="5" borderId="3" xfId="0" applyFont="1" applyFill="1" applyBorder="1"/>
    <xf numFmtId="0" fontId="0" fillId="5" borderId="3" xfId="0" applyFill="1" applyBorder="1"/>
    <xf numFmtId="0" fontId="0" fillId="5" borderId="0" xfId="0" applyFill="1" applyBorder="1"/>
    <xf numFmtId="0" fontId="2" fillId="5" borderId="0" xfId="0" applyFont="1" applyFill="1" applyBorder="1"/>
    <xf numFmtId="0" fontId="1" fillId="5" borderId="0" xfId="0" applyFont="1" applyFill="1" applyBorder="1"/>
    <xf numFmtId="0" fontId="2" fillId="5" borderId="8" xfId="0" applyFont="1" applyFill="1" applyBorder="1"/>
    <xf numFmtId="0" fontId="2" fillId="5" borderId="0" xfId="0" applyFont="1" applyFill="1"/>
    <xf numFmtId="164" fontId="0" fillId="5" borderId="9" xfId="0" applyNumberFormat="1" applyFill="1" applyBorder="1" applyAlignment="1">
      <alignment horizontal="left"/>
    </xf>
    <xf numFmtId="0" fontId="0" fillId="11" borderId="8" xfId="0" applyFill="1" applyBorder="1"/>
    <xf numFmtId="0" fontId="0" fillId="11" borderId="9" xfId="0" applyFill="1" applyBorder="1" applyAlignment="1">
      <alignment horizontal="left"/>
    </xf>
    <xf numFmtId="0" fontId="0" fillId="11" borderId="0" xfId="0" applyFill="1" applyBorder="1"/>
    <xf numFmtId="0" fontId="2" fillId="11" borderId="0" xfId="0" applyFont="1" applyFill="1" applyBorder="1"/>
    <xf numFmtId="0" fontId="1" fillId="11" borderId="0" xfId="0" applyFont="1" applyFill="1" applyBorder="1"/>
    <xf numFmtId="0" fontId="2" fillId="11" borderId="8" xfId="0" applyFont="1" applyFill="1" applyBorder="1"/>
    <xf numFmtId="9" fontId="11" fillId="2" borderId="0" xfId="9" applyFont="1" applyFill="1" applyBorder="1"/>
    <xf numFmtId="9" fontId="11" fillId="8" borderId="0" xfId="9" applyFont="1" applyFill="1" applyBorder="1"/>
    <xf numFmtId="0" fontId="0" fillId="0" borderId="0" xfId="0" applyFont="1"/>
    <xf numFmtId="9" fontId="14" fillId="6" borderId="3" xfId="9" applyFont="1" applyFill="1" applyBorder="1"/>
    <xf numFmtId="9" fontId="14" fillId="7" borderId="0" xfId="9" applyFont="1" applyFill="1" applyBorder="1"/>
    <xf numFmtId="9" fontId="14" fillId="6" borderId="0" xfId="9" applyFont="1" applyFill="1" applyBorder="1"/>
    <xf numFmtId="9" fontId="14" fillId="6" borderId="6" xfId="9" applyFont="1" applyFill="1" applyBorder="1"/>
    <xf numFmtId="9" fontId="14" fillId="9" borderId="0" xfId="9" applyFont="1" applyFill="1" applyBorder="1"/>
    <xf numFmtId="9" fontId="14" fillId="10" borderId="0" xfId="9" applyFont="1" applyFill="1" applyBorder="1"/>
    <xf numFmtId="9" fontId="14" fillId="5" borderId="3" xfId="9" applyFont="1" applyFill="1" applyBorder="1"/>
    <xf numFmtId="9" fontId="14" fillId="5" borderId="0" xfId="9" applyFont="1" applyFill="1" applyBorder="1"/>
    <xf numFmtId="9" fontId="14" fillId="11" borderId="0" xfId="9" applyFont="1" applyFill="1" applyBorder="1"/>
    <xf numFmtId="9" fontId="14" fillId="11" borderId="0" xfId="9" applyFont="1" applyFill="1"/>
    <xf numFmtId="9" fontId="11" fillId="2" borderId="6" xfId="9" applyFont="1" applyFill="1" applyBorder="1"/>
    <xf numFmtId="9" fontId="14" fillId="9" borderId="3" xfId="9" applyFont="1" applyFill="1" applyBorder="1"/>
    <xf numFmtId="9" fontId="14" fillId="9" borderId="6" xfId="9" applyFont="1" applyFill="1" applyBorder="1"/>
    <xf numFmtId="9" fontId="14" fillId="5" borderId="0" xfId="9" applyFont="1" applyFill="1"/>
    <xf numFmtId="0" fontId="2" fillId="11" borderId="0" xfId="0" applyFont="1" applyFill="1"/>
    <xf numFmtId="0" fontId="11" fillId="9" borderId="0" xfId="0" applyFont="1" applyFill="1" applyBorder="1"/>
    <xf numFmtId="0" fontId="11" fillId="5" borderId="0" xfId="0" applyFont="1" applyFill="1" applyBorder="1"/>
    <xf numFmtId="0" fontId="11" fillId="12" borderId="0" xfId="0" applyFont="1" applyFill="1" applyBorder="1"/>
    <xf numFmtId="0" fontId="11" fillId="7" borderId="0" xfId="0" applyFont="1" applyFill="1" applyBorder="1"/>
    <xf numFmtId="0" fontId="11" fillId="10" borderId="0" xfId="0" applyFont="1" applyFill="1" applyBorder="1"/>
    <xf numFmtId="0" fontId="11" fillId="11" borderId="0" xfId="0" applyFont="1" applyFill="1" applyBorder="1"/>
    <xf numFmtId="0" fontId="11" fillId="12" borderId="6" xfId="0" applyFont="1" applyFill="1" applyBorder="1"/>
    <xf numFmtId="0" fontId="11" fillId="9" borderId="6" xfId="0" applyFont="1" applyFill="1" applyBorder="1"/>
    <xf numFmtId="9" fontId="11" fillId="11" borderId="0" xfId="9" applyFont="1" applyFill="1" applyBorder="1"/>
    <xf numFmtId="0" fontId="11" fillId="8" borderId="0" xfId="0" applyFont="1" applyFill="1" applyBorder="1" applyAlignment="1">
      <alignment horizontal="center"/>
    </xf>
    <xf numFmtId="0" fontId="11" fillId="2" borderId="0" xfId="0" applyFont="1" applyFill="1" applyBorder="1" applyAlignment="1">
      <alignment horizontal="center"/>
    </xf>
    <xf numFmtId="0" fontId="11" fillId="8" borderId="0" xfId="0" quotePrefix="1" applyFont="1" applyFill="1" applyBorder="1" applyAlignment="1">
      <alignment horizontal="center"/>
    </xf>
    <xf numFmtId="0" fontId="12" fillId="8" borderId="0" xfId="0" applyFont="1" applyFill="1" applyBorder="1" applyAlignment="1">
      <alignment horizontal="center"/>
    </xf>
    <xf numFmtId="0" fontId="1" fillId="6" borderId="0" xfId="0" applyFont="1" applyFill="1" applyBorder="1" applyAlignment="1">
      <alignment horizontal="center"/>
    </xf>
    <xf numFmtId="0" fontId="11" fillId="8" borderId="9" xfId="0" applyFont="1" applyFill="1" applyBorder="1"/>
    <xf numFmtId="0" fontId="0" fillId="6" borderId="9" xfId="0" applyFill="1" applyBorder="1"/>
    <xf numFmtId="0" fontId="0" fillId="9" borderId="4" xfId="0" applyFill="1" applyBorder="1"/>
    <xf numFmtId="0" fontId="0" fillId="10" borderId="9" xfId="0" applyFill="1" applyBorder="1"/>
    <xf numFmtId="0" fontId="13" fillId="2" borderId="0" xfId="0" quotePrefix="1" applyFont="1" applyFill="1" applyBorder="1" applyAlignment="1">
      <alignment horizontal="center"/>
    </xf>
    <xf numFmtId="0" fontId="12" fillId="8" borderId="0" xfId="0" quotePrefix="1" applyFont="1" applyFill="1" applyBorder="1" applyAlignment="1">
      <alignment horizontal="center"/>
    </xf>
    <xf numFmtId="1" fontId="1" fillId="6" borderId="3" xfId="0" quotePrefix="1" applyNumberFormat="1" applyFont="1" applyFill="1" applyBorder="1" applyAlignment="1">
      <alignment horizontal="center"/>
    </xf>
    <xf numFmtId="0" fontId="12" fillId="2" borderId="0" xfId="0" applyFont="1" applyFill="1" applyBorder="1" applyAlignment="1">
      <alignment horizontal="center"/>
    </xf>
    <xf numFmtId="0" fontId="0" fillId="6" borderId="0" xfId="0" applyFill="1" applyBorder="1" applyAlignment="1">
      <alignment horizontal="center"/>
    </xf>
    <xf numFmtId="0" fontId="0" fillId="9" borderId="3" xfId="0" applyFill="1" applyBorder="1" applyAlignment="1">
      <alignment horizontal="center"/>
    </xf>
    <xf numFmtId="0" fontId="11" fillId="2" borderId="0" xfId="0" quotePrefix="1" applyFont="1" applyFill="1" applyBorder="1" applyAlignment="1">
      <alignment horizontal="center"/>
    </xf>
    <xf numFmtId="0" fontId="0" fillId="0" borderId="0" xfId="0" applyAlignment="1">
      <alignment horizontal="center"/>
    </xf>
    <xf numFmtId="0" fontId="0" fillId="6" borderId="3" xfId="0" applyFill="1" applyBorder="1" applyAlignment="1">
      <alignment horizontal="center"/>
    </xf>
    <xf numFmtId="0" fontId="0" fillId="10" borderId="0" xfId="0" applyFill="1" applyBorder="1" applyAlignment="1">
      <alignment horizontal="center"/>
    </xf>
    <xf numFmtId="0" fontId="11" fillId="6" borderId="0" xfId="0" applyFont="1" applyFill="1" applyBorder="1" applyAlignment="1">
      <alignment horizontal="center"/>
    </xf>
    <xf numFmtId="0" fontId="11" fillId="9" borderId="3" xfId="0" applyFont="1" applyFill="1" applyBorder="1" applyAlignment="1">
      <alignment horizontal="center"/>
    </xf>
    <xf numFmtId="0" fontId="11" fillId="10" borderId="0" xfId="0" applyFont="1" applyFill="1" applyBorder="1" applyAlignment="1">
      <alignment horizont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right"/>
    </xf>
    <xf numFmtId="0" fontId="11" fillId="6" borderId="3" xfId="0" applyFont="1" applyFill="1" applyBorder="1" applyAlignment="1">
      <alignment horizontal="center"/>
    </xf>
    <xf numFmtId="0" fontId="13" fillId="8" borderId="0" xfId="0" quotePrefix="1" applyFont="1" applyFill="1" applyBorder="1" applyAlignment="1">
      <alignment horizontal="center"/>
    </xf>
    <xf numFmtId="0" fontId="2" fillId="6" borderId="0" xfId="0" applyFont="1" applyFill="1" applyBorder="1" applyAlignment="1">
      <alignment horizontal="center"/>
    </xf>
    <xf numFmtId="9" fontId="11" fillId="5" borderId="0" xfId="9" applyFont="1" applyFill="1" applyBorder="1"/>
    <xf numFmtId="0" fontId="12" fillId="2" borderId="0" xfId="0" quotePrefix="1" applyFont="1" applyFill="1" applyBorder="1" applyAlignment="1">
      <alignment horizontal="center"/>
    </xf>
    <xf numFmtId="0" fontId="11" fillId="6" borderId="8" xfId="0" applyFont="1" applyFill="1" applyBorder="1"/>
    <xf numFmtId="0" fontId="11" fillId="6" borderId="9" xfId="0" applyFont="1" applyFill="1" applyBorder="1" applyAlignment="1">
      <alignment horizontal="left"/>
    </xf>
    <xf numFmtId="9" fontId="11" fillId="6" borderId="0" xfId="9" applyFont="1" applyFill="1" applyBorder="1"/>
    <xf numFmtId="0" fontId="11" fillId="6" borderId="0" xfId="0" applyFont="1" applyFill="1" applyBorder="1"/>
    <xf numFmtId="0" fontId="11" fillId="6" borderId="9" xfId="0" applyFont="1" applyFill="1" applyBorder="1"/>
    <xf numFmtId="164" fontId="11" fillId="2" borderId="9" xfId="0" applyNumberFormat="1" applyFont="1" applyFill="1" applyBorder="1" applyAlignment="1">
      <alignment horizontal="left"/>
    </xf>
    <xf numFmtId="0" fontId="13" fillId="8" borderId="0" xfId="0" applyFont="1" applyFill="1" applyBorder="1" applyAlignment="1">
      <alignment horizontal="center"/>
    </xf>
    <xf numFmtId="0" fontId="0" fillId="2" borderId="0" xfId="0" applyFill="1" applyBorder="1"/>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11" fillId="0" borderId="0" xfId="0" applyFont="1" applyFill="1" applyBorder="1" applyAlignment="1">
      <alignment horizontal="center"/>
    </xf>
    <xf numFmtId="9" fontId="11" fillId="0" borderId="0" xfId="9" applyFont="1" applyFill="1" applyBorder="1"/>
    <xf numFmtId="0" fontId="11" fillId="0" borderId="0" xfId="0" applyFont="1" applyFill="1" applyBorder="1"/>
    <xf numFmtId="9" fontId="14" fillId="0" borderId="0" xfId="9" applyFont="1" applyFill="1" applyBorder="1"/>
    <xf numFmtId="0" fontId="0" fillId="0" borderId="0" xfId="0" applyFill="1" applyBorder="1" applyAlignment="1">
      <alignment horizontal="center"/>
    </xf>
    <xf numFmtId="0" fontId="1" fillId="0" borderId="0" xfId="0" applyFont="1" applyFill="1" applyBorder="1"/>
    <xf numFmtId="0" fontId="2" fillId="0" borderId="0" xfId="0" applyFont="1" applyFill="1" applyBorder="1" applyAlignment="1">
      <alignment horizontal="center"/>
    </xf>
    <xf numFmtId="0" fontId="2" fillId="0" borderId="0" xfId="0" applyFont="1" applyFill="1" applyBorder="1"/>
    <xf numFmtId="0" fontId="2" fillId="2" borderId="0" xfId="0" applyFont="1" applyFill="1" applyBorder="1" applyAlignment="1">
      <alignment horizontal="center"/>
    </xf>
    <xf numFmtId="0" fontId="0" fillId="2" borderId="9" xfId="0" applyFill="1" applyBorder="1"/>
    <xf numFmtId="0" fontId="13" fillId="6" borderId="0" xfId="0" applyFont="1" applyFill="1" applyBorder="1" applyAlignment="1">
      <alignment horizontal="center"/>
    </xf>
    <xf numFmtId="0" fontId="11" fillId="6" borderId="0" xfId="0" applyFont="1" applyFill="1" applyBorder="1" applyAlignment="1">
      <alignment horizontal="right"/>
    </xf>
    <xf numFmtId="0" fontId="0" fillId="13" borderId="8" xfId="0" applyFill="1" applyBorder="1"/>
    <xf numFmtId="0" fontId="0" fillId="13" borderId="9" xfId="0" applyFill="1" applyBorder="1" applyAlignment="1">
      <alignment horizontal="left"/>
    </xf>
    <xf numFmtId="0" fontId="2" fillId="13" borderId="0" xfId="0" applyFont="1" applyFill="1" applyBorder="1" applyAlignment="1">
      <alignment horizontal="center"/>
    </xf>
    <xf numFmtId="9" fontId="14" fillId="13" borderId="0" xfId="9" applyFont="1" applyFill="1" applyBorder="1"/>
    <xf numFmtId="0" fontId="0" fillId="13" borderId="0" xfId="0" applyFill="1" applyBorder="1"/>
    <xf numFmtId="0" fontId="11" fillId="13" borderId="0" xfId="0" applyFont="1" applyFill="1" applyBorder="1" applyAlignment="1">
      <alignment horizontal="center"/>
    </xf>
    <xf numFmtId="0" fontId="0" fillId="13" borderId="0" xfId="0" applyFill="1" applyBorder="1" applyAlignment="1">
      <alignment horizontal="center"/>
    </xf>
    <xf numFmtId="0" fontId="1" fillId="13" borderId="0" xfId="0" applyFont="1" applyFill="1" applyBorder="1"/>
    <xf numFmtId="0" fontId="0" fillId="13" borderId="9" xfId="0" applyFill="1" applyBorder="1"/>
    <xf numFmtId="0" fontId="1" fillId="13" borderId="0" xfId="0" applyFont="1" applyFill="1" applyBorder="1" applyAlignment="1">
      <alignment horizontal="center"/>
    </xf>
    <xf numFmtId="0" fontId="2" fillId="13" borderId="0" xfId="0" quotePrefix="1" applyFont="1" applyFill="1" applyBorder="1" applyAlignment="1">
      <alignment horizontal="center"/>
    </xf>
    <xf numFmtId="0" fontId="11" fillId="13" borderId="8" xfId="0" applyFont="1" applyFill="1" applyBorder="1"/>
    <xf numFmtId="0" fontId="11" fillId="13" borderId="9" xfId="0" applyFont="1" applyFill="1" applyBorder="1" applyAlignment="1">
      <alignment horizontal="left"/>
    </xf>
    <xf numFmtId="0" fontId="13" fillId="13" borderId="0" xfId="0" applyFont="1" applyFill="1" applyBorder="1" applyAlignment="1">
      <alignment horizontal="center"/>
    </xf>
    <xf numFmtId="9" fontId="11" fillId="13" borderId="0" xfId="9" applyFont="1" applyFill="1" applyBorder="1"/>
    <xf numFmtId="0" fontId="11" fillId="13" borderId="0" xfId="0" applyFont="1" applyFill="1" applyBorder="1"/>
    <xf numFmtId="0" fontId="12" fillId="13" borderId="0" xfId="0" applyFont="1" applyFill="1" applyBorder="1"/>
    <xf numFmtId="9" fontId="0" fillId="13" borderId="0" xfId="9" applyFont="1" applyFill="1" applyBorder="1"/>
    <xf numFmtId="0" fontId="19" fillId="10" borderId="0" xfId="0" quotePrefix="1" applyFont="1" applyFill="1" applyBorder="1" applyAlignment="1">
      <alignment horizontal="center"/>
    </xf>
    <xf numFmtId="0" fontId="0" fillId="0" borderId="0" xfId="0" applyFont="1" applyFill="1" applyBorder="1"/>
    <xf numFmtId="0" fontId="0" fillId="0" borderId="0" xfId="0" applyFill="1" applyBorder="1" applyAlignment="1">
      <alignment horizontal="left"/>
    </xf>
    <xf numFmtId="164" fontId="0" fillId="0" borderId="0" xfId="0" applyNumberFormat="1" applyFill="1" applyBorder="1" applyAlignment="1">
      <alignment horizontal="left"/>
    </xf>
    <xf numFmtId="0" fontId="0" fillId="2" borderId="4" xfId="0" applyFill="1" applyBorder="1" applyAlignment="1">
      <alignment wrapText="1"/>
    </xf>
    <xf numFmtId="0" fontId="11" fillId="8" borderId="9" xfId="0" applyFont="1" applyFill="1" applyBorder="1" applyAlignment="1">
      <alignment wrapText="1"/>
    </xf>
    <xf numFmtId="0" fontId="0" fillId="6" borderId="4" xfId="0" applyFill="1" applyBorder="1" applyAlignment="1">
      <alignment horizontal="center" wrapText="1"/>
    </xf>
    <xf numFmtId="0" fontId="0" fillId="13" borderId="9" xfId="0" applyFill="1" applyBorder="1" applyAlignment="1">
      <alignment horizontal="center" wrapText="1"/>
    </xf>
    <xf numFmtId="2" fontId="11" fillId="8" borderId="0" xfId="0" applyNumberFormat="1" applyFont="1" applyFill="1" applyBorder="1" applyAlignment="1">
      <alignment horizontal="right"/>
    </xf>
    <xf numFmtId="2" fontId="11" fillId="2" borderId="0" xfId="0" applyNumberFormat="1" applyFont="1" applyFill="1" applyBorder="1" applyAlignment="1">
      <alignment horizontal="right"/>
    </xf>
    <xf numFmtId="0" fontId="11" fillId="8" borderId="0" xfId="0" applyFont="1" applyFill="1" applyBorder="1" applyAlignment="1">
      <alignment horizontal="right"/>
    </xf>
    <xf numFmtId="2" fontId="11" fillId="2" borderId="6" xfId="0" applyNumberFormat="1" applyFont="1" applyFill="1" applyBorder="1" applyAlignment="1">
      <alignment horizontal="right"/>
    </xf>
    <xf numFmtId="2" fontId="0" fillId="6" borderId="3" xfId="0" applyNumberFormat="1" applyFill="1" applyBorder="1" applyAlignment="1">
      <alignment horizontal="right"/>
    </xf>
    <xf numFmtId="2" fontId="0" fillId="7" borderId="0" xfId="0" applyNumberFormat="1" applyFill="1" applyBorder="1" applyAlignment="1">
      <alignment horizontal="right"/>
    </xf>
    <xf numFmtId="2" fontId="0" fillId="6" borderId="0" xfId="0" applyNumberFormat="1" applyFill="1" applyBorder="1" applyAlignment="1">
      <alignment horizontal="right"/>
    </xf>
    <xf numFmtId="2" fontId="0" fillId="6" borderId="6" xfId="0" applyNumberFormat="1" applyFill="1" applyBorder="1" applyAlignment="1">
      <alignment horizontal="right"/>
    </xf>
    <xf numFmtId="2" fontId="0" fillId="9" borderId="3" xfId="0" applyNumberFormat="1" applyFill="1" applyBorder="1" applyAlignment="1">
      <alignment horizontal="right"/>
    </xf>
    <xf numFmtId="2" fontId="0" fillId="10" borderId="0" xfId="0" applyNumberFormat="1" applyFill="1" applyBorder="1" applyAlignment="1">
      <alignment horizontal="right"/>
    </xf>
    <xf numFmtId="2" fontId="0" fillId="9" borderId="0" xfId="0" applyNumberFormat="1" applyFill="1" applyBorder="1" applyAlignment="1">
      <alignment horizontal="right"/>
    </xf>
    <xf numFmtId="2" fontId="0" fillId="9" borderId="6" xfId="0" applyNumberFormat="1" applyFill="1" applyBorder="1" applyAlignment="1">
      <alignment horizontal="right"/>
    </xf>
    <xf numFmtId="2" fontId="0" fillId="5" borderId="3" xfId="0" applyNumberFormat="1" applyFill="1" applyBorder="1" applyAlignment="1">
      <alignment horizontal="right"/>
    </xf>
    <xf numFmtId="2" fontId="0" fillId="11" borderId="0" xfId="0" applyNumberFormat="1" applyFill="1" applyBorder="1" applyAlignment="1">
      <alignment horizontal="right"/>
    </xf>
    <xf numFmtId="2" fontId="0" fillId="5" borderId="0" xfId="0" applyNumberFormat="1" applyFill="1" applyBorder="1" applyAlignment="1">
      <alignment horizontal="right"/>
    </xf>
    <xf numFmtId="0" fontId="0" fillId="9" borderId="13" xfId="0" applyFill="1" applyBorder="1"/>
    <xf numFmtId="0" fontId="1" fillId="9" borderId="3" xfId="0" applyFont="1" applyFill="1" applyBorder="1" applyAlignment="1">
      <alignment horizontal="center"/>
    </xf>
    <xf numFmtId="0" fontId="0" fillId="10" borderId="14" xfId="0" applyFill="1" applyBorder="1"/>
    <xf numFmtId="0" fontId="0" fillId="10" borderId="15" xfId="0" applyFill="1" applyBorder="1"/>
    <xf numFmtId="0" fontId="0" fillId="10" borderId="5" xfId="0" applyFill="1" applyBorder="1"/>
    <xf numFmtId="0" fontId="0" fillId="10" borderId="6" xfId="0" applyFill="1" applyBorder="1" applyAlignment="1">
      <alignment horizontal="center"/>
    </xf>
    <xf numFmtId="0" fontId="0" fillId="10" borderId="7" xfId="0" applyFill="1" applyBorder="1" applyAlignment="1">
      <alignment horizontal="left"/>
    </xf>
    <xf numFmtId="0" fontId="2" fillId="10" borderId="6" xfId="0" applyFont="1" applyFill="1" applyBorder="1" applyAlignment="1">
      <alignment horizontal="center"/>
    </xf>
    <xf numFmtId="9" fontId="14" fillId="10" borderId="6" xfId="9" applyFont="1" applyFill="1" applyBorder="1"/>
    <xf numFmtId="0" fontId="0" fillId="10" borderId="6" xfId="0" applyFill="1" applyBorder="1"/>
    <xf numFmtId="0" fontId="11" fillId="10" borderId="6" xfId="0" applyFont="1" applyFill="1" applyBorder="1" applyAlignment="1">
      <alignment horizontal="center"/>
    </xf>
    <xf numFmtId="0" fontId="0" fillId="10" borderId="7" xfId="0" applyFill="1" applyBorder="1"/>
    <xf numFmtId="0" fontId="0" fillId="0" borderId="0" xfId="0" applyBorder="1" applyAlignment="1"/>
    <xf numFmtId="14" fontId="0" fillId="0" borderId="0" xfId="0" applyNumberFormat="1"/>
    <xf numFmtId="14" fontId="11" fillId="8" borderId="0" xfId="0" applyNumberFormat="1" applyFont="1" applyFill="1" applyBorder="1"/>
    <xf numFmtId="14" fontId="11" fillId="2" borderId="0" xfId="0" applyNumberFormat="1" applyFont="1" applyFill="1" applyBorder="1"/>
    <xf numFmtId="14" fontId="0" fillId="6" borderId="3" xfId="0" applyNumberFormat="1" applyFill="1" applyBorder="1"/>
    <xf numFmtId="14" fontId="0" fillId="7" borderId="0" xfId="0" applyNumberFormat="1" applyFill="1" applyBorder="1"/>
    <xf numFmtId="14" fontId="0" fillId="6" borderId="0" xfId="0" applyNumberFormat="1" applyFill="1" applyBorder="1"/>
    <xf numFmtId="14" fontId="2" fillId="6" borderId="0" xfId="0" applyNumberFormat="1" applyFont="1" applyFill="1" applyBorder="1"/>
    <xf numFmtId="14" fontId="0" fillId="7" borderId="0" xfId="0" applyNumberFormat="1" applyFill="1"/>
    <xf numFmtId="14" fontId="0" fillId="10" borderId="0" xfId="0" applyNumberFormat="1" applyFill="1" applyBorder="1"/>
    <xf numFmtId="14" fontId="0" fillId="9" borderId="0" xfId="0" applyNumberFormat="1" applyFill="1" applyBorder="1"/>
    <xf numFmtId="14" fontId="0" fillId="5" borderId="0" xfId="0" applyNumberFormat="1" applyFill="1" applyBorder="1"/>
    <xf numFmtId="14" fontId="2" fillId="5" borderId="0" xfId="0" applyNumberFormat="1" applyFont="1" applyFill="1" applyBorder="1"/>
    <xf numFmtId="14" fontId="2" fillId="11" borderId="0" xfId="0" applyNumberFormat="1" applyFont="1" applyFill="1" applyBorder="1"/>
    <xf numFmtId="9" fontId="0" fillId="6" borderId="3" xfId="9" applyFont="1" applyFill="1" applyBorder="1"/>
    <xf numFmtId="9" fontId="0" fillId="7" borderId="0" xfId="9" applyFont="1" applyFill="1" applyBorder="1"/>
    <xf numFmtId="9" fontId="0" fillId="6" borderId="0" xfId="9" applyFont="1" applyFill="1" applyBorder="1"/>
    <xf numFmtId="9" fontId="2" fillId="6" borderId="0" xfId="9" applyFont="1" applyFill="1" applyBorder="1"/>
    <xf numFmtId="9" fontId="0" fillId="7" borderId="0" xfId="9" applyFont="1" applyFill="1"/>
    <xf numFmtId="9" fontId="0" fillId="6" borderId="6" xfId="9" applyFont="1" applyFill="1" applyBorder="1"/>
    <xf numFmtId="9" fontId="0" fillId="9" borderId="3" xfId="9" applyFont="1" applyFill="1" applyBorder="1"/>
    <xf numFmtId="9" fontId="0" fillId="10" borderId="0" xfId="9" applyFont="1" applyFill="1" applyBorder="1"/>
    <xf numFmtId="9" fontId="0" fillId="9" borderId="0" xfId="9" applyFont="1" applyFill="1" applyBorder="1"/>
    <xf numFmtId="9" fontId="0" fillId="9" borderId="6" xfId="9" applyFont="1" applyFill="1" applyBorder="1"/>
    <xf numFmtId="9" fontId="0" fillId="5" borderId="3" xfId="9" applyFont="1" applyFill="1" applyBorder="1"/>
    <xf numFmtId="9" fontId="0" fillId="11" borderId="0" xfId="9" applyFont="1" applyFill="1" applyBorder="1"/>
    <xf numFmtId="9" fontId="0" fillId="5" borderId="0" xfId="9" applyFont="1" applyFill="1" applyBorder="1"/>
    <xf numFmtId="9" fontId="2" fillId="5" borderId="0" xfId="9" applyFont="1" applyFill="1" applyBorder="1"/>
    <xf numFmtId="9" fontId="2" fillId="11" borderId="0" xfId="9" applyFont="1" applyFill="1" applyBorder="1"/>
    <xf numFmtId="0" fontId="0" fillId="0" borderId="0" xfId="0" applyAlignment="1">
      <alignment horizontal="right"/>
    </xf>
    <xf numFmtId="2" fontId="2" fillId="6" borderId="0" xfId="0" applyNumberFormat="1" applyFont="1" applyFill="1" applyBorder="1" applyAlignment="1">
      <alignment horizontal="right"/>
    </xf>
    <xf numFmtId="2" fontId="0" fillId="7" borderId="0" xfId="0" applyNumberFormat="1" applyFill="1" applyAlignment="1">
      <alignment horizontal="right"/>
    </xf>
    <xf numFmtId="2" fontId="2" fillId="5" borderId="0" xfId="0" applyNumberFormat="1" applyFont="1" applyFill="1" applyBorder="1" applyAlignment="1">
      <alignment horizontal="right"/>
    </xf>
    <xf numFmtId="2" fontId="2" fillId="11" borderId="0" xfId="0" applyNumberFormat="1" applyFont="1" applyFill="1" applyBorder="1" applyAlignment="1">
      <alignment horizontal="right"/>
    </xf>
    <xf numFmtId="9" fontId="11" fillId="8" borderId="0" xfId="9" applyFont="1" applyFill="1" applyBorder="1" applyAlignment="1">
      <alignment horizontal="right"/>
    </xf>
    <xf numFmtId="9" fontId="11" fillId="2" borderId="0" xfId="9" applyFont="1" applyFill="1" applyBorder="1" applyAlignment="1">
      <alignment horizontal="right"/>
    </xf>
    <xf numFmtId="9" fontId="11" fillId="2" borderId="6" xfId="9" applyFont="1" applyFill="1" applyBorder="1" applyAlignment="1">
      <alignment horizontal="right"/>
    </xf>
    <xf numFmtId="9" fontId="0" fillId="6" borderId="3" xfId="9" applyFont="1" applyFill="1" applyBorder="1" applyAlignment="1">
      <alignment horizontal="right"/>
    </xf>
    <xf numFmtId="9" fontId="0" fillId="7" borderId="0" xfId="9" applyFont="1" applyFill="1" applyBorder="1" applyAlignment="1">
      <alignment horizontal="right"/>
    </xf>
    <xf numFmtId="9" fontId="0" fillId="6" borderId="0" xfId="9" applyFont="1" applyFill="1" applyBorder="1" applyAlignment="1">
      <alignment horizontal="right"/>
    </xf>
    <xf numFmtId="9" fontId="2" fillId="6" borderId="0" xfId="9" applyFont="1" applyFill="1" applyBorder="1" applyAlignment="1">
      <alignment horizontal="right"/>
    </xf>
    <xf numFmtId="9" fontId="0" fillId="7" borderId="0" xfId="9" applyFont="1" applyFill="1" applyAlignment="1">
      <alignment horizontal="right"/>
    </xf>
    <xf numFmtId="9" fontId="0" fillId="6" borderId="6" xfId="9" applyFont="1" applyFill="1" applyBorder="1" applyAlignment="1">
      <alignment horizontal="right"/>
    </xf>
    <xf numFmtId="9" fontId="0" fillId="9" borderId="3" xfId="9" applyFont="1" applyFill="1" applyBorder="1" applyAlignment="1">
      <alignment horizontal="right"/>
    </xf>
    <xf numFmtId="9" fontId="0" fillId="10" borderId="0" xfId="9" applyFont="1" applyFill="1" applyBorder="1" applyAlignment="1">
      <alignment horizontal="right"/>
    </xf>
    <xf numFmtId="9" fontId="0" fillId="9" borderId="0" xfId="9" applyFont="1" applyFill="1" applyBorder="1" applyAlignment="1">
      <alignment horizontal="right"/>
    </xf>
    <xf numFmtId="9" fontId="0" fillId="9" borderId="6" xfId="9" applyFont="1" applyFill="1" applyBorder="1" applyAlignment="1">
      <alignment horizontal="right"/>
    </xf>
    <xf numFmtId="9" fontId="0" fillId="5" borderId="3" xfId="9" applyFont="1" applyFill="1" applyBorder="1" applyAlignment="1">
      <alignment horizontal="right"/>
    </xf>
    <xf numFmtId="9" fontId="0" fillId="11" borderId="0" xfId="9" applyFont="1" applyFill="1" applyBorder="1" applyAlignment="1">
      <alignment horizontal="right"/>
    </xf>
    <xf numFmtId="9" fontId="0" fillId="5" borderId="0" xfId="9" applyFont="1" applyFill="1" applyBorder="1" applyAlignment="1">
      <alignment horizontal="right"/>
    </xf>
    <xf numFmtId="9" fontId="2" fillId="5" borderId="0" xfId="9" applyFont="1" applyFill="1" applyBorder="1" applyAlignment="1">
      <alignment horizontal="right"/>
    </xf>
    <xf numFmtId="9" fontId="2" fillId="11" borderId="0" xfId="9" applyFont="1" applyFill="1" applyBorder="1" applyAlignment="1">
      <alignment horizontal="right"/>
    </xf>
    <xf numFmtId="9" fontId="0" fillId="0" borderId="0" xfId="9" applyFont="1" applyAlignment="1">
      <alignment horizontal="right"/>
    </xf>
    <xf numFmtId="0" fontId="11" fillId="2" borderId="0" xfId="0" applyFont="1" applyFill="1" applyBorder="1" applyAlignment="1">
      <alignment horizontal="right"/>
    </xf>
    <xf numFmtId="14" fontId="11" fillId="2" borderId="0" xfId="0" applyNumberFormat="1" applyFont="1" applyFill="1" applyBorder="1" applyAlignment="1">
      <alignment horizontal="right"/>
    </xf>
    <xf numFmtId="14" fontId="11" fillId="8" borderId="0" xfId="0" applyNumberFormat="1" applyFont="1" applyFill="1" applyBorder="1" applyAlignment="1">
      <alignment horizontal="right"/>
    </xf>
    <xf numFmtId="0" fontId="0" fillId="2" borderId="0" xfId="0" applyFill="1" applyBorder="1" applyAlignment="1">
      <alignment horizontal="right"/>
    </xf>
    <xf numFmtId="9" fontId="0" fillId="2" borderId="0" xfId="9" applyFont="1" applyFill="1" applyBorder="1" applyAlignment="1">
      <alignment horizontal="right"/>
    </xf>
    <xf numFmtId="0" fontId="0" fillId="6" borderId="3" xfId="0" applyFill="1" applyBorder="1" applyAlignment="1">
      <alignment horizontal="right"/>
    </xf>
    <xf numFmtId="0" fontId="0" fillId="13" borderId="0" xfId="0" applyFill="1" applyBorder="1" applyAlignment="1">
      <alignment horizontal="right"/>
    </xf>
    <xf numFmtId="9" fontId="0" fillId="13" borderId="0" xfId="9" applyFont="1" applyFill="1" applyBorder="1" applyAlignment="1">
      <alignment horizontal="right"/>
    </xf>
    <xf numFmtId="0" fontId="0" fillId="6" borderId="0" xfId="0" applyFill="1" applyBorder="1" applyAlignment="1">
      <alignment horizontal="right"/>
    </xf>
    <xf numFmtId="9" fontId="11" fillId="6" borderId="0" xfId="9" applyFont="1" applyFill="1" applyBorder="1" applyAlignment="1">
      <alignment horizontal="right"/>
    </xf>
    <xf numFmtId="0" fontId="11" fillId="13" borderId="0" xfId="0" applyFont="1" applyFill="1" applyBorder="1" applyAlignment="1">
      <alignment horizontal="right"/>
    </xf>
    <xf numFmtId="9" fontId="11" fillId="13" borderId="0" xfId="9" applyFont="1" applyFill="1" applyBorder="1" applyAlignment="1">
      <alignment horizontal="right"/>
    </xf>
    <xf numFmtId="0" fontId="0" fillId="9" borderId="3" xfId="0" applyFill="1" applyBorder="1" applyAlignment="1">
      <alignment horizontal="right"/>
    </xf>
    <xf numFmtId="0" fontId="0" fillId="10" borderId="0" xfId="0" applyFill="1" applyBorder="1" applyAlignment="1">
      <alignment horizontal="right"/>
    </xf>
    <xf numFmtId="0" fontId="0" fillId="10" borderId="6" xfId="0" applyFill="1" applyBorder="1" applyAlignment="1">
      <alignment horizontal="right"/>
    </xf>
    <xf numFmtId="9" fontId="0" fillId="10" borderId="6" xfId="9" applyFont="1" applyFill="1" applyBorder="1" applyAlignment="1">
      <alignment horizontal="right"/>
    </xf>
    <xf numFmtId="0" fontId="0" fillId="0" borderId="0" xfId="0" applyFill="1" applyBorder="1" applyAlignment="1">
      <alignment horizontal="right"/>
    </xf>
    <xf numFmtId="9" fontId="0" fillId="0" borderId="0" xfId="9" applyFont="1" applyFill="1" applyBorder="1" applyAlignment="1">
      <alignment horizontal="right"/>
    </xf>
    <xf numFmtId="164" fontId="0" fillId="0" borderId="0" xfId="0" applyNumberFormat="1" applyFill="1" applyBorder="1" applyAlignment="1">
      <alignment horizontal="right"/>
    </xf>
    <xf numFmtId="0" fontId="0" fillId="0" borderId="6" xfId="0" applyFill="1" applyBorder="1" applyAlignment="1">
      <alignment horizontal="center" vertical="center" wrapText="1"/>
    </xf>
    <xf numFmtId="9" fontId="0" fillId="0" borderId="6" xfId="9"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7" xfId="0" applyFill="1" applyBorder="1" applyAlignment="1">
      <alignment horizontal="center" vertical="center"/>
    </xf>
    <xf numFmtId="0" fontId="0" fillId="0" borderId="6" xfId="0" applyFont="1" applyFill="1" applyBorder="1" applyAlignment="1">
      <alignment horizontal="center" vertical="center"/>
    </xf>
    <xf numFmtId="0" fontId="0" fillId="0" borderId="11"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11"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10" fillId="0" borderId="0" xfId="0" applyFont="1" applyAlignment="1">
      <alignment horizontal="center" vertical="top"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0" fontId="0" fillId="0" borderId="0" xfId="0"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22" fillId="2" borderId="0" xfId="0" applyFont="1" applyFill="1" applyBorder="1"/>
    <xf numFmtId="0" fontId="22" fillId="8" borderId="0" xfId="0" applyFont="1" applyFill="1" applyBorder="1"/>
    <xf numFmtId="0" fontId="22" fillId="7" borderId="0" xfId="0" applyFont="1" applyFill="1" applyBorder="1"/>
    <xf numFmtId="0" fontId="22" fillId="6" borderId="0" xfId="0" applyFont="1" applyFill="1" applyBorder="1"/>
    <xf numFmtId="0" fontId="22" fillId="10" borderId="0" xfId="0" applyFont="1" applyFill="1" applyBorder="1"/>
    <xf numFmtId="0" fontId="22" fillId="11" borderId="0" xfId="0" applyFont="1" applyFill="1" applyBorder="1"/>
    <xf numFmtId="0" fontId="22" fillId="5" borderId="0" xfId="0" applyFont="1" applyFill="1" applyBorder="1"/>
    <xf numFmtId="0" fontId="23" fillId="2" borderId="0" xfId="0" applyFont="1" applyFill="1" applyBorder="1" applyAlignment="1">
      <alignment horizontal="right"/>
    </xf>
    <xf numFmtId="0" fontId="22" fillId="2" borderId="0" xfId="0" applyFont="1" applyFill="1" applyBorder="1" applyAlignment="1">
      <alignment horizontal="right"/>
    </xf>
    <xf numFmtId="0" fontId="23" fillId="8" borderId="0" xfId="0" applyFont="1" applyFill="1" applyBorder="1" applyAlignment="1">
      <alignment horizontal="right"/>
    </xf>
    <xf numFmtId="0" fontId="23" fillId="6" borderId="3" xfId="0" applyFont="1" applyFill="1" applyBorder="1" applyAlignment="1">
      <alignment horizontal="right"/>
    </xf>
    <xf numFmtId="0" fontId="23" fillId="13" borderId="0" xfId="0" applyFont="1" applyFill="1" applyBorder="1" applyAlignment="1">
      <alignment horizontal="right"/>
    </xf>
    <xf numFmtId="0" fontId="23" fillId="6" borderId="0" xfId="0" applyFont="1" applyFill="1" applyBorder="1" applyAlignment="1">
      <alignment horizontal="right"/>
    </xf>
    <xf numFmtId="0" fontId="23" fillId="9" borderId="3" xfId="0" applyFont="1" applyFill="1" applyBorder="1" applyAlignment="1">
      <alignment horizontal="right"/>
    </xf>
    <xf numFmtId="0" fontId="23" fillId="10" borderId="0" xfId="0" applyFont="1" applyFill="1" applyBorder="1" applyAlignment="1">
      <alignment horizontal="right"/>
    </xf>
    <xf numFmtId="0" fontId="23" fillId="10" borderId="6" xfId="0" applyFont="1" applyFill="1" applyBorder="1" applyAlignment="1">
      <alignment horizontal="right"/>
    </xf>
  </cellXfs>
  <cellStyles count="10">
    <cellStyle name="Heading 2b" xfId="6"/>
    <cellStyle name="Heading 3b" xfId="2"/>
    <cellStyle name="Normal" xfId="0" builtinId="0"/>
    <cellStyle name="Normal 2" xfId="1"/>
    <cellStyle name="Notes" xfId="5"/>
    <cellStyle name="Pourcentage" xfId="9" builtinId="5"/>
    <cellStyle name="Titre 1 2" xfId="8"/>
    <cellStyle name="Titre 2 2" xfId="3"/>
    <cellStyle name="Titre 3 2" xfId="4"/>
    <cellStyle name="Titre 4 2" xfId="7"/>
  </cellStyles>
  <dxfs count="81">
    <dxf>
      <font>
        <strike val="0"/>
        <outline val="0"/>
        <shadow val="0"/>
        <u val="none"/>
        <vertAlign val="baseline"/>
        <sz val="12"/>
        <color theme="5"/>
        <name val="Calibri"/>
        <scheme val="minor"/>
      </font>
      <alignment horizontal="right" vertical="bottom" textRotation="0" wrapText="0" indent="0" justifyLastLine="0" shrinkToFit="0" readingOrder="0"/>
    </dxf>
    <dxf>
      <alignment horizontal="right" vertical="bottom" textRotation="0" wrapText="0" indent="0" justifyLastLine="0" shrinkToFit="0" readingOrder="0"/>
    </dxf>
    <dxf>
      <font>
        <strike val="0"/>
        <outline val="0"/>
        <shadow val="0"/>
        <u val="none"/>
        <vertAlign val="baseline"/>
        <sz val="12"/>
        <color theme="5"/>
        <name val="Calibri"/>
        <scheme val="minor"/>
      </font>
      <alignment horizontal="right" vertical="bottom" textRotation="0" wrapText="0" indent="0" justifyLastLine="0" shrinkToFit="0" readingOrder="0"/>
    </dxf>
    <dxf>
      <alignment horizontal="right" vertical="bottom" textRotation="0" wrapText="0" indent="0" justifyLastLine="0" shrinkToFit="0" readingOrder="0"/>
    </dxf>
    <dxf>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dxf>
    <dxf>
      <fill>
        <patternFill patternType="solid">
          <fgColor indexed="64"/>
          <bgColor theme="6" tint="0.79998168889431442"/>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right style="medium">
          <color indexed="64"/>
        </right>
        <top/>
        <bottom/>
      </border>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ont>
        <b val="0"/>
        <i val="0"/>
        <strike val="0"/>
        <condense val="0"/>
        <extend val="0"/>
        <outline val="0"/>
        <shadow val="0"/>
        <u val="none"/>
        <vertAlign val="baseline"/>
        <sz val="12"/>
        <color auto="1"/>
        <name val="Calibri"/>
        <scheme val="minor"/>
      </font>
      <fill>
        <patternFill patternType="solid">
          <fgColor indexed="64"/>
          <bgColor theme="6" tint="0.79998168889431442"/>
        </patternFill>
      </fill>
    </dxf>
    <dxf>
      <numFmt numFmtId="13" formatCode="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numFmt numFmtId="2" formatCode="0.00"/>
      <fill>
        <patternFill patternType="solid">
          <fgColor indexed="64"/>
          <bgColor theme="6" tint="0.79998168889431442"/>
        </patternFill>
      </fill>
      <alignment horizontal="right" vertical="bottom"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border diagonalUp="0" diagonalDown="0" outline="0">
        <left style="medium">
          <color indexed="64"/>
        </left>
        <right/>
        <top/>
        <bottom/>
      </border>
    </dxf>
    <dxf>
      <fill>
        <patternFill patternType="solid">
          <fgColor indexed="64"/>
          <bgColor theme="6" tint="0.79998168889431442"/>
        </patternFill>
      </fill>
      <alignment horizontal="left" vertical="bottom" textRotation="0" wrapText="0" indent="0" justifyLastLine="0" shrinkToFit="0" readingOrder="0"/>
      <border diagonalUp="0" diagonalDown="0">
        <left/>
        <right style="medium">
          <color indexed="64"/>
        </right>
        <top/>
        <bottom/>
        <vertical/>
        <horizontal/>
      </border>
    </dxf>
    <dxf>
      <fill>
        <patternFill patternType="solid">
          <fgColor indexed="64"/>
          <bgColor theme="6" tint="0.79998168889431442"/>
        </patternFill>
      </fil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outline="0">
        <right style="medium">
          <color indexed="64"/>
        </right>
        <top style="medium">
          <color indexed="64"/>
        </top>
        <bottom style="medium">
          <color indexed="64"/>
        </bottom>
      </border>
    </dxf>
    <dxf>
      <fill>
        <patternFill patternType="solid">
          <fgColor indexed="64"/>
          <bgColor theme="6" tint="0.79998168889431442"/>
        </patternFill>
      </fill>
    </dxf>
    <dxf>
      <alignment horizontal="center" vertical="center" textRotation="0" wrapText="0" indent="0" justifyLastLine="0" shrinkToFit="0" readingOrder="0"/>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s>
  <tableStyles count="2" defaultTableStyle="TableStyleMedium2" defaultPivotStyle="PivotStyleLight16">
    <tableStyle name="Fitness Plan Tables" pivot="0" count="3">
      <tableStyleElement type="wholeTable" dxfId="80"/>
      <tableStyleElement type="headerRow" dxfId="79"/>
      <tableStyleElement type="secondRowStripe" dxfId="78"/>
    </tableStyle>
    <tableStyle name="Fitness Plan Tables 2" pivot="0" count="3">
      <tableStyleElement type="wholeTable" dxfId="77"/>
      <tableStyleElement type="headerRow" dxfId="76"/>
      <tableStyleElement type="secondRowStripe" dxfId="7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424161</xdr:colOff>
      <xdr:row>2</xdr:row>
      <xdr:rowOff>180975</xdr:rowOff>
    </xdr:from>
    <xdr:to>
      <xdr:col>5</xdr:col>
      <xdr:colOff>381000</xdr:colOff>
      <xdr:row>7</xdr:row>
      <xdr:rowOff>563511</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00561" y="971550"/>
          <a:ext cx="2471439" cy="1382661"/>
        </a:xfrm>
        <a:prstGeom prst="rect">
          <a:avLst/>
        </a:prstGeom>
      </xdr:spPr>
    </xdr:pic>
    <xdr:clientData/>
  </xdr:twoCellAnchor>
</xdr:wsDr>
</file>

<file path=xl/tables/table1.xml><?xml version="1.0" encoding="utf-8"?>
<table xmlns="http://schemas.openxmlformats.org/spreadsheetml/2006/main" id="3" name="Tableau3" displayName="Tableau3" ref="B5:AM78" totalsRowShown="0" headerRowDxfId="74" dataDxfId="73" tableBorderDxfId="72">
  <autoFilter ref="B5:AM78"/>
  <tableColumns count="38">
    <tableColumn id="1" name="Famille" dataDxfId="71"/>
    <tableColumn id="2" name="Nuance" dataDxfId="70"/>
    <tableColumn id="3" name="Numéro" dataDxfId="69"/>
    <tableColumn id="4" name="Indice prix tonne" dataDxfId="68"/>
    <tableColumn id="30" name="prix min" dataDxfId="67">
      <calculatedColumnFormula>IF(J6&lt;&gt;"-",J6*(1-P6),"-")</calculatedColumnFormula>
    </tableColumn>
    <tableColumn id="27" name="Indice prix " dataDxfId="66">
      <calculatedColumnFormula>J6</calculatedColumnFormula>
    </tableColumn>
    <tableColumn id="34" name="prix max" dataDxfId="65">
      <calculatedColumnFormula>IF(J6&lt;&gt;"-",J6*(1+P6),"-")</calculatedColumnFormula>
    </tableColumn>
    <tableColumn id="33" name="prix réel 2018" dataDxfId="64">
      <calculatedColumnFormula>IF(YEAR(L6)=YEAR(TODAY()),K6,IF(AND(N6=0,K6=0),"-","n/a"))</calculatedColumnFormula>
    </tableColumn>
    <tableColumn id="32" name="prix estimé 2018" dataDxfId="63">
      <calculatedColumnFormula>IF(K6&lt;&gt;0,(K6*(1+M6)^(YEAR(TODAY())-YEAR(L6))+K6)/2,IF(N6&lt;&gt;0,(N6+O6)/2,"-"))</calculatedColumnFormula>
    </tableColumn>
    <tableColumn id="31" name="dernier prix connu" dataDxfId="62"/>
    <tableColumn id="35" name="date d'application du dernier prix" dataDxfId="61"/>
    <tableColumn id="38" name="taux d'inflation" dataDxfId="60" dataCellStyle="Pourcentage"/>
    <tableColumn id="37" name="prix min internet" dataDxfId="59"/>
    <tableColumn id="36" name="prix max internet" dataDxfId="58"/>
    <tableColumn id="29" name="incertitude prix " dataDxfId="57" dataCellStyle="Pourcentage">
      <calculatedColumnFormula>IF(N6&lt;&gt;0,(O6-N6)/(N6+O6),IF(K6&lt;&gt;0,((1+M6)^(YEAR(TODAY())-YEAR(L6))-1)/((1+M6)^(YEAR(TODAY())-YEAR(L6))+1),"-"))</calculatedColumnFormula>
    </tableColumn>
    <tableColumn id="5" name="Usinabilité"/>
    <tableColumn id="6" name="% outillage"/>
    <tableColumn id="7" name="Dureté en Hb"/>
    <tableColumn id="8" name="Rm en Mpa"/>
    <tableColumn id="9" name="Rp0.2 en Mpa"/>
    <tableColumn id="10" name="A%"/>
    <tableColumn id="11" name="Aptitude à la soudure" dataDxfId="56">
      <calculatedColumnFormula>IF(AM6&lt;0.4,1,IF(AM6&lt;0.7,2,3))</calculatedColumnFormula>
    </tableColumn>
    <tableColumn id="12" name="Traitement thermique" dataDxfId="55"/>
    <tableColumn id="13" name="Aptitude au traitement thermique" dataDxfId="6"/>
    <tableColumn id="28" name="Résistance à la corrosion" dataDxfId="4"/>
    <tableColumn id="14" name="C" dataDxfId="5"/>
    <tableColumn id="15" name="Si" dataDxfId="54"/>
    <tableColumn id="16" name="Mn" dataDxfId="53"/>
    <tableColumn id="17" name="P" dataDxfId="52"/>
    <tableColumn id="18" name="S" dataDxfId="51"/>
    <tableColumn id="19" name="N" dataDxfId="50"/>
    <tableColumn id="20" name="Cr" dataDxfId="49"/>
    <tableColumn id="21" name="Mo" dataDxfId="48"/>
    <tableColumn id="22" name="Ni" dataDxfId="47"/>
    <tableColumn id="23" name="Pb" dataDxfId="46"/>
    <tableColumn id="24" name="B" dataDxfId="45"/>
    <tableColumn id="25" name="V" dataDxfId="44"/>
    <tableColumn id="26" name="Ceq" dataDxfId="43">
      <calculatedColumnFormula>AA6+AC6/6+(AG6+AH6+AL6)/5+AI6/15</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1" name="Tableau1" displayName="Tableau1" ref="B5:AL34" totalsRowShown="0" headerRowDxfId="42" dataDxfId="41" tableBorderDxfId="40">
  <autoFilter ref="B5:AL34"/>
  <tableColumns count="37">
    <tableColumn id="1" name="Famille" dataDxfId="39"/>
    <tableColumn id="2" name="nuance" dataDxfId="38"/>
    <tableColumn id="4" name="Numéro" dataDxfId="37"/>
    <tableColumn id="5" name="Indice prix tonne" dataDxfId="36"/>
    <tableColumn id="38" name="prix min" dataDxfId="35">
      <calculatedColumnFormula>IF(J6&lt;&gt;"-",J6*(1-P6),"-")</calculatedColumnFormula>
    </tableColumn>
    <tableColumn id="37" name="indice prix" dataDxfId="34">
      <calculatedColumnFormula>J6</calculatedColumnFormula>
    </tableColumn>
    <tableColumn id="36" name="prix max" dataDxfId="33">
      <calculatedColumnFormula>IF(J6&lt;&gt;"-",J6*(1+P6),"-")</calculatedColumnFormula>
    </tableColumn>
    <tableColumn id="35" name="prix réel 2018" dataDxfId="32">
      <calculatedColumnFormula>IF(YEAR(L6)=YEAR(TODAY()),K6,IF(AND(N6=0,K6=0),"-","n/a"))</calculatedColumnFormula>
    </tableColumn>
    <tableColumn id="33" name="prix estimé 2018" dataDxfId="31">
      <calculatedColumnFormula>IF(K6&lt;&gt;0,(K6*(1+M6)^(YEAR(TODAY())-YEAR(L6))+K6)/2,IF(N6&lt;&gt;0,(N6+O6)/2,"-"))</calculatedColumnFormula>
    </tableColumn>
    <tableColumn id="32" name="dernier prix connu" dataDxfId="30"/>
    <tableColumn id="31" name="date d'application du dernier prix" dataDxfId="29"/>
    <tableColumn id="30" name="taux d'inflation" dataDxfId="3" dataCellStyle="Pourcentage"/>
    <tableColumn id="29" name="prix min internet" dataDxfId="2"/>
    <tableColumn id="28" name="prix max internet" dataDxfId="0"/>
    <tableColumn id="3" name="incertitude prix" dataDxfId="1" dataCellStyle="Pourcentage">
      <calculatedColumnFormula>IF(N6&lt;&gt;0,(O6-N6)/(N6+O6),IF(K6&lt;&gt;0,((1+M6)^(YEAR(TODAY())-YEAR(L6))-1)/((1+M6)^(YEAR(TODAY())-YEAR(L6))+1),"-"))</calculatedColumnFormula>
    </tableColumn>
    <tableColumn id="6" name="Usinabilité" dataDxfId="28"/>
    <tableColumn id="7" name="% outillage" dataDxfId="27"/>
    <tableColumn id="8" name="Dureté en Hb" dataDxfId="26"/>
    <tableColumn id="9" name="Rm en Mpa" dataDxfId="25"/>
    <tableColumn id="10" name="Rp0.2 en Mpa" dataDxfId="24"/>
    <tableColumn id="11" name="A% " dataDxfId="23"/>
    <tableColumn id="12" name="Aptitude à la soudure" dataDxfId="22"/>
    <tableColumn id="13" name="Traitement thermique" dataDxfId="21"/>
    <tableColumn id="14" name="Aptitude au traitement thermique" dataDxfId="20"/>
    <tableColumn id="15" name="résistance à la corrosion" dataDxfId="19"/>
    <tableColumn id="16" name="C" dataDxfId="18"/>
    <tableColumn id="17" name="Si" dataDxfId="17"/>
    <tableColumn id="18" name="Mn" dataDxfId="16"/>
    <tableColumn id="19" name="P" dataDxfId="15"/>
    <tableColumn id="20" name="S" dataDxfId="14"/>
    <tableColumn id="21" name="N" dataDxfId="13"/>
    <tableColumn id="22" name="Cr" dataDxfId="12"/>
    <tableColumn id="23" name="Mo" dataDxfId="11"/>
    <tableColumn id="24" name="Ni" dataDxfId="10"/>
    <tableColumn id="25" name="Pb" dataDxfId="9"/>
    <tableColumn id="26" name="B" dataDxfId="8"/>
    <tableColumn id="27" name="V" dataDxfId="7"/>
  </tableColumns>
  <tableStyleInfo name="TableStyleMedium1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I21"/>
  <sheetViews>
    <sheetView topLeftCell="A12" workbookViewId="0">
      <selection activeCell="A17" sqref="A17:I21"/>
    </sheetView>
  </sheetViews>
  <sheetFormatPr baseColWidth="10" defaultRowHeight="15.75" x14ac:dyDescent="0.25"/>
  <cols>
    <col min="9" max="9" width="3" customWidth="1"/>
  </cols>
  <sheetData>
    <row r="1" spans="1:9" ht="46.5" customHeight="1" x14ac:dyDescent="0.25">
      <c r="A1" s="293" t="s">
        <v>240</v>
      </c>
      <c r="B1" s="293"/>
      <c r="C1" s="293"/>
      <c r="D1" s="293"/>
      <c r="E1" s="293"/>
      <c r="F1" s="293"/>
      <c r="G1" s="293"/>
      <c r="H1" s="293"/>
      <c r="I1" s="293"/>
    </row>
    <row r="2" spans="1:9" x14ac:dyDescent="0.25">
      <c r="A2" s="293"/>
      <c r="B2" s="293"/>
      <c r="C2" s="293"/>
      <c r="D2" s="293"/>
      <c r="E2" s="293"/>
      <c r="F2" s="293"/>
      <c r="G2" s="293"/>
      <c r="H2" s="293"/>
      <c r="I2" s="293"/>
    </row>
    <row r="3" spans="1:9" x14ac:dyDescent="0.25">
      <c r="A3" s="293"/>
      <c r="B3" s="293"/>
      <c r="C3" s="293"/>
      <c r="D3" s="293"/>
      <c r="E3" s="293"/>
      <c r="F3" s="293"/>
      <c r="G3" s="293"/>
      <c r="H3" s="293"/>
      <c r="I3" s="293"/>
    </row>
    <row r="4" spans="1:9" x14ac:dyDescent="0.25">
      <c r="A4" s="293"/>
      <c r="B4" s="293"/>
      <c r="C4" s="293"/>
      <c r="D4" s="293"/>
      <c r="E4" s="293"/>
      <c r="F4" s="293"/>
      <c r="G4" s="293"/>
      <c r="H4" s="293"/>
      <c r="I4" s="293"/>
    </row>
    <row r="5" spans="1:9" x14ac:dyDescent="0.25">
      <c r="A5" s="293"/>
      <c r="B5" s="293"/>
      <c r="C5" s="293"/>
      <c r="D5" s="293"/>
      <c r="E5" s="293"/>
      <c r="F5" s="293"/>
      <c r="G5" s="293"/>
      <c r="H5" s="293"/>
      <c r="I5" s="293"/>
    </row>
    <row r="6" spans="1:9" x14ac:dyDescent="0.25">
      <c r="A6" s="293"/>
      <c r="B6" s="293"/>
      <c r="C6" s="293"/>
      <c r="D6" s="293"/>
      <c r="E6" s="293"/>
      <c r="F6" s="293"/>
      <c r="G6" s="293"/>
      <c r="H6" s="293"/>
      <c r="I6" s="293"/>
    </row>
    <row r="7" spans="1:9" x14ac:dyDescent="0.25">
      <c r="A7" s="293"/>
      <c r="B7" s="293"/>
      <c r="C7" s="293"/>
      <c r="D7" s="293"/>
      <c r="E7" s="293"/>
      <c r="F7" s="293"/>
      <c r="G7" s="293"/>
      <c r="H7" s="293"/>
      <c r="I7" s="293"/>
    </row>
    <row r="8" spans="1:9" ht="57" customHeight="1" x14ac:dyDescent="0.25">
      <c r="A8" s="293"/>
      <c r="B8" s="293"/>
      <c r="C8" s="293"/>
      <c r="D8" s="293"/>
      <c r="E8" s="293"/>
      <c r="F8" s="293"/>
      <c r="G8" s="293"/>
      <c r="H8" s="293"/>
      <c r="I8" s="293"/>
    </row>
    <row r="9" spans="1:9" ht="27.75" customHeight="1" x14ac:dyDescent="0.25">
      <c r="A9" s="294" t="s">
        <v>238</v>
      </c>
      <c r="B9" s="294"/>
      <c r="C9" s="294"/>
      <c r="D9" s="294"/>
      <c r="E9" s="294"/>
      <c r="F9" s="294"/>
      <c r="G9" s="294"/>
      <c r="H9" s="294"/>
      <c r="I9" s="294"/>
    </row>
    <row r="10" spans="1:9" ht="31.5" customHeight="1" x14ac:dyDescent="0.25">
      <c r="A10" s="294"/>
      <c r="B10" s="294"/>
      <c r="C10" s="294"/>
      <c r="D10" s="294"/>
      <c r="E10" s="294"/>
      <c r="F10" s="294"/>
      <c r="G10" s="294"/>
      <c r="H10" s="294"/>
      <c r="I10" s="294"/>
    </row>
    <row r="11" spans="1:9" ht="15.75" customHeight="1" x14ac:dyDescent="0.25">
      <c r="A11" s="295" t="s">
        <v>175</v>
      </c>
      <c r="B11" s="295"/>
      <c r="C11" s="295"/>
      <c r="D11" s="295"/>
      <c r="E11" s="295"/>
      <c r="F11" s="295"/>
      <c r="G11" s="295"/>
      <c r="H11" s="295"/>
      <c r="I11" s="295"/>
    </row>
    <row r="12" spans="1:9" x14ac:dyDescent="0.25">
      <c r="A12" s="295"/>
      <c r="B12" s="295"/>
      <c r="C12" s="295"/>
      <c r="D12" s="295"/>
      <c r="E12" s="295"/>
      <c r="F12" s="295"/>
      <c r="G12" s="295"/>
      <c r="H12" s="295"/>
      <c r="I12" s="295"/>
    </row>
    <row r="13" spans="1:9" ht="29.25" customHeight="1" x14ac:dyDescent="0.25">
      <c r="A13" s="295"/>
      <c r="B13" s="295"/>
      <c r="C13" s="295"/>
      <c r="D13" s="295"/>
      <c r="E13" s="295"/>
      <c r="F13" s="295"/>
      <c r="G13" s="295"/>
      <c r="H13" s="295"/>
      <c r="I13" s="295"/>
    </row>
    <row r="14" spans="1:9" ht="15.75" customHeight="1" x14ac:dyDescent="0.25">
      <c r="A14" s="295" t="s">
        <v>239</v>
      </c>
      <c r="B14" s="295"/>
      <c r="C14" s="295"/>
      <c r="D14" s="295"/>
      <c r="E14" s="295"/>
      <c r="F14" s="295"/>
      <c r="G14" s="295"/>
      <c r="H14" s="295"/>
      <c r="I14" s="295"/>
    </row>
    <row r="15" spans="1:9" x14ac:dyDescent="0.25">
      <c r="A15" s="295"/>
      <c r="B15" s="295"/>
      <c r="C15" s="295"/>
      <c r="D15" s="295"/>
      <c r="E15" s="295"/>
      <c r="F15" s="295"/>
      <c r="G15" s="295"/>
      <c r="H15" s="295"/>
      <c r="I15" s="295"/>
    </row>
    <row r="16" spans="1:9" x14ac:dyDescent="0.25">
      <c r="A16" s="295"/>
      <c r="B16" s="295"/>
      <c r="C16" s="295"/>
      <c r="D16" s="295"/>
      <c r="E16" s="295"/>
      <c r="F16" s="295"/>
      <c r="G16" s="295"/>
      <c r="H16" s="295"/>
      <c r="I16" s="295"/>
    </row>
    <row r="17" spans="1:9" x14ac:dyDescent="0.25">
      <c r="A17" s="296" t="s">
        <v>252</v>
      </c>
      <c r="B17" s="296"/>
      <c r="C17" s="296"/>
      <c r="D17" s="296"/>
      <c r="E17" s="296"/>
      <c r="F17" s="296"/>
      <c r="G17" s="296"/>
      <c r="H17" s="296"/>
      <c r="I17" s="296"/>
    </row>
    <row r="18" spans="1:9" x14ac:dyDescent="0.25">
      <c r="A18" s="296"/>
      <c r="B18" s="296"/>
      <c r="C18" s="296"/>
      <c r="D18" s="296"/>
      <c r="E18" s="296"/>
      <c r="F18" s="296"/>
      <c r="G18" s="296"/>
      <c r="H18" s="296"/>
      <c r="I18" s="296"/>
    </row>
    <row r="19" spans="1:9" x14ac:dyDescent="0.25">
      <c r="A19" s="296"/>
      <c r="B19" s="296"/>
      <c r="C19" s="296"/>
      <c r="D19" s="296"/>
      <c r="E19" s="296"/>
      <c r="F19" s="296"/>
      <c r="G19" s="296"/>
      <c r="H19" s="296"/>
      <c r="I19" s="296"/>
    </row>
    <row r="20" spans="1:9" x14ac:dyDescent="0.25">
      <c r="A20" s="296"/>
      <c r="B20" s="296"/>
      <c r="C20" s="296"/>
      <c r="D20" s="296"/>
      <c r="E20" s="296"/>
      <c r="F20" s="296"/>
      <c r="G20" s="296"/>
      <c r="H20" s="296"/>
      <c r="I20" s="296"/>
    </row>
    <row r="21" spans="1:9" x14ac:dyDescent="0.25">
      <c r="A21" s="296"/>
      <c r="B21" s="296"/>
      <c r="C21" s="296"/>
      <c r="D21" s="296"/>
      <c r="E21" s="296"/>
      <c r="F21" s="296"/>
      <c r="G21" s="296"/>
      <c r="H21" s="296"/>
      <c r="I21" s="296"/>
    </row>
  </sheetData>
  <mergeCells count="5">
    <mergeCell ref="A1:I8"/>
    <mergeCell ref="A9:I10"/>
    <mergeCell ref="A11:I13"/>
    <mergeCell ref="A14:I16"/>
    <mergeCell ref="A17:I2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B1:AN79"/>
  <sheetViews>
    <sheetView zoomScale="70" zoomScaleNormal="70" workbookViewId="0">
      <pane xSplit="3" ySplit="5" topLeftCell="G6" activePane="bottomRight" state="frozen"/>
      <selection activeCell="A6" sqref="A6"/>
      <selection pane="topRight" activeCell="A6" sqref="A6"/>
      <selection pane="bottomLeft" activeCell="A6" sqref="A6"/>
      <selection pane="bottomRight" activeCell="N80" sqref="N80"/>
    </sheetView>
  </sheetViews>
  <sheetFormatPr baseColWidth="10" defaultRowHeight="15.75" x14ac:dyDescent="0.25"/>
  <cols>
    <col min="2" max="2" width="24.375" customWidth="1"/>
    <col min="3" max="3" width="16" bestFit="1" customWidth="1"/>
    <col min="5" max="5" width="14.625" bestFit="1" customWidth="1"/>
    <col min="6" max="10" width="14.625" style="238" customWidth="1"/>
    <col min="11" max="16" width="14.625" customWidth="1"/>
    <col min="18" max="18" width="11" style="79"/>
    <col min="22" max="22" width="12" customWidth="1"/>
    <col min="23" max="23" width="14.375" customWidth="1"/>
    <col min="24" max="26" width="20.625" customWidth="1"/>
    <col min="27" max="38" width="12" customWidth="1"/>
    <col min="39" max="39" width="13.625" bestFit="1" customWidth="1"/>
  </cols>
  <sheetData>
    <row r="1" spans="2:40" ht="16.5" thickBot="1" x14ac:dyDescent="0.3"/>
    <row r="2" spans="2:40" ht="16.5" thickBot="1" x14ac:dyDescent="0.3">
      <c r="B2" s="128" t="s">
        <v>166</v>
      </c>
      <c r="C2" s="2" t="s">
        <v>167</v>
      </c>
      <c r="L2" s="210"/>
      <c r="N2" s="210"/>
      <c r="R2"/>
    </row>
    <row r="3" spans="2:40" ht="16.5" thickBot="1" x14ac:dyDescent="0.3">
      <c r="B3" s="128" t="s">
        <v>168</v>
      </c>
      <c r="C3" s="2" t="s">
        <v>169</v>
      </c>
      <c r="R3"/>
      <c r="AA3" s="297" t="s">
        <v>159</v>
      </c>
      <c r="AB3" s="297"/>
      <c r="AC3" s="297"/>
      <c r="AD3" s="297"/>
      <c r="AE3" s="297"/>
      <c r="AF3" s="297"/>
      <c r="AG3" s="297"/>
      <c r="AH3" s="297"/>
      <c r="AI3" s="297"/>
      <c r="AJ3" s="297"/>
      <c r="AK3" s="297"/>
      <c r="AL3" s="297"/>
      <c r="AM3" s="297"/>
    </row>
    <row r="4" spans="2:40" ht="16.5" thickBot="1" x14ac:dyDescent="0.3">
      <c r="AA4" s="298"/>
      <c r="AB4" s="298"/>
      <c r="AC4" s="298"/>
      <c r="AD4" s="298"/>
      <c r="AE4" s="298"/>
      <c r="AF4" s="298"/>
      <c r="AG4" s="298"/>
      <c r="AH4" s="298"/>
      <c r="AI4" s="298"/>
      <c r="AJ4" s="298"/>
      <c r="AK4" s="298"/>
      <c r="AL4" s="298"/>
      <c r="AM4" s="298"/>
    </row>
    <row r="5" spans="2:40" ht="48" thickBot="1" x14ac:dyDescent="0.3">
      <c r="B5" s="288" t="s">
        <v>0</v>
      </c>
      <c r="C5" s="126" t="s">
        <v>1</v>
      </c>
      <c r="D5" s="289" t="s">
        <v>6</v>
      </c>
      <c r="E5" s="127" t="s">
        <v>2</v>
      </c>
      <c r="F5" s="286" t="s">
        <v>241</v>
      </c>
      <c r="G5" s="286" t="s">
        <v>250</v>
      </c>
      <c r="H5" s="286" t="s">
        <v>242</v>
      </c>
      <c r="I5" s="286" t="s">
        <v>243</v>
      </c>
      <c r="J5" s="286" t="s">
        <v>244</v>
      </c>
      <c r="K5" s="286" t="s">
        <v>245</v>
      </c>
      <c r="L5" s="286" t="s">
        <v>251</v>
      </c>
      <c r="M5" s="286" t="s">
        <v>246</v>
      </c>
      <c r="N5" s="286" t="s">
        <v>247</v>
      </c>
      <c r="O5" s="286" t="s">
        <v>248</v>
      </c>
      <c r="P5" s="286" t="s">
        <v>249</v>
      </c>
      <c r="Q5" s="127" t="s">
        <v>3</v>
      </c>
      <c r="R5" s="290" t="s">
        <v>152</v>
      </c>
      <c r="S5" s="286" t="s">
        <v>160</v>
      </c>
      <c r="T5" s="127" t="s">
        <v>161</v>
      </c>
      <c r="U5" s="286" t="s">
        <v>162</v>
      </c>
      <c r="V5" s="127" t="s">
        <v>4</v>
      </c>
      <c r="W5" s="286" t="s">
        <v>157</v>
      </c>
      <c r="X5" s="127" t="s">
        <v>164</v>
      </c>
      <c r="Y5" s="287" t="s">
        <v>158</v>
      </c>
      <c r="Z5" s="287" t="s">
        <v>256</v>
      </c>
      <c r="AA5" s="291" t="s">
        <v>113</v>
      </c>
      <c r="AB5" s="292" t="s">
        <v>114</v>
      </c>
      <c r="AC5" s="292" t="s">
        <v>115</v>
      </c>
      <c r="AD5" s="292" t="s">
        <v>116</v>
      </c>
      <c r="AE5" s="292" t="s">
        <v>117</v>
      </c>
      <c r="AF5" s="292" t="s">
        <v>121</v>
      </c>
      <c r="AG5" s="292" t="s">
        <v>118</v>
      </c>
      <c r="AH5" s="292" t="s">
        <v>119</v>
      </c>
      <c r="AI5" s="292" t="s">
        <v>120</v>
      </c>
      <c r="AJ5" s="292" t="s">
        <v>122</v>
      </c>
      <c r="AK5" s="292" t="s">
        <v>123</v>
      </c>
      <c r="AL5" s="292" t="s">
        <v>128</v>
      </c>
      <c r="AM5" s="292" t="s">
        <v>127</v>
      </c>
      <c r="AN5" s="1"/>
    </row>
    <row r="6" spans="2:40" x14ac:dyDescent="0.25">
      <c r="B6" s="3" t="s">
        <v>129</v>
      </c>
      <c r="C6" s="16" t="s">
        <v>5</v>
      </c>
      <c r="D6" s="17" t="s">
        <v>7</v>
      </c>
      <c r="E6" s="16"/>
      <c r="F6" s="182">
        <f ca="1">IF(J6&lt;&gt;"-",J6*(1-P6),"-")</f>
        <v>500.00000000000006</v>
      </c>
      <c r="G6" s="182">
        <f t="shared" ref="G6:G37" ca="1" si="0">J6</f>
        <v>750</v>
      </c>
      <c r="H6" s="182">
        <f ca="1">IF(J6&lt;&gt;"-",J6*(1+P6),"-")</f>
        <v>1000</v>
      </c>
      <c r="I6" s="182" t="str">
        <f ca="1">IF(YEAR(L6)=YEAR(TODAY()),K6,IF(AND(N6=0,K6=0),"-","n/a"))</f>
        <v>n/a</v>
      </c>
      <c r="J6" s="182">
        <f ca="1">IF(K6&lt;&gt;0,(K6*(1+M6)^(YEAR(TODAY())-YEAR(L6))+K6)/2,IF(N6&lt;&gt;0,(N6+O6)/2,"-"))</f>
        <v>750</v>
      </c>
      <c r="K6" s="19"/>
      <c r="L6" s="211"/>
      <c r="M6" s="78"/>
      <c r="N6" s="19">
        <v>500</v>
      </c>
      <c r="O6" s="19">
        <v>1000</v>
      </c>
      <c r="P6" s="243">
        <f ca="1">IF(N6&lt;&gt;0,(O6-N6)/(N6+O6),IF(K6&lt;&gt;0,((1+M6)^(YEAR(TODAY())-YEAR(L6))-1)/((1+M6)^(YEAR(TODAY())-YEAR(L6))+1),"-"))</f>
        <v>0.33333333333333331</v>
      </c>
      <c r="Q6" s="18">
        <v>50</v>
      </c>
      <c r="R6" s="78">
        <v>0.05</v>
      </c>
      <c r="S6" s="19">
        <v>121</v>
      </c>
      <c r="T6" s="19">
        <v>405</v>
      </c>
      <c r="U6" s="19">
        <v>260</v>
      </c>
      <c r="V6" s="19">
        <v>10</v>
      </c>
      <c r="W6" s="19">
        <f>IF(AM6&lt;0.4,1,IF(AM6&lt;0.7,2,3))</f>
        <v>1</v>
      </c>
      <c r="X6" s="104" t="s">
        <v>153</v>
      </c>
      <c r="Y6" s="19">
        <v>3</v>
      </c>
      <c r="Z6" s="184" t="s">
        <v>255</v>
      </c>
      <c r="AA6" s="16">
        <v>8.5000000000000006E-2</v>
      </c>
      <c r="AB6" s="19">
        <v>0</v>
      </c>
      <c r="AC6" s="19">
        <v>0.7</v>
      </c>
      <c r="AD6" s="19">
        <v>2.2499999999999999E-2</v>
      </c>
      <c r="AE6" s="19">
        <v>2.2499999999999999E-2</v>
      </c>
      <c r="AF6" s="19">
        <v>4.4999999999999997E-3</v>
      </c>
      <c r="AG6" s="19">
        <v>0</v>
      </c>
      <c r="AH6" s="19">
        <v>0</v>
      </c>
      <c r="AI6" s="19">
        <v>0</v>
      </c>
      <c r="AJ6" s="19">
        <v>0</v>
      </c>
      <c r="AK6" s="19">
        <v>0</v>
      </c>
      <c r="AL6" s="19">
        <v>0</v>
      </c>
      <c r="AM6" s="182">
        <f>AA6+AC6/6+(AG6+AH6+AL6)/5+AI6/15</f>
        <v>0.20166666666666666</v>
      </c>
      <c r="AN6" s="6"/>
    </row>
    <row r="7" spans="2:40" x14ac:dyDescent="0.25">
      <c r="B7" s="4"/>
      <c r="C7" s="7" t="s">
        <v>8</v>
      </c>
      <c r="D7" s="8" t="s">
        <v>14</v>
      </c>
      <c r="E7" s="7"/>
      <c r="F7" s="183">
        <f t="shared" ref="F7:F37" ca="1" si="1">IF(J7&lt;&gt;"-",J7*(1-P7),"-")</f>
        <v>500.00000000000006</v>
      </c>
      <c r="G7" s="183">
        <f t="shared" ca="1" si="0"/>
        <v>750</v>
      </c>
      <c r="H7" s="183">
        <f t="shared" ref="H7:H37" ca="1" si="2">IF(J7&lt;&gt;"-",J7*(1+P7),"-")</f>
        <v>1000</v>
      </c>
      <c r="I7" s="183" t="str">
        <f t="shared" ref="I7:I37" ca="1" si="3">IF(YEAR(L7)=YEAR(TODAY()),K7,IF(AND(N7=0,K7=0),"-","n/a"))</f>
        <v>n/a</v>
      </c>
      <c r="J7" s="183">
        <f t="shared" ref="J7:J37" ca="1" si="4">IF(K7&lt;&gt;0,(K7*(1+M7)^(YEAR(TODAY())-YEAR(L7))+K7)/2,IF(N7&lt;&gt;0,(N7+O7)/2,"-"))</f>
        <v>750</v>
      </c>
      <c r="K7" s="10"/>
      <c r="L7" s="212"/>
      <c r="M7" s="77"/>
      <c r="N7" s="304">
        <v>500</v>
      </c>
      <c r="O7" s="304">
        <v>1000</v>
      </c>
      <c r="P7" s="244">
        <f t="shared" ref="P7:P37" ca="1" si="5">IF(N7&lt;&gt;0,(O7-N7)/(N7+O7),IF(K7&lt;&gt;0,((1+M7)^(YEAR(TODAY())-YEAR(L7))-1)/((1+M7)^(YEAR(TODAY())-YEAR(L7))+1),"-"))</f>
        <v>0.33333333333333331</v>
      </c>
      <c r="Q7" s="11">
        <v>50</v>
      </c>
      <c r="R7" s="77">
        <v>0.05</v>
      </c>
      <c r="S7" s="10">
        <v>160.5</v>
      </c>
      <c r="T7" s="10">
        <v>540</v>
      </c>
      <c r="U7" s="10">
        <v>320</v>
      </c>
      <c r="V7" s="10">
        <v>8</v>
      </c>
      <c r="W7" s="10">
        <f t="shared" ref="W7:W70" si="6">IF(AM7&lt;0.4,1,IF(AM7&lt;0.7,2,3))</f>
        <v>1</v>
      </c>
      <c r="X7" s="105" t="s">
        <v>153</v>
      </c>
      <c r="Y7" s="10">
        <v>3</v>
      </c>
      <c r="Z7" s="184" t="s">
        <v>255</v>
      </c>
      <c r="AA7" s="7">
        <v>0</v>
      </c>
      <c r="AB7" s="10">
        <v>0</v>
      </c>
      <c r="AC7" s="10">
        <v>0</v>
      </c>
      <c r="AD7" s="10">
        <v>2.2499999999999999E-2</v>
      </c>
      <c r="AE7" s="10">
        <v>2.2499999999999999E-2</v>
      </c>
      <c r="AF7" s="10">
        <v>4.4999999999999997E-3</v>
      </c>
      <c r="AG7" s="10">
        <v>0</v>
      </c>
      <c r="AH7" s="10">
        <v>0</v>
      </c>
      <c r="AI7" s="10">
        <v>0</v>
      </c>
      <c r="AJ7" s="10">
        <v>0</v>
      </c>
      <c r="AK7" s="10">
        <v>0</v>
      </c>
      <c r="AL7" s="10">
        <v>0</v>
      </c>
      <c r="AM7" s="183">
        <f t="shared" ref="AM7:AM11" si="7">AA7+AC7/6+(AG7+AH7+AL7)/5+AI7/15</f>
        <v>0</v>
      </c>
      <c r="AN7" s="6"/>
    </row>
    <row r="8" spans="2:40" x14ac:dyDescent="0.25">
      <c r="B8" s="4"/>
      <c r="C8" s="16" t="s">
        <v>9</v>
      </c>
      <c r="D8" s="17" t="s">
        <v>15</v>
      </c>
      <c r="E8" s="16"/>
      <c r="F8" s="182">
        <f t="shared" ca="1" si="1"/>
        <v>500.00000000000006</v>
      </c>
      <c r="G8" s="182">
        <f t="shared" ca="1" si="0"/>
        <v>750</v>
      </c>
      <c r="H8" s="182">
        <f t="shared" ca="1" si="2"/>
        <v>1000</v>
      </c>
      <c r="I8" s="182" t="str">
        <f t="shared" ca="1" si="3"/>
        <v>n/a</v>
      </c>
      <c r="J8" s="182">
        <f t="shared" ca="1" si="4"/>
        <v>750</v>
      </c>
      <c r="K8" s="19"/>
      <c r="L8" s="19"/>
      <c r="M8" s="78"/>
      <c r="N8" s="305">
        <v>500</v>
      </c>
      <c r="O8" s="305">
        <v>1000</v>
      </c>
      <c r="P8" s="243">
        <f t="shared" ca="1" si="5"/>
        <v>0.33333333333333331</v>
      </c>
      <c r="Q8" s="20">
        <v>50</v>
      </c>
      <c r="R8" s="78">
        <v>0.05</v>
      </c>
      <c r="S8" s="19">
        <v>190</v>
      </c>
      <c r="T8" s="19">
        <v>640</v>
      </c>
      <c r="U8" s="19">
        <v>390</v>
      </c>
      <c r="V8" s="19">
        <v>7</v>
      </c>
      <c r="W8" s="19">
        <f t="shared" si="6"/>
        <v>1</v>
      </c>
      <c r="X8" s="104" t="s">
        <v>153</v>
      </c>
      <c r="Y8" s="19">
        <v>3</v>
      </c>
      <c r="Z8" s="184" t="s">
        <v>255</v>
      </c>
      <c r="AA8" s="16">
        <v>0</v>
      </c>
      <c r="AB8" s="19">
        <v>0</v>
      </c>
      <c r="AC8" s="19">
        <v>0</v>
      </c>
      <c r="AD8" s="19">
        <v>2.2499999999999999E-2</v>
      </c>
      <c r="AE8" s="19">
        <v>2.2499999999999999E-2</v>
      </c>
      <c r="AF8" s="19">
        <v>4.4999999999999997E-3</v>
      </c>
      <c r="AG8" s="19">
        <v>0</v>
      </c>
      <c r="AH8" s="19">
        <v>0</v>
      </c>
      <c r="AI8" s="19">
        <v>0</v>
      </c>
      <c r="AJ8" s="19">
        <v>0</v>
      </c>
      <c r="AK8" s="19">
        <v>0</v>
      </c>
      <c r="AL8" s="19">
        <v>0</v>
      </c>
      <c r="AM8" s="182">
        <f t="shared" si="7"/>
        <v>0</v>
      </c>
      <c r="AN8" s="6"/>
    </row>
    <row r="9" spans="2:40" x14ac:dyDescent="0.25">
      <c r="B9" s="4"/>
      <c r="C9" s="7" t="s">
        <v>10</v>
      </c>
      <c r="D9" s="8" t="s">
        <v>16</v>
      </c>
      <c r="E9" s="7"/>
      <c r="F9" s="183">
        <f t="shared" ca="1" si="1"/>
        <v>500.00000000000006</v>
      </c>
      <c r="G9" s="183">
        <f t="shared" ca="1" si="0"/>
        <v>750</v>
      </c>
      <c r="H9" s="183">
        <f t="shared" ca="1" si="2"/>
        <v>1000</v>
      </c>
      <c r="I9" s="183" t="str">
        <f t="shared" ca="1" si="3"/>
        <v>n/a</v>
      </c>
      <c r="J9" s="183">
        <f t="shared" ca="1" si="4"/>
        <v>750</v>
      </c>
      <c r="K9" s="10"/>
      <c r="L9" s="212"/>
      <c r="M9" s="77"/>
      <c r="N9" s="305">
        <v>500</v>
      </c>
      <c r="O9" s="305">
        <v>1000</v>
      </c>
      <c r="P9" s="244">
        <f t="shared" ca="1" si="5"/>
        <v>0.33333333333333331</v>
      </c>
      <c r="Q9" s="11">
        <v>50</v>
      </c>
      <c r="R9" s="77">
        <v>0.05</v>
      </c>
      <c r="S9" s="10">
        <v>166.5</v>
      </c>
      <c r="T9" s="10">
        <v>560</v>
      </c>
      <c r="U9" s="10">
        <v>350</v>
      </c>
      <c r="V9" s="10">
        <v>8</v>
      </c>
      <c r="W9" s="10">
        <f t="shared" si="6"/>
        <v>1</v>
      </c>
      <c r="X9" s="105" t="s">
        <v>153</v>
      </c>
      <c r="Y9" s="10">
        <v>3</v>
      </c>
      <c r="Z9" s="184" t="s">
        <v>255</v>
      </c>
      <c r="AA9" s="7">
        <v>0.1</v>
      </c>
      <c r="AB9" s="10">
        <v>0.27500000000000002</v>
      </c>
      <c r="AC9" s="10">
        <v>0.8</v>
      </c>
      <c r="AD9" s="10">
        <v>1.7500000000000002E-2</v>
      </c>
      <c r="AE9" s="10">
        <v>1.7500000000000002E-2</v>
      </c>
      <c r="AF9" s="10">
        <v>0</v>
      </c>
      <c r="AG9" s="10">
        <v>0</v>
      </c>
      <c r="AH9" s="10">
        <v>0</v>
      </c>
      <c r="AI9" s="10">
        <v>0</v>
      </c>
      <c r="AJ9" s="10">
        <v>0</v>
      </c>
      <c r="AK9" s="10">
        <v>0</v>
      </c>
      <c r="AL9" s="10">
        <v>0</v>
      </c>
      <c r="AM9" s="183">
        <f t="shared" si="7"/>
        <v>0.23333333333333334</v>
      </c>
      <c r="AN9" s="6"/>
    </row>
    <row r="10" spans="2:40" x14ac:dyDescent="0.25">
      <c r="B10" s="4"/>
      <c r="C10" s="16" t="s">
        <v>11</v>
      </c>
      <c r="D10" s="17" t="s">
        <v>21</v>
      </c>
      <c r="E10" s="16"/>
      <c r="F10" s="182">
        <f t="shared" ca="1" si="1"/>
        <v>500.00000000000006</v>
      </c>
      <c r="G10" s="182">
        <f t="shared" ca="1" si="0"/>
        <v>750</v>
      </c>
      <c r="H10" s="182">
        <f t="shared" ca="1" si="2"/>
        <v>1000</v>
      </c>
      <c r="I10" s="182" t="str">
        <f t="shared" ca="1" si="3"/>
        <v>n/a</v>
      </c>
      <c r="J10" s="182">
        <f t="shared" ca="1" si="4"/>
        <v>750</v>
      </c>
      <c r="K10" s="19"/>
      <c r="L10" s="19"/>
      <c r="M10" s="78"/>
      <c r="N10" s="305">
        <v>500</v>
      </c>
      <c r="O10" s="305">
        <v>1000</v>
      </c>
      <c r="P10" s="243">
        <f t="shared" ca="1" si="5"/>
        <v>0.33333333333333331</v>
      </c>
      <c r="Q10" s="18">
        <v>50</v>
      </c>
      <c r="R10" s="78">
        <v>0.05</v>
      </c>
      <c r="S10" s="19">
        <v>127.5</v>
      </c>
      <c r="T10" s="19">
        <v>430</v>
      </c>
      <c r="U10" s="19">
        <v>250</v>
      </c>
      <c r="V10" s="19">
        <v>10</v>
      </c>
      <c r="W10" s="19">
        <f t="shared" si="6"/>
        <v>1</v>
      </c>
      <c r="X10" s="19" t="s">
        <v>165</v>
      </c>
      <c r="Y10" s="19">
        <v>2</v>
      </c>
      <c r="Z10" s="184" t="s">
        <v>255</v>
      </c>
      <c r="AA10" s="16">
        <v>0.1</v>
      </c>
      <c r="AB10" s="19">
        <v>0.2</v>
      </c>
      <c r="AC10" s="19">
        <v>0.45</v>
      </c>
      <c r="AD10" s="19">
        <v>2.2499999999999999E-2</v>
      </c>
      <c r="AE10" s="19">
        <v>2.2499999999999999E-2</v>
      </c>
      <c r="AF10" s="19">
        <v>0</v>
      </c>
      <c r="AG10" s="19">
        <v>0</v>
      </c>
      <c r="AH10" s="19">
        <v>0</v>
      </c>
      <c r="AI10" s="19">
        <v>0</v>
      </c>
      <c r="AJ10" s="19">
        <v>0</v>
      </c>
      <c r="AK10" s="19">
        <v>0</v>
      </c>
      <c r="AL10" s="19">
        <v>0</v>
      </c>
      <c r="AM10" s="184">
        <f t="shared" si="7"/>
        <v>0.17499999999999999</v>
      </c>
      <c r="AN10" s="6"/>
    </row>
    <row r="11" spans="2:40" x14ac:dyDescent="0.25">
      <c r="B11" s="4"/>
      <c r="C11" s="7" t="s">
        <v>12</v>
      </c>
      <c r="D11" s="8" t="s">
        <v>22</v>
      </c>
      <c r="E11" s="7"/>
      <c r="F11" s="183">
        <f t="shared" ca="1" si="1"/>
        <v>500.00000000000006</v>
      </c>
      <c r="G11" s="183">
        <f t="shared" ca="1" si="0"/>
        <v>750</v>
      </c>
      <c r="H11" s="183">
        <f t="shared" ca="1" si="2"/>
        <v>1000</v>
      </c>
      <c r="I11" s="183" t="str">
        <f t="shared" ca="1" si="3"/>
        <v>n/a</v>
      </c>
      <c r="J11" s="183">
        <f t="shared" ca="1" si="4"/>
        <v>750</v>
      </c>
      <c r="K11" s="10"/>
      <c r="L11" s="10"/>
      <c r="M11" s="77"/>
      <c r="N11" s="305">
        <v>500</v>
      </c>
      <c r="O11" s="305">
        <v>1000</v>
      </c>
      <c r="P11" s="244">
        <f t="shared" ca="1" si="5"/>
        <v>0.33333333333333331</v>
      </c>
      <c r="Q11" s="11">
        <v>57</v>
      </c>
      <c r="R11" s="77">
        <v>0.05</v>
      </c>
      <c r="S11" s="10">
        <v>138</v>
      </c>
      <c r="T11" s="10">
        <v>465</v>
      </c>
      <c r="U11" s="10">
        <v>280</v>
      </c>
      <c r="V11" s="10">
        <v>9</v>
      </c>
      <c r="W11" s="10">
        <f t="shared" si="6"/>
        <v>1</v>
      </c>
      <c r="X11" s="10" t="s">
        <v>165</v>
      </c>
      <c r="Y11" s="10">
        <v>2</v>
      </c>
      <c r="Z11" s="184" t="s">
        <v>255</v>
      </c>
      <c r="AA11" s="7">
        <v>0.15</v>
      </c>
      <c r="AB11" s="10">
        <v>0.2</v>
      </c>
      <c r="AC11" s="10">
        <v>0.55000000000000004</v>
      </c>
      <c r="AD11" s="10">
        <v>2.2499999999999999E-2</v>
      </c>
      <c r="AE11" s="10">
        <v>2.2499999999999999E-2</v>
      </c>
      <c r="AF11" s="10">
        <v>0</v>
      </c>
      <c r="AG11" s="10">
        <v>0</v>
      </c>
      <c r="AH11" s="10">
        <v>0</v>
      </c>
      <c r="AI11" s="10">
        <v>0</v>
      </c>
      <c r="AJ11" s="10">
        <v>0</v>
      </c>
      <c r="AK11" s="10">
        <v>0</v>
      </c>
      <c r="AL11" s="10">
        <v>0</v>
      </c>
      <c r="AM11" s="183">
        <f t="shared" si="7"/>
        <v>0.24166666666666667</v>
      </c>
      <c r="AN11" s="6"/>
    </row>
    <row r="12" spans="2:40" x14ac:dyDescent="0.25">
      <c r="B12" s="4"/>
      <c r="C12" s="16" t="s">
        <v>13</v>
      </c>
      <c r="D12" s="17" t="s">
        <v>23</v>
      </c>
      <c r="E12" s="16"/>
      <c r="F12" s="182">
        <f t="shared" ca="1" si="1"/>
        <v>950</v>
      </c>
      <c r="G12" s="182">
        <f t="shared" ca="1" si="0"/>
        <v>1024.871875</v>
      </c>
      <c r="H12" s="182">
        <f t="shared" ca="1" si="2"/>
        <v>1099.7437500000001</v>
      </c>
      <c r="I12" s="182" t="str">
        <f t="shared" ca="1" si="3"/>
        <v>n/a</v>
      </c>
      <c r="J12" s="182">
        <f t="shared" ca="1" si="4"/>
        <v>1024.871875</v>
      </c>
      <c r="K12" s="19">
        <v>950</v>
      </c>
      <c r="L12" s="211">
        <v>42186</v>
      </c>
      <c r="M12" s="78">
        <v>0.05</v>
      </c>
      <c r="N12" s="19"/>
      <c r="O12" s="19"/>
      <c r="P12" s="243">
        <f t="shared" ca="1" si="5"/>
        <v>7.3054863565262779E-2</v>
      </c>
      <c r="Q12" s="19">
        <v>57</v>
      </c>
      <c r="R12" s="78">
        <v>0.05</v>
      </c>
      <c r="S12" s="19">
        <v>144.5</v>
      </c>
      <c r="T12" s="19">
        <v>485</v>
      </c>
      <c r="U12" s="19">
        <v>300</v>
      </c>
      <c r="V12" s="19">
        <v>9</v>
      </c>
      <c r="W12" s="19">
        <f>IF(AM12&lt;0.4,1,IF(AM12&lt;0.7,2,3))</f>
        <v>1</v>
      </c>
      <c r="X12" s="19" t="s">
        <v>165</v>
      </c>
      <c r="Y12" s="19">
        <v>2</v>
      </c>
      <c r="Z12" s="184" t="s">
        <v>255</v>
      </c>
      <c r="AA12" s="16">
        <v>0.15</v>
      </c>
      <c r="AB12" s="19">
        <v>0.2</v>
      </c>
      <c r="AC12" s="19">
        <v>0.75</v>
      </c>
      <c r="AD12" s="19">
        <v>2.2499999999999999E-2</v>
      </c>
      <c r="AE12" s="19">
        <v>2.2499999999999999E-2</v>
      </c>
      <c r="AF12" s="19">
        <v>0</v>
      </c>
      <c r="AG12" s="19">
        <v>0</v>
      </c>
      <c r="AH12" s="19">
        <v>0</v>
      </c>
      <c r="AI12" s="19">
        <v>0</v>
      </c>
      <c r="AJ12" s="19">
        <v>0</v>
      </c>
      <c r="AK12" s="19">
        <v>0</v>
      </c>
      <c r="AL12" s="19">
        <v>0</v>
      </c>
      <c r="AM12" s="182">
        <f t="shared" ref="AM12:AM78" si="8">AA12+AC12/6+(AG12+AH12+AL12)/5+AI12/15</f>
        <v>0.27500000000000002</v>
      </c>
      <c r="AN12" s="6"/>
    </row>
    <row r="13" spans="2:40" x14ac:dyDescent="0.25">
      <c r="B13" s="4"/>
      <c r="C13" s="7" t="s">
        <v>17</v>
      </c>
      <c r="D13" s="8" t="s">
        <v>24</v>
      </c>
      <c r="E13" s="7"/>
      <c r="F13" s="183" t="str">
        <f t="shared" ca="1" si="1"/>
        <v>-</v>
      </c>
      <c r="G13" s="183" t="str">
        <f t="shared" ca="1" si="0"/>
        <v>-</v>
      </c>
      <c r="H13" s="183" t="str">
        <f t="shared" ca="1" si="2"/>
        <v>-</v>
      </c>
      <c r="I13" s="183" t="str">
        <f t="shared" ca="1" si="3"/>
        <v>-</v>
      </c>
      <c r="J13" s="183" t="str">
        <f t="shared" ca="1" si="4"/>
        <v>-</v>
      </c>
      <c r="K13" s="10"/>
      <c r="L13" s="10"/>
      <c r="M13" s="77"/>
      <c r="N13" s="10"/>
      <c r="O13" s="10"/>
      <c r="P13" s="244" t="str">
        <f t="shared" ca="1" si="5"/>
        <v>-</v>
      </c>
      <c r="Q13" s="9">
        <v>50</v>
      </c>
      <c r="R13" s="77">
        <v>0.05</v>
      </c>
      <c r="S13" s="10">
        <v>180.5</v>
      </c>
      <c r="T13" s="10">
        <v>610</v>
      </c>
      <c r="U13" s="10">
        <v>320</v>
      </c>
      <c r="V13" s="10">
        <v>8</v>
      </c>
      <c r="W13" s="10">
        <f t="shared" si="6"/>
        <v>2</v>
      </c>
      <c r="X13" s="10" t="s">
        <v>64</v>
      </c>
      <c r="Y13" s="10">
        <v>1</v>
      </c>
      <c r="Z13" s="184" t="s">
        <v>255</v>
      </c>
      <c r="AA13" s="7">
        <v>0.35499999999999998</v>
      </c>
      <c r="AB13" s="10">
        <v>0.2</v>
      </c>
      <c r="AC13" s="10">
        <v>0.65</v>
      </c>
      <c r="AD13" s="10">
        <v>2.2499999999999999E-2</v>
      </c>
      <c r="AE13" s="10">
        <v>2.2499999999999999E-2</v>
      </c>
      <c r="AF13" s="10">
        <v>0</v>
      </c>
      <c r="AG13" s="10">
        <v>0.2</v>
      </c>
      <c r="AH13" s="10">
        <v>0.05</v>
      </c>
      <c r="AI13" s="10">
        <v>0.2</v>
      </c>
      <c r="AJ13" s="10">
        <v>0</v>
      </c>
      <c r="AK13" s="10">
        <v>0</v>
      </c>
      <c r="AL13" s="10">
        <v>0</v>
      </c>
      <c r="AM13" s="183">
        <f t="shared" si="8"/>
        <v>0.52666666666666662</v>
      </c>
      <c r="AN13" s="6"/>
    </row>
    <row r="14" spans="2:40" x14ac:dyDescent="0.25">
      <c r="B14" s="4"/>
      <c r="C14" s="16" t="s">
        <v>18</v>
      </c>
      <c r="D14" s="17" t="s">
        <v>25</v>
      </c>
      <c r="E14" s="16"/>
      <c r="F14" s="182">
        <f t="shared" ca="1" si="1"/>
        <v>978</v>
      </c>
      <c r="G14" s="182">
        <f t="shared" ca="1" si="0"/>
        <v>978</v>
      </c>
      <c r="H14" s="182">
        <f t="shared" ca="1" si="2"/>
        <v>978</v>
      </c>
      <c r="I14" s="182">
        <f t="shared" ca="1" si="3"/>
        <v>978</v>
      </c>
      <c r="J14" s="182">
        <f t="shared" ca="1" si="4"/>
        <v>978</v>
      </c>
      <c r="K14" s="19">
        <v>978</v>
      </c>
      <c r="L14" s="211">
        <v>43282</v>
      </c>
      <c r="M14" s="78"/>
      <c r="N14" s="19"/>
      <c r="O14" s="19"/>
      <c r="P14" s="243">
        <f t="shared" ca="1" si="5"/>
        <v>0</v>
      </c>
      <c r="Q14" s="18">
        <v>47</v>
      </c>
      <c r="R14" s="78">
        <v>0.05</v>
      </c>
      <c r="S14" s="19">
        <v>187</v>
      </c>
      <c r="T14" s="19">
        <v>630</v>
      </c>
      <c r="U14" s="19">
        <v>365</v>
      </c>
      <c r="V14" s="19">
        <v>8</v>
      </c>
      <c r="W14" s="19">
        <f t="shared" si="6"/>
        <v>2</v>
      </c>
      <c r="X14" s="19" t="s">
        <v>64</v>
      </c>
      <c r="Y14" s="19">
        <v>1</v>
      </c>
      <c r="Z14" s="184" t="s">
        <v>255</v>
      </c>
      <c r="AA14" s="16">
        <v>0.40500000000000003</v>
      </c>
      <c r="AB14" s="19">
        <v>0.2</v>
      </c>
      <c r="AC14" s="19">
        <v>0.65</v>
      </c>
      <c r="AD14" s="19">
        <v>2.2499999999999999E-2</v>
      </c>
      <c r="AE14" s="19">
        <v>2.2499999999999999E-2</v>
      </c>
      <c r="AF14" s="19">
        <v>0</v>
      </c>
      <c r="AG14" s="19">
        <v>0.2</v>
      </c>
      <c r="AH14" s="19">
        <v>0.05</v>
      </c>
      <c r="AI14" s="19">
        <v>0.2</v>
      </c>
      <c r="AJ14" s="19">
        <v>0</v>
      </c>
      <c r="AK14" s="19">
        <v>0</v>
      </c>
      <c r="AL14" s="19">
        <v>0</v>
      </c>
      <c r="AM14" s="182">
        <f t="shared" si="8"/>
        <v>0.57666666666666677</v>
      </c>
      <c r="AN14" s="6"/>
    </row>
    <row r="15" spans="2:40" x14ac:dyDescent="0.25">
      <c r="B15" s="4"/>
      <c r="C15" s="7" t="s">
        <v>19</v>
      </c>
      <c r="D15" s="8" t="s">
        <v>20</v>
      </c>
      <c r="E15" s="7"/>
      <c r="F15" s="183">
        <f t="shared" ca="1" si="1"/>
        <v>1060</v>
      </c>
      <c r="G15" s="183">
        <f t="shared" ca="1" si="0"/>
        <v>1060</v>
      </c>
      <c r="H15" s="183">
        <f t="shared" ca="1" si="2"/>
        <v>1060</v>
      </c>
      <c r="I15" s="183">
        <f t="shared" ca="1" si="3"/>
        <v>1060</v>
      </c>
      <c r="J15" s="183">
        <f t="shared" ca="1" si="4"/>
        <v>1060</v>
      </c>
      <c r="K15" s="10">
        <v>1060</v>
      </c>
      <c r="L15" s="212">
        <v>43282</v>
      </c>
      <c r="M15" s="77"/>
      <c r="N15" s="10"/>
      <c r="O15" s="10"/>
      <c r="P15" s="244">
        <f t="shared" ca="1" si="5"/>
        <v>0</v>
      </c>
      <c r="Q15" s="11">
        <v>45</v>
      </c>
      <c r="R15" s="77">
        <v>0.05</v>
      </c>
      <c r="S15" s="10">
        <v>207</v>
      </c>
      <c r="T15" s="10">
        <v>700</v>
      </c>
      <c r="U15" s="10">
        <v>410</v>
      </c>
      <c r="V15" s="10">
        <v>7</v>
      </c>
      <c r="W15" s="10">
        <f t="shared" si="6"/>
        <v>2</v>
      </c>
      <c r="X15" s="10" t="s">
        <v>64</v>
      </c>
      <c r="Y15" s="10">
        <v>1</v>
      </c>
      <c r="Z15" s="184" t="s">
        <v>255</v>
      </c>
      <c r="AA15" s="7">
        <v>0.46</v>
      </c>
      <c r="AB15" s="10">
        <v>0.2</v>
      </c>
      <c r="AC15" s="10">
        <v>0.65</v>
      </c>
      <c r="AD15" s="10">
        <v>2.2499999999999999E-2</v>
      </c>
      <c r="AE15" s="10">
        <v>2.2499999999999999E-2</v>
      </c>
      <c r="AF15" s="10">
        <v>0</v>
      </c>
      <c r="AG15" s="10">
        <v>0.2</v>
      </c>
      <c r="AH15" s="10">
        <v>0.05</v>
      </c>
      <c r="AI15" s="10">
        <v>0.2</v>
      </c>
      <c r="AJ15" s="10">
        <v>0</v>
      </c>
      <c r="AK15" s="10">
        <v>0</v>
      </c>
      <c r="AL15" s="10">
        <v>0</v>
      </c>
      <c r="AM15" s="183">
        <f t="shared" si="8"/>
        <v>0.63166666666666671</v>
      </c>
      <c r="AN15" s="6"/>
    </row>
    <row r="16" spans="2:40" x14ac:dyDescent="0.25">
      <c r="B16" s="4"/>
      <c r="C16" s="16" t="s">
        <v>26</v>
      </c>
      <c r="D16" s="17" t="s">
        <v>27</v>
      </c>
      <c r="E16" s="16"/>
      <c r="F16" s="182" t="str">
        <f t="shared" ca="1" si="1"/>
        <v>-</v>
      </c>
      <c r="G16" s="182" t="str">
        <f t="shared" ca="1" si="0"/>
        <v>-</v>
      </c>
      <c r="H16" s="182" t="str">
        <f t="shared" ca="1" si="2"/>
        <v>-</v>
      </c>
      <c r="I16" s="182" t="str">
        <f t="shared" ca="1" si="3"/>
        <v>-</v>
      </c>
      <c r="J16" s="182" t="str">
        <f t="shared" ca="1" si="4"/>
        <v>-</v>
      </c>
      <c r="K16" s="19"/>
      <c r="L16" s="19"/>
      <c r="M16" s="78"/>
      <c r="N16" s="19"/>
      <c r="O16" s="19"/>
      <c r="P16" s="243" t="str">
        <f t="shared" ca="1" si="5"/>
        <v>-</v>
      </c>
      <c r="Q16" s="20">
        <v>42</v>
      </c>
      <c r="R16" s="78">
        <v>0.05</v>
      </c>
      <c r="S16" s="19">
        <v>225</v>
      </c>
      <c r="T16" s="19">
        <v>760</v>
      </c>
      <c r="U16" s="19">
        <v>440</v>
      </c>
      <c r="V16" s="19">
        <v>7</v>
      </c>
      <c r="W16" s="19">
        <f t="shared" si="6"/>
        <v>2</v>
      </c>
      <c r="X16" s="19" t="s">
        <v>64</v>
      </c>
      <c r="Y16" s="19">
        <v>1</v>
      </c>
      <c r="Z16" s="184" t="s">
        <v>255</v>
      </c>
      <c r="AA16" s="16">
        <v>0.51</v>
      </c>
      <c r="AB16" s="19">
        <v>0.2</v>
      </c>
      <c r="AC16" s="19">
        <v>0.75</v>
      </c>
      <c r="AD16" s="19">
        <v>2.2499999999999999E-2</v>
      </c>
      <c r="AE16" s="19">
        <v>2.2499999999999999E-2</v>
      </c>
      <c r="AF16" s="19">
        <v>0</v>
      </c>
      <c r="AG16" s="19">
        <v>0.2</v>
      </c>
      <c r="AH16" s="19">
        <v>0.05</v>
      </c>
      <c r="AI16" s="19">
        <v>0.2</v>
      </c>
      <c r="AJ16" s="19">
        <v>0</v>
      </c>
      <c r="AK16" s="19">
        <v>0</v>
      </c>
      <c r="AL16" s="19">
        <v>0</v>
      </c>
      <c r="AM16" s="182">
        <f t="shared" si="8"/>
        <v>0.69833333333333336</v>
      </c>
      <c r="AN16" s="6"/>
    </row>
    <row r="17" spans="2:40" ht="16.5" thickBot="1" x14ac:dyDescent="0.3">
      <c r="B17" s="5"/>
      <c r="C17" s="12" t="s">
        <v>28</v>
      </c>
      <c r="D17" s="13" t="s">
        <v>29</v>
      </c>
      <c r="E17" s="12"/>
      <c r="F17" s="185" t="str">
        <f t="shared" ca="1" si="1"/>
        <v>-</v>
      </c>
      <c r="G17" s="185" t="str">
        <f t="shared" ca="1" si="0"/>
        <v>-</v>
      </c>
      <c r="H17" s="185" t="str">
        <f t="shared" ca="1" si="2"/>
        <v>-</v>
      </c>
      <c r="I17" s="185" t="str">
        <f t="shared" ca="1" si="3"/>
        <v>-</v>
      </c>
      <c r="J17" s="185" t="str">
        <f t="shared" ca="1" si="4"/>
        <v>-</v>
      </c>
      <c r="K17" s="15"/>
      <c r="L17" s="15"/>
      <c r="M17" s="90"/>
      <c r="N17" s="15"/>
      <c r="O17" s="15"/>
      <c r="P17" s="245" t="str">
        <f t="shared" ca="1" si="5"/>
        <v>-</v>
      </c>
      <c r="Q17" s="14">
        <v>41</v>
      </c>
      <c r="R17" s="90">
        <v>0.05</v>
      </c>
      <c r="S17" s="15">
        <v>238</v>
      </c>
      <c r="T17" s="15">
        <v>805</v>
      </c>
      <c r="U17" s="15">
        <v>480</v>
      </c>
      <c r="V17" s="15">
        <v>6</v>
      </c>
      <c r="W17" s="15">
        <f t="shared" si="6"/>
        <v>3</v>
      </c>
      <c r="X17" s="15" t="s">
        <v>64</v>
      </c>
      <c r="Y17" s="15">
        <v>1</v>
      </c>
      <c r="Z17" s="184" t="s">
        <v>255</v>
      </c>
      <c r="AA17" s="12">
        <v>0.61</v>
      </c>
      <c r="AB17" s="15">
        <v>0.2</v>
      </c>
      <c r="AC17" s="15">
        <v>0.75</v>
      </c>
      <c r="AD17" s="15">
        <v>2.2499999999999999E-2</v>
      </c>
      <c r="AE17" s="15">
        <v>2.2499999999999999E-2</v>
      </c>
      <c r="AF17" s="15">
        <v>0</v>
      </c>
      <c r="AG17" s="15">
        <v>0.2</v>
      </c>
      <c r="AH17" s="15">
        <v>0.05</v>
      </c>
      <c r="AI17" s="15">
        <v>0.2</v>
      </c>
      <c r="AJ17" s="15">
        <v>0</v>
      </c>
      <c r="AK17" s="15">
        <v>0</v>
      </c>
      <c r="AL17" s="15">
        <v>0</v>
      </c>
      <c r="AM17" s="185">
        <f t="shared" si="8"/>
        <v>0.79833333333333334</v>
      </c>
      <c r="AN17" s="1"/>
    </row>
    <row r="18" spans="2:40" x14ac:dyDescent="0.25">
      <c r="B18" s="3" t="s">
        <v>30</v>
      </c>
      <c r="C18" s="21" t="s">
        <v>31</v>
      </c>
      <c r="D18" s="22" t="s">
        <v>33</v>
      </c>
      <c r="E18" s="21"/>
      <c r="F18" s="186">
        <f t="shared" ca="1" si="1"/>
        <v>770</v>
      </c>
      <c r="G18" s="186">
        <f t="shared" ca="1" si="0"/>
        <v>770</v>
      </c>
      <c r="H18" s="186">
        <f t="shared" ca="1" si="2"/>
        <v>770</v>
      </c>
      <c r="I18" s="186">
        <f t="shared" ca="1" si="3"/>
        <v>770</v>
      </c>
      <c r="J18" s="186">
        <f t="shared" ca="1" si="4"/>
        <v>770</v>
      </c>
      <c r="K18" s="24">
        <v>770</v>
      </c>
      <c r="L18" s="213">
        <v>43282</v>
      </c>
      <c r="M18" s="223"/>
      <c r="N18" s="24"/>
      <c r="O18" s="24"/>
      <c r="P18" s="246">
        <f t="shared" ca="1" si="5"/>
        <v>0</v>
      </c>
      <c r="Q18" s="23">
        <v>100</v>
      </c>
      <c r="R18" s="80">
        <v>0.05</v>
      </c>
      <c r="S18" s="24">
        <v>169</v>
      </c>
      <c r="T18" s="24">
        <v>510</v>
      </c>
      <c r="U18" s="24">
        <v>440</v>
      </c>
      <c r="V18" s="24">
        <v>6</v>
      </c>
      <c r="W18" s="97">
        <f t="shared" si="6"/>
        <v>1</v>
      </c>
      <c r="X18" s="25" t="s">
        <v>154</v>
      </c>
      <c r="Y18" s="24">
        <v>2</v>
      </c>
      <c r="Z18" s="184" t="s">
        <v>255</v>
      </c>
      <c r="AA18" s="21">
        <v>7.0000000000000007E-2</v>
      </c>
      <c r="AB18" s="24">
        <v>2.5000000000000001E-2</v>
      </c>
      <c r="AC18" s="24">
        <v>1.1000000000000001</v>
      </c>
      <c r="AD18" s="24">
        <v>5.5E-2</v>
      </c>
      <c r="AE18" s="24">
        <v>0.3</v>
      </c>
      <c r="AF18" s="24">
        <v>0</v>
      </c>
      <c r="AG18" s="24">
        <v>0</v>
      </c>
      <c r="AH18" s="24">
        <v>0</v>
      </c>
      <c r="AI18" s="24">
        <v>0</v>
      </c>
      <c r="AJ18" s="24">
        <v>0</v>
      </c>
      <c r="AK18" s="24">
        <v>0</v>
      </c>
      <c r="AL18" s="24">
        <v>0</v>
      </c>
      <c r="AM18" s="186">
        <f t="shared" si="8"/>
        <v>0.25333333333333335</v>
      </c>
      <c r="AN18" s="1"/>
    </row>
    <row r="19" spans="2:40" x14ac:dyDescent="0.25">
      <c r="B19" s="4"/>
      <c r="C19" s="35" t="s">
        <v>32</v>
      </c>
      <c r="D19" s="36" t="s">
        <v>34</v>
      </c>
      <c r="E19" s="35"/>
      <c r="F19" s="187">
        <f t="shared" ca="1" si="1"/>
        <v>950</v>
      </c>
      <c r="G19" s="187">
        <f t="shared" ca="1" si="0"/>
        <v>950</v>
      </c>
      <c r="H19" s="187">
        <f t="shared" ca="1" si="2"/>
        <v>950</v>
      </c>
      <c r="I19" s="187">
        <f t="shared" ca="1" si="3"/>
        <v>950</v>
      </c>
      <c r="J19" s="187">
        <f t="shared" ca="1" si="4"/>
        <v>950</v>
      </c>
      <c r="K19" s="38">
        <v>950</v>
      </c>
      <c r="L19" s="214">
        <v>43282</v>
      </c>
      <c r="M19" s="224"/>
      <c r="N19" s="38"/>
      <c r="O19" s="38"/>
      <c r="P19" s="247">
        <f t="shared" ca="1" si="5"/>
        <v>0</v>
      </c>
      <c r="Q19" s="37">
        <v>115</v>
      </c>
      <c r="R19" s="81">
        <v>0.05</v>
      </c>
      <c r="S19" s="38">
        <v>169</v>
      </c>
      <c r="T19" s="38">
        <v>490</v>
      </c>
      <c r="U19" s="38">
        <v>410</v>
      </c>
      <c r="V19" s="38">
        <v>7</v>
      </c>
      <c r="W19" s="98">
        <f t="shared" si="6"/>
        <v>1</v>
      </c>
      <c r="X19" s="38" t="s">
        <v>154</v>
      </c>
      <c r="Y19" s="38">
        <v>2</v>
      </c>
      <c r="Z19" s="184" t="s">
        <v>255</v>
      </c>
      <c r="AA19" s="35">
        <v>7.0000000000000007E-2</v>
      </c>
      <c r="AB19" s="38">
        <v>2.5000000000000001E-2</v>
      </c>
      <c r="AC19" s="38">
        <v>1.1000000000000001</v>
      </c>
      <c r="AD19" s="38">
        <v>5.5E-2</v>
      </c>
      <c r="AE19" s="38">
        <v>0.3</v>
      </c>
      <c r="AF19" s="38">
        <v>0</v>
      </c>
      <c r="AG19" s="38">
        <v>0</v>
      </c>
      <c r="AH19" s="38">
        <v>0</v>
      </c>
      <c r="AI19" s="38">
        <v>0</v>
      </c>
      <c r="AJ19" s="38">
        <v>0.27500000000000002</v>
      </c>
      <c r="AK19" s="38">
        <v>0</v>
      </c>
      <c r="AL19" s="38">
        <v>0</v>
      </c>
      <c r="AM19" s="187">
        <f t="shared" si="8"/>
        <v>0.25333333333333335</v>
      </c>
      <c r="AN19" s="1"/>
    </row>
    <row r="20" spans="2:40" x14ac:dyDescent="0.25">
      <c r="B20" s="4"/>
      <c r="C20" s="26" t="s">
        <v>35</v>
      </c>
      <c r="D20" s="27" t="s">
        <v>36</v>
      </c>
      <c r="E20" s="26"/>
      <c r="F20" s="188">
        <f t="shared" ca="1" si="1"/>
        <v>920</v>
      </c>
      <c r="G20" s="188">
        <f t="shared" ca="1" si="0"/>
        <v>920</v>
      </c>
      <c r="H20" s="188">
        <f t="shared" ca="1" si="2"/>
        <v>920</v>
      </c>
      <c r="I20" s="188">
        <f t="shared" ca="1" si="3"/>
        <v>920</v>
      </c>
      <c r="J20" s="188">
        <f t="shared" ca="1" si="4"/>
        <v>920</v>
      </c>
      <c r="K20" s="25">
        <v>920</v>
      </c>
      <c r="L20" s="215">
        <v>43282</v>
      </c>
      <c r="M20" s="225"/>
      <c r="N20" s="25"/>
      <c r="O20" s="25"/>
      <c r="P20" s="248">
        <f t="shared" ca="1" si="5"/>
        <v>0</v>
      </c>
      <c r="Q20" s="28">
        <v>110</v>
      </c>
      <c r="R20" s="82">
        <v>0.05</v>
      </c>
      <c r="S20" s="25">
        <v>169</v>
      </c>
      <c r="T20" s="25">
        <v>460</v>
      </c>
      <c r="U20" s="25">
        <v>375</v>
      </c>
      <c r="V20" s="25">
        <v>8</v>
      </c>
      <c r="W20" s="97">
        <f t="shared" si="6"/>
        <v>1</v>
      </c>
      <c r="X20" s="25" t="s">
        <v>154</v>
      </c>
      <c r="Y20" s="25">
        <v>2</v>
      </c>
      <c r="Z20" s="184" t="s">
        <v>255</v>
      </c>
      <c r="AA20" s="26">
        <v>7.0000000000000007E-2</v>
      </c>
      <c r="AB20" s="25">
        <v>2.5000000000000001E-2</v>
      </c>
      <c r="AC20" s="25">
        <v>1.25</v>
      </c>
      <c r="AD20" s="25">
        <v>5.5E-2</v>
      </c>
      <c r="AE20" s="25">
        <v>0.37</v>
      </c>
      <c r="AF20" s="25">
        <v>0</v>
      </c>
      <c r="AG20" s="25">
        <v>0</v>
      </c>
      <c r="AH20" s="25">
        <v>0</v>
      </c>
      <c r="AI20" s="25">
        <v>0</v>
      </c>
      <c r="AJ20" s="25">
        <v>0</v>
      </c>
      <c r="AK20" s="25">
        <v>0</v>
      </c>
      <c r="AL20" s="25">
        <v>0</v>
      </c>
      <c r="AM20" s="188">
        <f t="shared" si="8"/>
        <v>0.27833333333333332</v>
      </c>
      <c r="AN20" s="1"/>
    </row>
    <row r="21" spans="2:40" x14ac:dyDescent="0.25">
      <c r="B21" s="4"/>
      <c r="C21" s="35" t="s">
        <v>37</v>
      </c>
      <c r="D21" s="36" t="s">
        <v>38</v>
      </c>
      <c r="E21" s="35"/>
      <c r="F21" s="187">
        <f t="shared" ca="1" si="1"/>
        <v>920</v>
      </c>
      <c r="G21" s="187">
        <f t="shared" ca="1" si="0"/>
        <v>920</v>
      </c>
      <c r="H21" s="187">
        <f t="shared" ca="1" si="2"/>
        <v>920</v>
      </c>
      <c r="I21" s="187">
        <f t="shared" ca="1" si="3"/>
        <v>920</v>
      </c>
      <c r="J21" s="187">
        <f t="shared" ca="1" si="4"/>
        <v>920</v>
      </c>
      <c r="K21" s="38">
        <v>920</v>
      </c>
      <c r="L21" s="214">
        <v>43282</v>
      </c>
      <c r="M21" s="224"/>
      <c r="N21" s="38"/>
      <c r="O21" s="38"/>
      <c r="P21" s="247">
        <f t="shared" ca="1" si="5"/>
        <v>0</v>
      </c>
      <c r="Q21" s="37">
        <v>130</v>
      </c>
      <c r="R21" s="81">
        <v>0.05</v>
      </c>
      <c r="S21" s="38">
        <v>169</v>
      </c>
      <c r="T21" s="38">
        <v>400</v>
      </c>
      <c r="U21" s="38">
        <v>250</v>
      </c>
      <c r="V21" s="38">
        <v>9</v>
      </c>
      <c r="W21" s="98">
        <f t="shared" si="6"/>
        <v>1</v>
      </c>
      <c r="X21" s="38" t="s">
        <v>154</v>
      </c>
      <c r="Y21" s="38">
        <v>2</v>
      </c>
      <c r="Z21" s="184" t="s">
        <v>255</v>
      </c>
      <c r="AA21" s="35">
        <v>7.0000000000000007E-2</v>
      </c>
      <c r="AB21" s="38">
        <v>2.5000000000000001E-2</v>
      </c>
      <c r="AC21" s="38">
        <v>1.25</v>
      </c>
      <c r="AD21" s="38">
        <v>5.5E-2</v>
      </c>
      <c r="AE21" s="38">
        <v>0.37</v>
      </c>
      <c r="AF21" s="38">
        <v>0</v>
      </c>
      <c r="AG21" s="38">
        <v>0</v>
      </c>
      <c r="AH21" s="38">
        <v>0</v>
      </c>
      <c r="AI21" s="38">
        <v>0</v>
      </c>
      <c r="AJ21" s="38">
        <v>0.27500000000000002</v>
      </c>
      <c r="AK21" s="38">
        <v>0</v>
      </c>
      <c r="AL21" s="38">
        <v>0</v>
      </c>
      <c r="AM21" s="187">
        <f t="shared" si="8"/>
        <v>0.27833333333333332</v>
      </c>
      <c r="AN21" s="1"/>
    </row>
    <row r="22" spans="2:40" x14ac:dyDescent="0.25">
      <c r="B22" s="4"/>
      <c r="C22" s="26" t="s">
        <v>39</v>
      </c>
      <c r="D22" s="27" t="s">
        <v>40</v>
      </c>
      <c r="E22" s="26"/>
      <c r="F22" s="188">
        <f t="shared" ca="1" si="1"/>
        <v>500</v>
      </c>
      <c r="G22" s="188">
        <f t="shared" ca="1" si="0"/>
        <v>550</v>
      </c>
      <c r="H22" s="188">
        <f t="shared" ca="1" si="2"/>
        <v>600</v>
      </c>
      <c r="I22" s="188" t="str">
        <f t="shared" ca="1" si="3"/>
        <v>n/a</v>
      </c>
      <c r="J22" s="188">
        <f t="shared" ca="1" si="4"/>
        <v>550</v>
      </c>
      <c r="K22" s="25"/>
      <c r="L22" s="25"/>
      <c r="M22" s="225"/>
      <c r="N22" s="25">
        <v>500</v>
      </c>
      <c r="O22" s="25">
        <v>600</v>
      </c>
      <c r="P22" s="248">
        <f t="shared" ca="1" si="5"/>
        <v>9.0909090909090912E-2</v>
      </c>
      <c r="Q22" s="28">
        <v>95</v>
      </c>
      <c r="R22" s="82">
        <v>0.05</v>
      </c>
      <c r="S22" s="25">
        <v>131.5</v>
      </c>
      <c r="T22" s="25">
        <v>445</v>
      </c>
      <c r="U22" s="25">
        <v>360</v>
      </c>
      <c r="V22" s="25">
        <v>9</v>
      </c>
      <c r="W22" s="97">
        <f t="shared" si="6"/>
        <v>1</v>
      </c>
      <c r="X22" s="25" t="s">
        <v>46</v>
      </c>
      <c r="Y22" s="25">
        <v>1</v>
      </c>
      <c r="Z22" s="184" t="s">
        <v>255</v>
      </c>
      <c r="AA22" s="26">
        <v>0.01</v>
      </c>
      <c r="AB22" s="25">
        <v>0.2</v>
      </c>
      <c r="AC22" s="25">
        <v>0.9</v>
      </c>
      <c r="AD22" s="25">
        <v>0.03</v>
      </c>
      <c r="AE22" s="25">
        <v>0.2</v>
      </c>
      <c r="AF22" s="25">
        <v>0</v>
      </c>
      <c r="AG22" s="25">
        <v>0</v>
      </c>
      <c r="AH22" s="25">
        <v>0</v>
      </c>
      <c r="AI22" s="25">
        <v>0</v>
      </c>
      <c r="AJ22" s="25">
        <v>0</v>
      </c>
      <c r="AK22" s="25">
        <v>0</v>
      </c>
      <c r="AL22" s="25">
        <v>0</v>
      </c>
      <c r="AM22" s="188">
        <f t="shared" si="8"/>
        <v>0.16</v>
      </c>
      <c r="AN22" s="1"/>
    </row>
    <row r="23" spans="2:40" x14ac:dyDescent="0.25">
      <c r="B23" s="4"/>
      <c r="C23" s="35" t="s">
        <v>41</v>
      </c>
      <c r="D23" s="36" t="s">
        <v>42</v>
      </c>
      <c r="E23" s="35"/>
      <c r="F23" s="187">
        <f t="shared" ca="1" si="1"/>
        <v>700</v>
      </c>
      <c r="G23" s="187">
        <f t="shared" ca="1" si="0"/>
        <v>800</v>
      </c>
      <c r="H23" s="187">
        <f t="shared" ca="1" si="2"/>
        <v>900</v>
      </c>
      <c r="I23" s="187" t="str">
        <f t="shared" ca="1" si="3"/>
        <v>n/a</v>
      </c>
      <c r="J23" s="187">
        <f t="shared" ca="1" si="4"/>
        <v>800</v>
      </c>
      <c r="K23" s="38"/>
      <c r="L23" s="38"/>
      <c r="M23" s="224"/>
      <c r="N23" s="38">
        <v>700</v>
      </c>
      <c r="O23" s="38">
        <v>900</v>
      </c>
      <c r="P23" s="247">
        <f t="shared" ca="1" si="5"/>
        <v>0.125</v>
      </c>
      <c r="Q23" s="37">
        <v>105</v>
      </c>
      <c r="R23" s="81">
        <v>0.05</v>
      </c>
      <c r="S23" s="38">
        <v>131.5</v>
      </c>
      <c r="T23" s="38">
        <v>445</v>
      </c>
      <c r="U23" s="38">
        <v>360</v>
      </c>
      <c r="V23" s="38">
        <v>9</v>
      </c>
      <c r="W23" s="98">
        <f t="shared" si="6"/>
        <v>1</v>
      </c>
      <c r="X23" s="38" t="s">
        <v>46</v>
      </c>
      <c r="Y23" s="38">
        <v>1</v>
      </c>
      <c r="Z23" s="184" t="s">
        <v>255</v>
      </c>
      <c r="AA23" s="35">
        <v>0.01</v>
      </c>
      <c r="AB23" s="38">
        <v>0.2</v>
      </c>
      <c r="AC23" s="38">
        <v>0.9</v>
      </c>
      <c r="AD23" s="38">
        <v>0.03</v>
      </c>
      <c r="AE23" s="38">
        <v>0.2</v>
      </c>
      <c r="AF23" s="38">
        <v>0</v>
      </c>
      <c r="AG23" s="38">
        <v>0</v>
      </c>
      <c r="AH23" s="38">
        <v>0</v>
      </c>
      <c r="AI23" s="38">
        <v>0</v>
      </c>
      <c r="AJ23" s="38">
        <v>0.27500000000000002</v>
      </c>
      <c r="AK23" s="38">
        <v>0</v>
      </c>
      <c r="AL23" s="38">
        <v>0</v>
      </c>
      <c r="AM23" s="187">
        <f t="shared" si="8"/>
        <v>0.16</v>
      </c>
      <c r="AN23" s="1"/>
    </row>
    <row r="24" spans="2:40" x14ac:dyDescent="0.25">
      <c r="B24" s="4"/>
      <c r="C24" s="26" t="s">
        <v>43</v>
      </c>
      <c r="D24" s="27" t="s">
        <v>44</v>
      </c>
      <c r="E24" s="26"/>
      <c r="F24" s="188">
        <f t="shared" ca="1" si="1"/>
        <v>700</v>
      </c>
      <c r="G24" s="188">
        <f t="shared" ca="1" si="0"/>
        <v>875.5</v>
      </c>
      <c r="H24" s="188">
        <f t="shared" ca="1" si="2"/>
        <v>1051</v>
      </c>
      <c r="I24" s="188" t="str">
        <f t="shared" ca="1" si="3"/>
        <v>n/a</v>
      </c>
      <c r="J24" s="188">
        <f t="shared" ca="1" si="4"/>
        <v>875.5</v>
      </c>
      <c r="K24" s="25"/>
      <c r="L24" s="25"/>
      <c r="M24" s="225"/>
      <c r="N24" s="25">
        <v>700</v>
      </c>
      <c r="O24" s="25">
        <v>1051</v>
      </c>
      <c r="P24" s="248">
        <f t="shared" ca="1" si="5"/>
        <v>0.20045688178183896</v>
      </c>
      <c r="Q24" s="29">
        <v>95</v>
      </c>
      <c r="R24" s="82">
        <v>0.05</v>
      </c>
      <c r="S24" s="25">
        <v>153</v>
      </c>
      <c r="T24" s="25">
        <v>515</v>
      </c>
      <c r="U24" s="25">
        <v>390</v>
      </c>
      <c r="V24" s="25">
        <v>8</v>
      </c>
      <c r="W24" s="97">
        <f t="shared" si="6"/>
        <v>1</v>
      </c>
      <c r="X24" s="25" t="s">
        <v>46</v>
      </c>
      <c r="Y24" s="25">
        <v>1</v>
      </c>
      <c r="Z24" s="184" t="s">
        <v>255</v>
      </c>
      <c r="AA24" s="26">
        <v>0.15</v>
      </c>
      <c r="AB24" s="25">
        <v>0.2</v>
      </c>
      <c r="AC24" s="25">
        <v>1.1000000000000001</v>
      </c>
      <c r="AD24" s="25">
        <v>0.03</v>
      </c>
      <c r="AE24" s="25">
        <v>0.13</v>
      </c>
      <c r="AF24" s="25">
        <v>0</v>
      </c>
      <c r="AG24" s="25">
        <v>0</v>
      </c>
      <c r="AH24" s="25">
        <v>0</v>
      </c>
      <c r="AI24" s="25">
        <v>0</v>
      </c>
      <c r="AJ24" s="25">
        <v>0</v>
      </c>
      <c r="AK24" s="25">
        <v>0</v>
      </c>
      <c r="AL24" s="25">
        <v>0</v>
      </c>
      <c r="AM24" s="188">
        <f t="shared" si="8"/>
        <v>0.33333333333333337</v>
      </c>
      <c r="AN24" s="1"/>
    </row>
    <row r="25" spans="2:40" x14ac:dyDescent="0.25">
      <c r="B25" s="4"/>
      <c r="C25" s="35" t="s">
        <v>45</v>
      </c>
      <c r="D25" s="36" t="s">
        <v>47</v>
      </c>
      <c r="E25" s="35"/>
      <c r="F25" s="187">
        <f t="shared" ca="1" si="1"/>
        <v>500.00000000000006</v>
      </c>
      <c r="G25" s="187">
        <f t="shared" ca="1" si="0"/>
        <v>750</v>
      </c>
      <c r="H25" s="187">
        <f t="shared" ca="1" si="2"/>
        <v>1000</v>
      </c>
      <c r="I25" s="187" t="str">
        <f t="shared" ca="1" si="3"/>
        <v>n/a</v>
      </c>
      <c r="J25" s="187">
        <f t="shared" ca="1" si="4"/>
        <v>750</v>
      </c>
      <c r="K25" s="38"/>
      <c r="L25" s="38"/>
      <c r="M25" s="224"/>
      <c r="N25" s="306">
        <v>500</v>
      </c>
      <c r="O25" s="306">
        <v>1000</v>
      </c>
      <c r="P25" s="247">
        <f t="shared" ca="1" si="5"/>
        <v>0.33333333333333331</v>
      </c>
      <c r="Q25" s="37">
        <v>75</v>
      </c>
      <c r="R25" s="81">
        <v>0.05</v>
      </c>
      <c r="S25" s="38">
        <v>177.5</v>
      </c>
      <c r="T25" s="38">
        <v>600</v>
      </c>
      <c r="U25" s="38">
        <v>360</v>
      </c>
      <c r="V25" s="38">
        <v>7</v>
      </c>
      <c r="W25" s="98">
        <f t="shared" si="6"/>
        <v>2</v>
      </c>
      <c r="X25" s="38" t="s">
        <v>64</v>
      </c>
      <c r="Y25" s="38">
        <v>1</v>
      </c>
      <c r="Z25" s="184" t="s">
        <v>255</v>
      </c>
      <c r="AA25" s="35">
        <v>0.35</v>
      </c>
      <c r="AB25" s="38">
        <v>0.2</v>
      </c>
      <c r="AC25" s="38">
        <v>0.9</v>
      </c>
      <c r="AD25" s="38">
        <v>0.03</v>
      </c>
      <c r="AE25" s="38">
        <v>0.2</v>
      </c>
      <c r="AF25" s="38">
        <v>0</v>
      </c>
      <c r="AG25" s="38">
        <v>0</v>
      </c>
      <c r="AH25" s="38">
        <v>0</v>
      </c>
      <c r="AI25" s="38">
        <v>0</v>
      </c>
      <c r="AJ25" s="38">
        <v>0</v>
      </c>
      <c r="AK25" s="38">
        <v>0</v>
      </c>
      <c r="AL25" s="38">
        <v>0</v>
      </c>
      <c r="AM25" s="187">
        <f t="shared" si="8"/>
        <v>0.5</v>
      </c>
      <c r="AN25" s="1"/>
    </row>
    <row r="26" spans="2:40" x14ac:dyDescent="0.25">
      <c r="B26" s="4"/>
      <c r="C26" s="26" t="s">
        <v>48</v>
      </c>
      <c r="D26" s="27" t="s">
        <v>49</v>
      </c>
      <c r="E26" s="26"/>
      <c r="F26" s="188">
        <f t="shared" ca="1" si="1"/>
        <v>500.00000000000006</v>
      </c>
      <c r="G26" s="188">
        <f t="shared" ca="1" si="0"/>
        <v>750</v>
      </c>
      <c r="H26" s="188">
        <f t="shared" ca="1" si="2"/>
        <v>1000</v>
      </c>
      <c r="I26" s="188" t="str">
        <f t="shared" ca="1" si="3"/>
        <v>n/a</v>
      </c>
      <c r="J26" s="188">
        <f t="shared" ca="1" si="4"/>
        <v>750</v>
      </c>
      <c r="K26" s="25"/>
      <c r="L26" s="25"/>
      <c r="M26" s="225"/>
      <c r="N26" s="306">
        <v>500</v>
      </c>
      <c r="O26" s="306">
        <v>1000</v>
      </c>
      <c r="P26" s="248">
        <f t="shared" ca="1" si="5"/>
        <v>0.33333333333333331</v>
      </c>
      <c r="Q26" s="28">
        <v>95</v>
      </c>
      <c r="R26" s="82">
        <v>0.05</v>
      </c>
      <c r="S26" s="25">
        <v>177.5</v>
      </c>
      <c r="T26" s="25">
        <v>600</v>
      </c>
      <c r="U26" s="25">
        <v>360</v>
      </c>
      <c r="V26" s="25">
        <v>7</v>
      </c>
      <c r="W26" s="97">
        <f t="shared" si="6"/>
        <v>2</v>
      </c>
      <c r="X26" s="25" t="s">
        <v>64</v>
      </c>
      <c r="Y26" s="25">
        <v>1</v>
      </c>
      <c r="Z26" s="184" t="s">
        <v>255</v>
      </c>
      <c r="AA26" s="26">
        <v>0.35</v>
      </c>
      <c r="AB26" s="25">
        <v>0.2</v>
      </c>
      <c r="AC26" s="25">
        <v>0.9</v>
      </c>
      <c r="AD26" s="25">
        <v>0.03</v>
      </c>
      <c r="AE26" s="25">
        <v>0.2</v>
      </c>
      <c r="AF26" s="25">
        <v>0</v>
      </c>
      <c r="AG26" s="25">
        <v>0</v>
      </c>
      <c r="AH26" s="25">
        <v>0</v>
      </c>
      <c r="AI26" s="25">
        <v>0</v>
      </c>
      <c r="AJ26" s="25">
        <v>0.25</v>
      </c>
      <c r="AK26" s="25">
        <v>0</v>
      </c>
      <c r="AL26" s="25">
        <v>0</v>
      </c>
      <c r="AM26" s="188">
        <f t="shared" si="8"/>
        <v>0.5</v>
      </c>
      <c r="AN26" s="1"/>
    </row>
    <row r="27" spans="2:40" x14ac:dyDescent="0.25">
      <c r="B27" s="4"/>
      <c r="C27" s="35" t="s">
        <v>50</v>
      </c>
      <c r="D27" s="36" t="s">
        <v>51</v>
      </c>
      <c r="E27" s="35"/>
      <c r="F27" s="187">
        <f t="shared" ca="1" si="1"/>
        <v>500.00000000000006</v>
      </c>
      <c r="G27" s="187">
        <f t="shared" ca="1" si="0"/>
        <v>750</v>
      </c>
      <c r="H27" s="187">
        <f t="shared" ca="1" si="2"/>
        <v>1000</v>
      </c>
      <c r="I27" s="187" t="str">
        <f t="shared" ca="1" si="3"/>
        <v>n/a</v>
      </c>
      <c r="J27" s="187">
        <f t="shared" ca="1" si="4"/>
        <v>750</v>
      </c>
      <c r="K27" s="38"/>
      <c r="L27" s="38"/>
      <c r="M27" s="224"/>
      <c r="N27" s="306">
        <v>500</v>
      </c>
      <c r="O27" s="306">
        <v>1000</v>
      </c>
      <c r="P27" s="247">
        <f t="shared" ca="1" si="5"/>
        <v>0.33333333333333331</v>
      </c>
      <c r="Q27" s="39">
        <v>75</v>
      </c>
      <c r="R27" s="81">
        <v>0.05</v>
      </c>
      <c r="S27" s="38">
        <v>194</v>
      </c>
      <c r="T27" s="38">
        <v>655</v>
      </c>
      <c r="U27" s="38">
        <v>390</v>
      </c>
      <c r="V27" s="38">
        <v>7</v>
      </c>
      <c r="W27" s="98">
        <f t="shared" si="6"/>
        <v>2</v>
      </c>
      <c r="X27" s="38" t="s">
        <v>64</v>
      </c>
      <c r="Y27" s="38">
        <v>1</v>
      </c>
      <c r="Z27" s="184" t="s">
        <v>255</v>
      </c>
      <c r="AA27" s="35">
        <v>0.35</v>
      </c>
      <c r="AB27" s="38">
        <v>0.2</v>
      </c>
      <c r="AC27" s="38">
        <v>1.5</v>
      </c>
      <c r="AD27" s="38">
        <v>0.03</v>
      </c>
      <c r="AE27" s="38">
        <v>0.14000000000000001</v>
      </c>
      <c r="AF27" s="38">
        <v>0</v>
      </c>
      <c r="AG27" s="38">
        <v>0</v>
      </c>
      <c r="AH27" s="38">
        <v>0</v>
      </c>
      <c r="AI27" s="38">
        <v>0</v>
      </c>
      <c r="AJ27" s="38">
        <v>0</v>
      </c>
      <c r="AK27" s="38">
        <v>0</v>
      </c>
      <c r="AL27" s="38">
        <v>0</v>
      </c>
      <c r="AM27" s="187">
        <f t="shared" si="8"/>
        <v>0.6</v>
      </c>
      <c r="AN27" s="1"/>
    </row>
    <row r="28" spans="2:40" x14ac:dyDescent="0.25">
      <c r="B28" s="4"/>
      <c r="C28" s="26" t="s">
        <v>124</v>
      </c>
      <c r="D28" s="27" t="s">
        <v>125</v>
      </c>
      <c r="E28" s="30"/>
      <c r="F28" s="239">
        <f t="shared" ca="1" si="1"/>
        <v>1000</v>
      </c>
      <c r="G28" s="239">
        <f t="shared" ca="1" si="0"/>
        <v>1000</v>
      </c>
      <c r="H28" s="239">
        <f t="shared" ca="1" si="2"/>
        <v>1000</v>
      </c>
      <c r="I28" s="239">
        <f t="shared" ca="1" si="3"/>
        <v>1000</v>
      </c>
      <c r="J28" s="239">
        <f t="shared" ca="1" si="4"/>
        <v>1000</v>
      </c>
      <c r="K28" s="29">
        <v>1000</v>
      </c>
      <c r="L28" s="216">
        <v>43282</v>
      </c>
      <c r="M28" s="226"/>
      <c r="N28" s="29"/>
      <c r="O28" s="29"/>
      <c r="P28" s="249">
        <f t="shared" ca="1" si="5"/>
        <v>0</v>
      </c>
      <c r="Q28" s="29">
        <v>90</v>
      </c>
      <c r="R28" s="82">
        <v>0.05</v>
      </c>
      <c r="S28" s="25">
        <v>194</v>
      </c>
      <c r="T28" s="25">
        <v>655</v>
      </c>
      <c r="U28" s="25">
        <v>390</v>
      </c>
      <c r="V28" s="25">
        <v>7</v>
      </c>
      <c r="W28" s="97">
        <f t="shared" si="6"/>
        <v>2</v>
      </c>
      <c r="X28" s="25" t="s">
        <v>64</v>
      </c>
      <c r="Y28" s="25">
        <v>1</v>
      </c>
      <c r="Z28" s="184" t="s">
        <v>255</v>
      </c>
      <c r="AA28" s="26">
        <v>0.35</v>
      </c>
      <c r="AB28" s="25">
        <v>0.2</v>
      </c>
      <c r="AC28" s="25">
        <v>1.5</v>
      </c>
      <c r="AD28" s="25">
        <v>0.03</v>
      </c>
      <c r="AE28" s="25">
        <v>0.14000000000000001</v>
      </c>
      <c r="AF28" s="25">
        <v>0</v>
      </c>
      <c r="AG28" s="25">
        <v>0</v>
      </c>
      <c r="AH28" s="25">
        <v>0</v>
      </c>
      <c r="AI28" s="25">
        <v>0</v>
      </c>
      <c r="AJ28" s="25">
        <v>0.25</v>
      </c>
      <c r="AK28" s="25">
        <v>0</v>
      </c>
      <c r="AL28" s="25">
        <v>0</v>
      </c>
      <c r="AM28" s="188">
        <f t="shared" si="8"/>
        <v>0.6</v>
      </c>
      <c r="AN28" s="1"/>
    </row>
    <row r="29" spans="2:40" x14ac:dyDescent="0.25">
      <c r="B29" s="4"/>
      <c r="C29" s="35" t="s">
        <v>52</v>
      </c>
      <c r="D29" s="36" t="s">
        <v>53</v>
      </c>
      <c r="E29" s="40"/>
      <c r="F29" s="240">
        <f t="shared" ca="1" si="1"/>
        <v>1260</v>
      </c>
      <c r="G29" s="240">
        <f t="shared" ca="1" si="0"/>
        <v>1260</v>
      </c>
      <c r="H29" s="240">
        <f t="shared" ca="1" si="2"/>
        <v>1260</v>
      </c>
      <c r="I29" s="240">
        <f t="shared" ca="1" si="3"/>
        <v>1260</v>
      </c>
      <c r="J29" s="240">
        <f t="shared" ca="1" si="4"/>
        <v>1260</v>
      </c>
      <c r="K29" s="40">
        <v>1260</v>
      </c>
      <c r="L29" s="217">
        <v>43282</v>
      </c>
      <c r="M29" s="227"/>
      <c r="N29" s="40"/>
      <c r="O29" s="40"/>
      <c r="P29" s="250">
        <f t="shared" ca="1" si="5"/>
        <v>0</v>
      </c>
      <c r="Q29" s="37">
        <v>65</v>
      </c>
      <c r="R29" s="81">
        <v>0.05</v>
      </c>
      <c r="S29" s="38">
        <v>191</v>
      </c>
      <c r="T29" s="38">
        <v>645</v>
      </c>
      <c r="U29" s="38">
        <v>420</v>
      </c>
      <c r="V29" s="38">
        <v>7</v>
      </c>
      <c r="W29" s="98">
        <f t="shared" si="6"/>
        <v>2</v>
      </c>
      <c r="X29" s="38" t="s">
        <v>64</v>
      </c>
      <c r="Y29" s="38">
        <v>1</v>
      </c>
      <c r="Z29" s="184" t="s">
        <v>255</v>
      </c>
      <c r="AA29" s="35">
        <v>0.375</v>
      </c>
      <c r="AB29" s="38">
        <v>0.2</v>
      </c>
      <c r="AC29" s="38">
        <v>1.35</v>
      </c>
      <c r="AD29" s="38">
        <v>0.03</v>
      </c>
      <c r="AE29" s="38">
        <v>0.28499999999999998</v>
      </c>
      <c r="AF29" s="38">
        <v>0</v>
      </c>
      <c r="AG29" s="38">
        <v>0</v>
      </c>
      <c r="AH29" s="38">
        <v>0</v>
      </c>
      <c r="AI29" s="38">
        <v>0</v>
      </c>
      <c r="AJ29" s="38">
        <v>0</v>
      </c>
      <c r="AK29" s="38">
        <v>0</v>
      </c>
      <c r="AL29" s="38">
        <v>0</v>
      </c>
      <c r="AM29" s="187">
        <f t="shared" si="8"/>
        <v>0.6</v>
      </c>
      <c r="AN29" s="1"/>
    </row>
    <row r="30" spans="2:40" x14ac:dyDescent="0.25">
      <c r="B30" s="4"/>
      <c r="C30" s="26" t="s">
        <v>54</v>
      </c>
      <c r="D30" s="27" t="s">
        <v>55</v>
      </c>
      <c r="E30" s="26"/>
      <c r="F30" s="188">
        <f t="shared" ca="1" si="1"/>
        <v>500.00000000000006</v>
      </c>
      <c r="G30" s="188">
        <f t="shared" ca="1" si="0"/>
        <v>750</v>
      </c>
      <c r="H30" s="188">
        <f t="shared" ca="1" si="2"/>
        <v>1000</v>
      </c>
      <c r="I30" s="188" t="str">
        <f t="shared" ca="1" si="3"/>
        <v>n/a</v>
      </c>
      <c r="J30" s="188">
        <f t="shared" ca="1" si="4"/>
        <v>750</v>
      </c>
      <c r="K30" s="25"/>
      <c r="L30" s="25"/>
      <c r="M30" s="225"/>
      <c r="N30" s="307">
        <v>500</v>
      </c>
      <c r="O30" s="307">
        <v>1000</v>
      </c>
      <c r="P30" s="248">
        <f t="shared" ca="1" si="5"/>
        <v>0.33333333333333331</v>
      </c>
      <c r="Q30" s="28">
        <v>80</v>
      </c>
      <c r="R30" s="82">
        <v>0.05</v>
      </c>
      <c r="S30" s="25">
        <v>191</v>
      </c>
      <c r="T30" s="25">
        <v>645</v>
      </c>
      <c r="U30" s="25">
        <v>420</v>
      </c>
      <c r="V30" s="25">
        <v>7</v>
      </c>
      <c r="W30" s="97">
        <f t="shared" si="6"/>
        <v>2</v>
      </c>
      <c r="X30" s="25" t="s">
        <v>64</v>
      </c>
      <c r="Y30" s="25">
        <v>1</v>
      </c>
      <c r="Z30" s="184" t="s">
        <v>255</v>
      </c>
      <c r="AA30" s="26">
        <v>0.375</v>
      </c>
      <c r="AB30" s="25">
        <v>0.2</v>
      </c>
      <c r="AC30" s="25">
        <v>1.35</v>
      </c>
      <c r="AD30" s="25">
        <v>0.03</v>
      </c>
      <c r="AE30" s="25">
        <v>0.28499999999999998</v>
      </c>
      <c r="AF30" s="25">
        <v>0</v>
      </c>
      <c r="AG30" s="25">
        <v>0</v>
      </c>
      <c r="AH30" s="25">
        <v>0</v>
      </c>
      <c r="AI30" s="25">
        <v>0</v>
      </c>
      <c r="AJ30" s="25">
        <v>0.25</v>
      </c>
      <c r="AK30" s="25">
        <v>0</v>
      </c>
      <c r="AL30" s="25">
        <v>0</v>
      </c>
      <c r="AM30" s="188">
        <f t="shared" si="8"/>
        <v>0.6</v>
      </c>
      <c r="AN30" s="1"/>
    </row>
    <row r="31" spans="2:40" x14ac:dyDescent="0.25">
      <c r="B31" s="4"/>
      <c r="C31" s="35" t="s">
        <v>56</v>
      </c>
      <c r="D31" s="36" t="s">
        <v>57</v>
      </c>
      <c r="E31" s="35"/>
      <c r="F31" s="187">
        <f t="shared" ca="1" si="1"/>
        <v>1383</v>
      </c>
      <c r="G31" s="187">
        <f t="shared" ca="1" si="0"/>
        <v>1383</v>
      </c>
      <c r="H31" s="187">
        <f t="shared" ca="1" si="2"/>
        <v>1383</v>
      </c>
      <c r="I31" s="187">
        <f t="shared" ca="1" si="3"/>
        <v>1383</v>
      </c>
      <c r="J31" s="187">
        <f t="shared" ca="1" si="4"/>
        <v>1383</v>
      </c>
      <c r="K31" s="38">
        <v>1383</v>
      </c>
      <c r="L31" s="214">
        <v>43282</v>
      </c>
      <c r="M31" s="224"/>
      <c r="N31" s="38"/>
      <c r="O31" s="38"/>
      <c r="P31" s="247">
        <f t="shared" ca="1" si="5"/>
        <v>0</v>
      </c>
      <c r="Q31" s="37">
        <v>62</v>
      </c>
      <c r="R31" s="81">
        <v>0.05</v>
      </c>
      <c r="S31" s="38">
        <v>214.5</v>
      </c>
      <c r="T31" s="38">
        <v>725</v>
      </c>
      <c r="U31" s="38">
        <v>460</v>
      </c>
      <c r="V31" s="38">
        <v>6</v>
      </c>
      <c r="W31" s="98">
        <f t="shared" si="6"/>
        <v>2</v>
      </c>
      <c r="X31" s="38" t="s">
        <v>64</v>
      </c>
      <c r="Y31" s="38">
        <v>1</v>
      </c>
      <c r="Z31" s="184" t="s">
        <v>255</v>
      </c>
      <c r="AA31" s="35">
        <v>0.44</v>
      </c>
      <c r="AB31" s="38">
        <v>0.2</v>
      </c>
      <c r="AC31" s="38">
        <v>1.5</v>
      </c>
      <c r="AD31" s="38">
        <v>0.03</v>
      </c>
      <c r="AE31" s="38">
        <v>0.28499999999999998</v>
      </c>
      <c r="AF31" s="38">
        <v>0</v>
      </c>
      <c r="AG31" s="38">
        <v>0</v>
      </c>
      <c r="AH31" s="38">
        <v>0</v>
      </c>
      <c r="AI31" s="38">
        <v>0</v>
      </c>
      <c r="AJ31" s="38">
        <v>0</v>
      </c>
      <c r="AK31" s="38">
        <v>0</v>
      </c>
      <c r="AL31" s="38">
        <v>0</v>
      </c>
      <c r="AM31" s="187">
        <f t="shared" si="8"/>
        <v>0.69</v>
      </c>
      <c r="AN31" s="1"/>
    </row>
    <row r="32" spans="2:40" x14ac:dyDescent="0.25">
      <c r="B32" s="4"/>
      <c r="C32" s="26" t="s">
        <v>137</v>
      </c>
      <c r="D32" s="27"/>
      <c r="E32" s="30"/>
      <c r="F32" s="239">
        <f t="shared" ca="1" si="1"/>
        <v>2000</v>
      </c>
      <c r="G32" s="239">
        <f t="shared" ca="1" si="0"/>
        <v>2000</v>
      </c>
      <c r="H32" s="239">
        <f t="shared" ca="1" si="2"/>
        <v>2000</v>
      </c>
      <c r="I32" s="239">
        <f t="shared" ca="1" si="3"/>
        <v>2000</v>
      </c>
      <c r="J32" s="239">
        <f t="shared" ca="1" si="4"/>
        <v>2000</v>
      </c>
      <c r="K32" s="29">
        <v>2000</v>
      </c>
      <c r="L32" s="216">
        <v>43282</v>
      </c>
      <c r="M32" s="226"/>
      <c r="N32" s="29"/>
      <c r="O32" s="29"/>
      <c r="P32" s="249">
        <f t="shared" ca="1" si="5"/>
        <v>0</v>
      </c>
      <c r="Q32" s="29">
        <v>80</v>
      </c>
      <c r="R32" s="82">
        <v>0.05</v>
      </c>
      <c r="S32" s="25">
        <v>213.8</v>
      </c>
      <c r="T32" s="25">
        <v>890</v>
      </c>
      <c r="U32" s="25">
        <v>725</v>
      </c>
      <c r="V32" s="25">
        <v>11.7</v>
      </c>
      <c r="W32" s="97">
        <f t="shared" si="6"/>
        <v>3</v>
      </c>
      <c r="X32" s="25" t="s">
        <v>155</v>
      </c>
      <c r="Y32" s="25">
        <v>0</v>
      </c>
      <c r="Z32" s="184" t="s">
        <v>255</v>
      </c>
      <c r="AA32" s="26">
        <v>0.45</v>
      </c>
      <c r="AB32" s="25">
        <v>0.13</v>
      </c>
      <c r="AC32" s="25">
        <v>1.5</v>
      </c>
      <c r="AD32" s="25">
        <v>0.02</v>
      </c>
      <c r="AE32" s="25">
        <v>0.28899999999999998</v>
      </c>
      <c r="AF32" s="25">
        <v>0.01</v>
      </c>
      <c r="AG32" s="25">
        <v>0.1</v>
      </c>
      <c r="AH32" s="25">
        <v>0.02</v>
      </c>
      <c r="AI32" s="25">
        <v>0.08</v>
      </c>
      <c r="AJ32" s="25">
        <v>0</v>
      </c>
      <c r="AK32" s="25">
        <v>0</v>
      </c>
      <c r="AL32" s="25">
        <v>0</v>
      </c>
      <c r="AM32" s="188">
        <f t="shared" si="8"/>
        <v>0.72933333333333328</v>
      </c>
      <c r="AN32" s="1"/>
    </row>
    <row r="33" spans="2:40" x14ac:dyDescent="0.25">
      <c r="B33" s="41"/>
      <c r="C33" s="35" t="s">
        <v>138</v>
      </c>
      <c r="D33" s="36"/>
      <c r="E33" s="35"/>
      <c r="F33" s="187">
        <f t="shared" ca="1" si="1"/>
        <v>2000</v>
      </c>
      <c r="G33" s="187">
        <f t="shared" ca="1" si="0"/>
        <v>2000</v>
      </c>
      <c r="H33" s="187">
        <f t="shared" ca="1" si="2"/>
        <v>2000</v>
      </c>
      <c r="I33" s="187">
        <f t="shared" ca="1" si="3"/>
        <v>2000</v>
      </c>
      <c r="J33" s="187">
        <f t="shared" ca="1" si="4"/>
        <v>2000</v>
      </c>
      <c r="K33" s="38">
        <v>2000</v>
      </c>
      <c r="L33" s="214">
        <v>43282</v>
      </c>
      <c r="M33" s="224"/>
      <c r="N33" s="38"/>
      <c r="O33" s="38"/>
      <c r="P33" s="247">
        <f t="shared" ca="1" si="5"/>
        <v>0</v>
      </c>
      <c r="Q33" s="39">
        <v>75</v>
      </c>
      <c r="R33" s="81">
        <v>0.05</v>
      </c>
      <c r="S33" s="38">
        <v>261</v>
      </c>
      <c r="T33" s="38">
        <v>1012</v>
      </c>
      <c r="U33" s="38">
        <v>895</v>
      </c>
      <c r="V33" s="38">
        <v>6.8</v>
      </c>
      <c r="W33" s="98">
        <f t="shared" si="6"/>
        <v>3</v>
      </c>
      <c r="X33" s="38" t="s">
        <v>155</v>
      </c>
      <c r="Y33" s="38">
        <v>0</v>
      </c>
      <c r="Z33" s="184" t="s">
        <v>255</v>
      </c>
      <c r="AA33" s="35">
        <v>0.44</v>
      </c>
      <c r="AB33" s="38">
        <v>0.13</v>
      </c>
      <c r="AC33" s="38">
        <v>1.48</v>
      </c>
      <c r="AD33" s="38">
        <v>0.02</v>
      </c>
      <c r="AE33" s="38">
        <v>0.28999999999999998</v>
      </c>
      <c r="AF33" s="38">
        <v>1.0999999999999999E-2</v>
      </c>
      <c r="AG33" s="38">
        <v>0.11</v>
      </c>
      <c r="AH33" s="38">
        <v>0.02</v>
      </c>
      <c r="AI33" s="38">
        <v>0.09</v>
      </c>
      <c r="AJ33" s="38">
        <v>0</v>
      </c>
      <c r="AK33" s="38">
        <v>0</v>
      </c>
      <c r="AL33" s="38">
        <v>0</v>
      </c>
      <c r="AM33" s="187">
        <f t="shared" si="8"/>
        <v>0.71866666666666668</v>
      </c>
      <c r="AN33" s="1"/>
    </row>
    <row r="34" spans="2:40" x14ac:dyDescent="0.25">
      <c r="B34" s="4"/>
      <c r="C34" s="26" t="s">
        <v>139</v>
      </c>
      <c r="D34" s="27"/>
      <c r="E34" s="26"/>
      <c r="F34" s="188">
        <f t="shared" ca="1" si="1"/>
        <v>1430</v>
      </c>
      <c r="G34" s="188">
        <f t="shared" ca="1" si="0"/>
        <v>1430</v>
      </c>
      <c r="H34" s="188">
        <f t="shared" ca="1" si="2"/>
        <v>1430</v>
      </c>
      <c r="I34" s="188">
        <f t="shared" ca="1" si="3"/>
        <v>1430</v>
      </c>
      <c r="J34" s="188">
        <f t="shared" ca="1" si="4"/>
        <v>1430</v>
      </c>
      <c r="K34" s="25">
        <v>1430</v>
      </c>
      <c r="L34" s="215">
        <v>43282</v>
      </c>
      <c r="M34" s="225"/>
      <c r="N34" s="25"/>
      <c r="O34" s="25"/>
      <c r="P34" s="248">
        <f t="shared" ca="1" si="5"/>
        <v>0</v>
      </c>
      <c r="Q34" s="29">
        <v>75</v>
      </c>
      <c r="R34" s="82">
        <v>0.05</v>
      </c>
      <c r="S34" s="25">
        <v>245</v>
      </c>
      <c r="T34" s="25">
        <v>1041</v>
      </c>
      <c r="U34" s="25">
        <v>790</v>
      </c>
      <c r="V34" s="25">
        <v>12</v>
      </c>
      <c r="W34" s="97">
        <f t="shared" si="6"/>
        <v>3</v>
      </c>
      <c r="X34" s="25" t="s">
        <v>155</v>
      </c>
      <c r="Y34" s="25">
        <v>0</v>
      </c>
      <c r="Z34" s="184" t="s">
        <v>255</v>
      </c>
      <c r="AA34" s="26">
        <v>0.44500000000000001</v>
      </c>
      <c r="AB34" s="25">
        <v>0.41899999999999998</v>
      </c>
      <c r="AC34" s="25">
        <v>1.409</v>
      </c>
      <c r="AD34" s="25">
        <v>8.0000000000000002E-3</v>
      </c>
      <c r="AE34" s="25">
        <v>0.30099999999999999</v>
      </c>
      <c r="AF34" s="25">
        <v>0</v>
      </c>
      <c r="AG34" s="25">
        <v>0.222</v>
      </c>
      <c r="AH34" s="25">
        <v>5.1999999999999998E-2</v>
      </c>
      <c r="AI34" s="25">
        <v>0.17499999999999999</v>
      </c>
      <c r="AJ34" s="25">
        <v>0</v>
      </c>
      <c r="AK34" s="25">
        <v>0</v>
      </c>
      <c r="AL34" s="25">
        <v>0</v>
      </c>
      <c r="AM34" s="188">
        <f t="shared" si="8"/>
        <v>0.74629999999999996</v>
      </c>
      <c r="AN34" s="1"/>
    </row>
    <row r="35" spans="2:40" x14ac:dyDescent="0.25">
      <c r="B35" s="4"/>
      <c r="C35" s="35" t="s">
        <v>140</v>
      </c>
      <c r="D35" s="36"/>
      <c r="E35" s="35"/>
      <c r="F35" s="187">
        <f t="shared" ca="1" si="1"/>
        <v>1320</v>
      </c>
      <c r="G35" s="187">
        <f t="shared" ca="1" si="0"/>
        <v>1320</v>
      </c>
      <c r="H35" s="187">
        <f t="shared" ca="1" si="2"/>
        <v>1320</v>
      </c>
      <c r="I35" s="187">
        <f t="shared" ca="1" si="3"/>
        <v>1320</v>
      </c>
      <c r="J35" s="187">
        <f t="shared" ca="1" si="4"/>
        <v>1320</v>
      </c>
      <c r="K35" s="38">
        <v>1320</v>
      </c>
      <c r="L35" s="214">
        <v>43282</v>
      </c>
      <c r="M35" s="224"/>
      <c r="N35" s="38"/>
      <c r="O35" s="38"/>
      <c r="P35" s="247">
        <f t="shared" ca="1" si="5"/>
        <v>0</v>
      </c>
      <c r="Q35" s="39">
        <v>80</v>
      </c>
      <c r="R35" s="81">
        <v>0.05</v>
      </c>
      <c r="S35" s="38">
        <v>289</v>
      </c>
      <c r="T35" s="38">
        <v>922</v>
      </c>
      <c r="U35" s="38">
        <v>660</v>
      </c>
      <c r="V35" s="38">
        <v>12</v>
      </c>
      <c r="W35" s="98">
        <f t="shared" si="6"/>
        <v>3</v>
      </c>
      <c r="X35" s="38" t="s">
        <v>155</v>
      </c>
      <c r="Y35" s="38">
        <v>0</v>
      </c>
      <c r="Z35" s="184" t="s">
        <v>255</v>
      </c>
      <c r="AA35" s="35">
        <v>0.45100000000000001</v>
      </c>
      <c r="AB35" s="38">
        <v>0.4</v>
      </c>
      <c r="AC35" s="38">
        <v>1.4890000000000001</v>
      </c>
      <c r="AD35" s="38">
        <v>8.0000000000000002E-3</v>
      </c>
      <c r="AE35" s="38">
        <v>0.26500000000000001</v>
      </c>
      <c r="AF35" s="38">
        <v>0</v>
      </c>
      <c r="AG35" s="38">
        <v>0.109</v>
      </c>
      <c r="AH35" s="38">
        <v>3.3000000000000002E-2</v>
      </c>
      <c r="AI35" s="38">
        <v>0.10100000000000001</v>
      </c>
      <c r="AJ35" s="38">
        <v>0</v>
      </c>
      <c r="AK35" s="38">
        <v>0</v>
      </c>
      <c r="AL35" s="38">
        <v>9.0999999999999998E-2</v>
      </c>
      <c r="AM35" s="187">
        <f t="shared" si="8"/>
        <v>0.75250000000000006</v>
      </c>
      <c r="AN35" s="1"/>
    </row>
    <row r="36" spans="2:40" x14ac:dyDescent="0.25">
      <c r="B36" s="4"/>
      <c r="C36" s="26" t="s">
        <v>58</v>
      </c>
      <c r="D36" s="27" t="s">
        <v>59</v>
      </c>
      <c r="E36" s="26"/>
      <c r="F36" s="188">
        <f t="shared" ca="1" si="1"/>
        <v>500.00000000000006</v>
      </c>
      <c r="G36" s="188">
        <f t="shared" ca="1" si="0"/>
        <v>750</v>
      </c>
      <c r="H36" s="188">
        <f t="shared" ca="1" si="2"/>
        <v>1000</v>
      </c>
      <c r="I36" s="188" t="str">
        <f t="shared" ca="1" si="3"/>
        <v>n/a</v>
      </c>
      <c r="J36" s="188">
        <f t="shared" ca="1" si="4"/>
        <v>750</v>
      </c>
      <c r="K36" s="25"/>
      <c r="L36" s="25"/>
      <c r="M36" s="225"/>
      <c r="N36" s="307">
        <v>500</v>
      </c>
      <c r="O36" s="307">
        <v>1000</v>
      </c>
      <c r="P36" s="248">
        <f t="shared" ca="1" si="5"/>
        <v>0.33333333333333331</v>
      </c>
      <c r="Q36" s="28">
        <v>75</v>
      </c>
      <c r="R36" s="82">
        <v>0.05</v>
      </c>
      <c r="S36" s="25">
        <v>214.5</v>
      </c>
      <c r="T36" s="25">
        <v>725</v>
      </c>
      <c r="U36" s="25">
        <v>460</v>
      </c>
      <c r="V36" s="25">
        <v>6</v>
      </c>
      <c r="W36" s="97">
        <f t="shared" si="6"/>
        <v>2</v>
      </c>
      <c r="X36" s="25" t="s">
        <v>64</v>
      </c>
      <c r="Y36" s="25">
        <v>1</v>
      </c>
      <c r="Z36" s="184" t="s">
        <v>255</v>
      </c>
      <c r="AA36" s="26">
        <v>0.44</v>
      </c>
      <c r="AB36" s="25">
        <v>0.2</v>
      </c>
      <c r="AC36" s="25">
        <v>1.5</v>
      </c>
      <c r="AD36" s="25">
        <v>0.03</v>
      </c>
      <c r="AE36" s="25">
        <v>0.28499999999999998</v>
      </c>
      <c r="AF36" s="25">
        <v>0</v>
      </c>
      <c r="AG36" s="25">
        <v>0</v>
      </c>
      <c r="AH36" s="25">
        <v>0</v>
      </c>
      <c r="AI36" s="25">
        <v>0</v>
      </c>
      <c r="AJ36" s="25">
        <v>0.25</v>
      </c>
      <c r="AK36" s="25">
        <v>0</v>
      </c>
      <c r="AL36" s="25">
        <v>0</v>
      </c>
      <c r="AM36" s="188">
        <f t="shared" si="8"/>
        <v>0.69</v>
      </c>
      <c r="AN36" s="1"/>
    </row>
    <row r="37" spans="2:40" x14ac:dyDescent="0.25">
      <c r="B37" s="4"/>
      <c r="C37" s="35" t="s">
        <v>60</v>
      </c>
      <c r="D37" s="36" t="s">
        <v>61</v>
      </c>
      <c r="E37" s="35"/>
      <c r="F37" s="187">
        <f t="shared" ca="1" si="1"/>
        <v>500.00000000000006</v>
      </c>
      <c r="G37" s="187">
        <f t="shared" ca="1" si="0"/>
        <v>750</v>
      </c>
      <c r="H37" s="187">
        <f t="shared" ca="1" si="2"/>
        <v>1000</v>
      </c>
      <c r="I37" s="187" t="str">
        <f t="shared" ca="1" si="3"/>
        <v>n/a</v>
      </c>
      <c r="J37" s="187">
        <f t="shared" ca="1" si="4"/>
        <v>750</v>
      </c>
      <c r="K37" s="38"/>
      <c r="L37" s="38"/>
      <c r="M37" s="224"/>
      <c r="N37" s="307">
        <v>500</v>
      </c>
      <c r="O37" s="307">
        <v>1000</v>
      </c>
      <c r="P37" s="247">
        <f t="shared" ca="1" si="5"/>
        <v>0.33333333333333331</v>
      </c>
      <c r="Q37" s="37">
        <v>67</v>
      </c>
      <c r="R37" s="81">
        <v>0.05</v>
      </c>
      <c r="S37" s="38">
        <v>200</v>
      </c>
      <c r="T37" s="38">
        <v>675</v>
      </c>
      <c r="U37" s="38">
        <v>400</v>
      </c>
      <c r="V37" s="38">
        <v>7</v>
      </c>
      <c r="W37" s="98">
        <f t="shared" si="6"/>
        <v>2</v>
      </c>
      <c r="X37" s="38" t="s">
        <v>64</v>
      </c>
      <c r="Y37" s="38">
        <v>1</v>
      </c>
      <c r="Z37" s="184" t="s">
        <v>255</v>
      </c>
      <c r="AA37" s="35">
        <v>0.46</v>
      </c>
      <c r="AB37" s="38">
        <v>0.2</v>
      </c>
      <c r="AC37" s="38">
        <v>0.9</v>
      </c>
      <c r="AD37" s="38">
        <v>0.03</v>
      </c>
      <c r="AE37" s="38">
        <v>0.2</v>
      </c>
      <c r="AF37" s="38">
        <v>0</v>
      </c>
      <c r="AG37" s="38">
        <v>0</v>
      </c>
      <c r="AH37" s="38">
        <v>0</v>
      </c>
      <c r="AI37" s="38">
        <v>0</v>
      </c>
      <c r="AJ37" s="38">
        <v>0</v>
      </c>
      <c r="AK37" s="38">
        <v>0</v>
      </c>
      <c r="AL37" s="38">
        <v>0</v>
      </c>
      <c r="AM37" s="187">
        <f t="shared" si="8"/>
        <v>0.61</v>
      </c>
      <c r="AN37" s="1"/>
    </row>
    <row r="38" spans="2:40" ht="16.5" thickBot="1" x14ac:dyDescent="0.3">
      <c r="B38" s="5"/>
      <c r="C38" s="31" t="s">
        <v>62</v>
      </c>
      <c r="D38" s="32" t="s">
        <v>63</v>
      </c>
      <c r="E38" s="31"/>
      <c r="F38" s="189">
        <f t="shared" ref="F38:F69" ca="1" si="9">IF(J38&lt;&gt;"-",J38*(1-P38),"-")</f>
        <v>500.00000000000006</v>
      </c>
      <c r="G38" s="189">
        <f t="shared" ref="G38:G69" ca="1" si="10">J38</f>
        <v>750</v>
      </c>
      <c r="H38" s="189">
        <f t="shared" ref="H38:H69" ca="1" si="11">IF(J38&lt;&gt;"-",J38*(1+P38),"-")</f>
        <v>1000</v>
      </c>
      <c r="I38" s="189" t="str">
        <f t="shared" ref="I38:I69" ca="1" si="12">IF(YEAR(L38)=YEAR(TODAY()),K38,IF(AND(N38=0,K38=0),"-","n/a"))</f>
        <v>n/a</v>
      </c>
      <c r="J38" s="189">
        <f t="shared" ref="J38:J69" ca="1" si="13">IF(K38&lt;&gt;0,(K38*(1+M38)^(YEAR(TODAY())-YEAR(L38))+K38)/2,IF(N38&lt;&gt;0,(N38+O38)/2,"-"))</f>
        <v>750</v>
      </c>
      <c r="K38" s="34"/>
      <c r="L38" s="34"/>
      <c r="M38" s="228"/>
      <c r="N38" s="307">
        <v>500</v>
      </c>
      <c r="O38" s="307">
        <v>1000</v>
      </c>
      <c r="P38" s="251">
        <f t="shared" ref="P38:P69" ca="1" si="14">IF(N38&lt;&gt;0,(O38-N38)/(N38+O38),IF(K38&lt;&gt;0,((1+M38)^(YEAR(TODAY())-YEAR(L38))-1)/((1+M38)^(YEAR(TODAY())-YEAR(L38))+1),"-"))</f>
        <v>0.33333333333333331</v>
      </c>
      <c r="Q38" s="33">
        <v>85</v>
      </c>
      <c r="R38" s="83">
        <v>0.05</v>
      </c>
      <c r="S38" s="34">
        <v>200</v>
      </c>
      <c r="T38" s="34">
        <v>675</v>
      </c>
      <c r="U38" s="34">
        <v>400</v>
      </c>
      <c r="V38" s="34">
        <v>7</v>
      </c>
      <c r="W38" s="101">
        <f t="shared" si="6"/>
        <v>2</v>
      </c>
      <c r="X38" s="34" t="s">
        <v>64</v>
      </c>
      <c r="Y38" s="34">
        <v>1</v>
      </c>
      <c r="Z38" s="184" t="s">
        <v>255</v>
      </c>
      <c r="AA38" s="31">
        <v>0.46</v>
      </c>
      <c r="AB38" s="34">
        <v>0.2</v>
      </c>
      <c r="AC38" s="34">
        <v>0.9</v>
      </c>
      <c r="AD38" s="34">
        <v>0.03</v>
      </c>
      <c r="AE38" s="34">
        <v>0.2</v>
      </c>
      <c r="AF38" s="34">
        <v>0</v>
      </c>
      <c r="AG38" s="34">
        <v>0</v>
      </c>
      <c r="AH38" s="34">
        <v>0</v>
      </c>
      <c r="AI38" s="34">
        <v>0</v>
      </c>
      <c r="AJ38" s="34">
        <v>0.25</v>
      </c>
      <c r="AK38" s="34">
        <v>0</v>
      </c>
      <c r="AL38" s="34">
        <v>0</v>
      </c>
      <c r="AM38" s="189">
        <f t="shared" si="8"/>
        <v>0.61</v>
      </c>
      <c r="AN38" s="1"/>
    </row>
    <row r="39" spans="2:40" x14ac:dyDescent="0.25">
      <c r="B39" s="3" t="s">
        <v>65</v>
      </c>
      <c r="C39" s="42" t="s">
        <v>66</v>
      </c>
      <c r="D39" s="43" t="s">
        <v>85</v>
      </c>
      <c r="E39" s="42"/>
      <c r="F39" s="190">
        <f t="shared" ca="1" si="9"/>
        <v>500.00000000000006</v>
      </c>
      <c r="G39" s="190">
        <f t="shared" ca="1" si="10"/>
        <v>750</v>
      </c>
      <c r="H39" s="190">
        <f t="shared" ca="1" si="11"/>
        <v>1000</v>
      </c>
      <c r="I39" s="190" t="str">
        <f t="shared" ca="1" si="12"/>
        <v>n/a</v>
      </c>
      <c r="J39" s="190">
        <f t="shared" ca="1" si="13"/>
        <v>750</v>
      </c>
      <c r="K39" s="45"/>
      <c r="L39" s="45"/>
      <c r="M39" s="229"/>
      <c r="N39" s="307">
        <v>500</v>
      </c>
      <c r="O39" s="307">
        <v>1000</v>
      </c>
      <c r="P39" s="252">
        <f t="shared" ca="1" si="14"/>
        <v>0.33333333333333331</v>
      </c>
      <c r="Q39" s="44">
        <v>65</v>
      </c>
      <c r="R39" s="91">
        <v>0.05</v>
      </c>
      <c r="S39" s="45">
        <v>127.5</v>
      </c>
      <c r="T39" s="45">
        <v>430</v>
      </c>
      <c r="U39" s="45">
        <v>250</v>
      </c>
      <c r="V39" s="45">
        <v>10</v>
      </c>
      <c r="W39" s="95">
        <f t="shared" si="6"/>
        <v>1</v>
      </c>
      <c r="X39" s="46" t="s">
        <v>46</v>
      </c>
      <c r="Y39" s="45">
        <v>1</v>
      </c>
      <c r="Z39" s="184" t="s">
        <v>255</v>
      </c>
      <c r="AA39" s="42">
        <v>0.1</v>
      </c>
      <c r="AB39" s="45">
        <v>0.2</v>
      </c>
      <c r="AC39" s="45">
        <v>0.45</v>
      </c>
      <c r="AD39" s="45">
        <v>1.7500000000000002E-2</v>
      </c>
      <c r="AE39" s="45">
        <v>0.03</v>
      </c>
      <c r="AF39" s="45">
        <v>0</v>
      </c>
      <c r="AG39" s="45">
        <v>0</v>
      </c>
      <c r="AH39" s="45">
        <v>0</v>
      </c>
      <c r="AI39" s="45">
        <v>0</v>
      </c>
      <c r="AJ39" s="45">
        <v>0</v>
      </c>
      <c r="AK39" s="45">
        <v>0</v>
      </c>
      <c r="AL39" s="45">
        <v>0</v>
      </c>
      <c r="AM39" s="190">
        <f t="shared" si="8"/>
        <v>0.17499999999999999</v>
      </c>
      <c r="AN39" s="1"/>
    </row>
    <row r="40" spans="2:40" x14ac:dyDescent="0.25">
      <c r="B40" s="4"/>
      <c r="C40" s="55" t="s">
        <v>67</v>
      </c>
      <c r="D40" s="56" t="s">
        <v>84</v>
      </c>
      <c r="E40" s="55"/>
      <c r="F40" s="191">
        <f t="shared" ca="1" si="9"/>
        <v>500.00000000000006</v>
      </c>
      <c r="G40" s="191">
        <f t="shared" ca="1" si="10"/>
        <v>750</v>
      </c>
      <c r="H40" s="191">
        <f t="shared" ca="1" si="11"/>
        <v>1000</v>
      </c>
      <c r="I40" s="191" t="str">
        <f t="shared" ca="1" si="12"/>
        <v>n/a</v>
      </c>
      <c r="J40" s="191">
        <f t="shared" ca="1" si="13"/>
        <v>750</v>
      </c>
      <c r="K40" s="58"/>
      <c r="L40" s="58"/>
      <c r="M40" s="230"/>
      <c r="N40" s="307">
        <v>500</v>
      </c>
      <c r="O40" s="307">
        <v>1000</v>
      </c>
      <c r="P40" s="253">
        <f t="shared" ca="1" si="14"/>
        <v>0.33333333333333331</v>
      </c>
      <c r="Q40" s="57">
        <v>67</v>
      </c>
      <c r="R40" s="85">
        <v>0.05</v>
      </c>
      <c r="S40" s="58">
        <v>138</v>
      </c>
      <c r="T40" s="58">
        <v>465</v>
      </c>
      <c r="U40" s="58">
        <v>280</v>
      </c>
      <c r="V40" s="58">
        <v>9</v>
      </c>
      <c r="W40" s="99">
        <f t="shared" si="6"/>
        <v>1</v>
      </c>
      <c r="X40" s="58" t="s">
        <v>165</v>
      </c>
      <c r="Y40" s="58">
        <v>1</v>
      </c>
      <c r="Z40" s="184" t="s">
        <v>255</v>
      </c>
      <c r="AA40" s="55">
        <v>0.15</v>
      </c>
      <c r="AB40" s="58">
        <v>0.2</v>
      </c>
      <c r="AC40" s="58">
        <v>0.45</v>
      </c>
      <c r="AD40" s="58">
        <v>1.7500000000000002E-2</v>
      </c>
      <c r="AE40" s="58">
        <v>0.03</v>
      </c>
      <c r="AF40" s="58">
        <v>0</v>
      </c>
      <c r="AG40" s="58">
        <v>0</v>
      </c>
      <c r="AH40" s="58">
        <v>0</v>
      </c>
      <c r="AI40" s="58">
        <v>0</v>
      </c>
      <c r="AJ40" s="58">
        <v>0</v>
      </c>
      <c r="AK40" s="58">
        <v>0</v>
      </c>
      <c r="AL40" s="58">
        <v>0</v>
      </c>
      <c r="AM40" s="191">
        <f t="shared" si="8"/>
        <v>0.22499999999999998</v>
      </c>
      <c r="AN40" s="1"/>
    </row>
    <row r="41" spans="2:40" x14ac:dyDescent="0.25">
      <c r="B41" s="4"/>
      <c r="C41" s="47" t="s">
        <v>68</v>
      </c>
      <c r="D41" s="48" t="s">
        <v>83</v>
      </c>
      <c r="E41" s="47"/>
      <c r="F41" s="192">
        <f t="shared" ca="1" si="9"/>
        <v>500.00000000000006</v>
      </c>
      <c r="G41" s="192">
        <f t="shared" ca="1" si="10"/>
        <v>750</v>
      </c>
      <c r="H41" s="192">
        <f t="shared" ca="1" si="11"/>
        <v>1000</v>
      </c>
      <c r="I41" s="192" t="str">
        <f t="shared" ca="1" si="12"/>
        <v>n/a</v>
      </c>
      <c r="J41" s="192">
        <f t="shared" ca="1" si="13"/>
        <v>750</v>
      </c>
      <c r="K41" s="46"/>
      <c r="L41" s="46"/>
      <c r="M41" s="231"/>
      <c r="N41" s="307">
        <v>500</v>
      </c>
      <c r="O41" s="307">
        <v>1000</v>
      </c>
      <c r="P41" s="254">
        <f t="shared" ca="1" si="14"/>
        <v>0.33333333333333331</v>
      </c>
      <c r="Q41" s="49">
        <v>67</v>
      </c>
      <c r="R41" s="84">
        <v>0.05</v>
      </c>
      <c r="S41" s="46">
        <v>144.5</v>
      </c>
      <c r="T41" s="46">
        <v>485</v>
      </c>
      <c r="U41" s="46">
        <v>300</v>
      </c>
      <c r="V41" s="46">
        <v>9</v>
      </c>
      <c r="W41" s="95">
        <f t="shared" si="6"/>
        <v>1</v>
      </c>
      <c r="X41" s="46" t="s">
        <v>165</v>
      </c>
      <c r="Y41" s="46">
        <v>1</v>
      </c>
      <c r="Z41" s="184" t="s">
        <v>255</v>
      </c>
      <c r="AA41" s="47">
        <v>0.15</v>
      </c>
      <c r="AB41" s="46">
        <v>0.2</v>
      </c>
      <c r="AC41" s="46">
        <v>0.75</v>
      </c>
      <c r="AD41" s="46">
        <v>1.7500000000000002E-2</v>
      </c>
      <c r="AE41" s="46">
        <v>0.03</v>
      </c>
      <c r="AF41" s="46">
        <v>0</v>
      </c>
      <c r="AG41" s="46">
        <v>0</v>
      </c>
      <c r="AH41" s="46">
        <v>0</v>
      </c>
      <c r="AI41" s="46">
        <v>0</v>
      </c>
      <c r="AJ41" s="46">
        <v>0</v>
      </c>
      <c r="AK41" s="46">
        <v>0</v>
      </c>
      <c r="AL41" s="46">
        <v>0</v>
      </c>
      <c r="AM41" s="192">
        <f t="shared" si="8"/>
        <v>0.27500000000000002</v>
      </c>
      <c r="AN41" s="1"/>
    </row>
    <row r="42" spans="2:40" x14ac:dyDescent="0.25">
      <c r="B42" s="4"/>
      <c r="C42" s="55" t="s">
        <v>131</v>
      </c>
      <c r="D42" s="56">
        <v>1.7131000000000001</v>
      </c>
      <c r="E42" s="55"/>
      <c r="F42" s="191">
        <f t="shared" ca="1" si="9"/>
        <v>1434</v>
      </c>
      <c r="G42" s="191">
        <f t="shared" ca="1" si="10"/>
        <v>1434</v>
      </c>
      <c r="H42" s="191">
        <f t="shared" ca="1" si="11"/>
        <v>1434</v>
      </c>
      <c r="I42" s="191">
        <f t="shared" ca="1" si="12"/>
        <v>1434</v>
      </c>
      <c r="J42" s="191">
        <f t="shared" ca="1" si="13"/>
        <v>1434</v>
      </c>
      <c r="K42" s="58">
        <v>1434</v>
      </c>
      <c r="L42" s="218">
        <v>43282</v>
      </c>
      <c r="M42" s="230"/>
      <c r="N42" s="58"/>
      <c r="O42" s="58"/>
      <c r="P42" s="253">
        <f t="shared" ca="1" si="14"/>
        <v>0</v>
      </c>
      <c r="Q42" s="57">
        <v>60</v>
      </c>
      <c r="R42" s="85">
        <v>7.0000000000000007E-2</v>
      </c>
      <c r="S42" s="58">
        <v>197</v>
      </c>
      <c r="T42" s="58">
        <v>950</v>
      </c>
      <c r="U42" s="58">
        <v>650</v>
      </c>
      <c r="V42" s="58">
        <v>9</v>
      </c>
      <c r="W42" s="99">
        <f t="shared" si="6"/>
        <v>2</v>
      </c>
      <c r="X42" s="58" t="s">
        <v>46</v>
      </c>
      <c r="Y42" s="58">
        <v>1</v>
      </c>
      <c r="Z42" s="184" t="s">
        <v>255</v>
      </c>
      <c r="AA42" s="55">
        <v>0.155</v>
      </c>
      <c r="AB42" s="58">
        <v>0.19400000000000001</v>
      </c>
      <c r="AC42" s="58">
        <v>1.1499999999999999</v>
      </c>
      <c r="AD42" s="58">
        <v>0.01</v>
      </c>
      <c r="AE42" s="58">
        <v>2.7E-2</v>
      </c>
      <c r="AF42" s="58">
        <v>0</v>
      </c>
      <c r="AG42" s="58">
        <v>1.036</v>
      </c>
      <c r="AH42" s="58">
        <v>5.7000000000000002E-2</v>
      </c>
      <c r="AI42" s="58">
        <v>0.126</v>
      </c>
      <c r="AJ42" s="58">
        <v>0</v>
      </c>
      <c r="AK42" s="58">
        <v>0</v>
      </c>
      <c r="AL42" s="58">
        <v>5.0000000000000001E-3</v>
      </c>
      <c r="AM42" s="191">
        <f t="shared" si="8"/>
        <v>0.57466666666666666</v>
      </c>
      <c r="AN42" s="1"/>
    </row>
    <row r="43" spans="2:40" x14ac:dyDescent="0.25">
      <c r="B43" s="4"/>
      <c r="C43" s="47" t="s">
        <v>69</v>
      </c>
      <c r="D43" s="48" t="s">
        <v>82</v>
      </c>
      <c r="E43" s="47"/>
      <c r="F43" s="192">
        <f t="shared" ca="1" si="9"/>
        <v>1434</v>
      </c>
      <c r="G43" s="192">
        <f t="shared" ca="1" si="10"/>
        <v>1434</v>
      </c>
      <c r="H43" s="192">
        <f t="shared" ca="1" si="11"/>
        <v>1434</v>
      </c>
      <c r="I43" s="192">
        <f t="shared" ca="1" si="12"/>
        <v>1434</v>
      </c>
      <c r="J43" s="192">
        <f t="shared" ca="1" si="13"/>
        <v>1434</v>
      </c>
      <c r="K43" s="46">
        <v>1434</v>
      </c>
      <c r="L43" s="219">
        <v>43282</v>
      </c>
      <c r="M43" s="231"/>
      <c r="N43" s="46"/>
      <c r="O43" s="46"/>
      <c r="P43" s="254">
        <f t="shared" ca="1" si="14"/>
        <v>0</v>
      </c>
      <c r="Q43" s="50">
        <v>70</v>
      </c>
      <c r="R43" s="84">
        <v>7.0000000000000007E-2</v>
      </c>
      <c r="S43" s="46">
        <v>207</v>
      </c>
      <c r="T43" s="46">
        <v>950</v>
      </c>
      <c r="U43" s="46">
        <v>650</v>
      </c>
      <c r="V43" s="46">
        <v>9</v>
      </c>
      <c r="W43" s="95">
        <f t="shared" si="6"/>
        <v>2</v>
      </c>
      <c r="X43" s="46" t="s">
        <v>165</v>
      </c>
      <c r="Y43" s="46">
        <v>1</v>
      </c>
      <c r="Z43" s="184" t="s">
        <v>255</v>
      </c>
      <c r="AA43" s="47">
        <v>0.16500000000000001</v>
      </c>
      <c r="AB43" s="46">
        <v>0.2</v>
      </c>
      <c r="AC43" s="46">
        <v>1.1499999999999999</v>
      </c>
      <c r="AD43" s="46">
        <v>1.7500000000000002E-2</v>
      </c>
      <c r="AE43" s="46">
        <v>0.03</v>
      </c>
      <c r="AF43" s="46">
        <v>0</v>
      </c>
      <c r="AG43" s="46">
        <v>0.95</v>
      </c>
      <c r="AH43" s="46">
        <v>0</v>
      </c>
      <c r="AI43" s="46">
        <v>0</v>
      </c>
      <c r="AJ43" s="46">
        <v>0</v>
      </c>
      <c r="AK43" s="46">
        <v>0</v>
      </c>
      <c r="AL43" s="46">
        <v>0</v>
      </c>
      <c r="AM43" s="192">
        <f t="shared" si="8"/>
        <v>0.54666666666666663</v>
      </c>
      <c r="AN43" t="s">
        <v>126</v>
      </c>
    </row>
    <row r="44" spans="2:40" x14ac:dyDescent="0.25">
      <c r="B44" s="4"/>
      <c r="C44" s="55" t="s">
        <v>70</v>
      </c>
      <c r="D44" s="56" t="s">
        <v>81</v>
      </c>
      <c r="E44" s="55"/>
      <c r="F44" s="191">
        <f t="shared" ca="1" si="9"/>
        <v>500.00000000000006</v>
      </c>
      <c r="G44" s="191">
        <f t="shared" ca="1" si="10"/>
        <v>750</v>
      </c>
      <c r="H44" s="191">
        <f t="shared" ca="1" si="11"/>
        <v>1000</v>
      </c>
      <c r="I44" s="191" t="str">
        <f t="shared" ca="1" si="12"/>
        <v>n/a</v>
      </c>
      <c r="J44" s="191">
        <f t="shared" ca="1" si="13"/>
        <v>750</v>
      </c>
      <c r="K44" s="58"/>
      <c r="L44" s="58"/>
      <c r="M44" s="230"/>
      <c r="N44" s="308">
        <v>500</v>
      </c>
      <c r="O44" s="308">
        <v>1000</v>
      </c>
      <c r="P44" s="253">
        <f t="shared" ca="1" si="14"/>
        <v>0.33333333333333331</v>
      </c>
      <c r="Q44" s="59">
        <v>65</v>
      </c>
      <c r="R44" s="85">
        <v>7.0000000000000007E-2</v>
      </c>
      <c r="S44" s="58">
        <v>207</v>
      </c>
      <c r="T44" s="58">
        <v>950</v>
      </c>
      <c r="U44" s="58">
        <v>650</v>
      </c>
      <c r="V44" s="58">
        <v>9</v>
      </c>
      <c r="W44" s="99">
        <f t="shared" si="6"/>
        <v>2</v>
      </c>
      <c r="X44" s="58" t="s">
        <v>165</v>
      </c>
      <c r="Y44" s="58">
        <v>1</v>
      </c>
      <c r="Z44" s="184" t="s">
        <v>255</v>
      </c>
      <c r="AA44" s="55">
        <v>0.16500000000000001</v>
      </c>
      <c r="AB44" s="58">
        <v>0.2</v>
      </c>
      <c r="AC44" s="58">
        <v>1.1499999999999999</v>
      </c>
      <c r="AD44" s="58">
        <v>1.7500000000000002E-2</v>
      </c>
      <c r="AE44" s="58">
        <v>1.7500000000000002E-2</v>
      </c>
      <c r="AF44" s="58">
        <v>0</v>
      </c>
      <c r="AG44" s="58">
        <v>0.95</v>
      </c>
      <c r="AH44" s="58">
        <v>0</v>
      </c>
      <c r="AI44" s="58">
        <v>0</v>
      </c>
      <c r="AJ44" s="58">
        <v>0</v>
      </c>
      <c r="AK44" s="58">
        <v>2.8999999999999998E-3</v>
      </c>
      <c r="AL44" s="58">
        <v>0</v>
      </c>
      <c r="AM44" s="191">
        <f t="shared" si="8"/>
        <v>0.54666666666666663</v>
      </c>
      <c r="AN44" s="1"/>
    </row>
    <row r="45" spans="2:40" x14ac:dyDescent="0.25">
      <c r="B45" s="4"/>
      <c r="C45" s="47" t="s">
        <v>71</v>
      </c>
      <c r="D45" s="48" t="s">
        <v>80</v>
      </c>
      <c r="E45" s="47"/>
      <c r="F45" s="192">
        <f t="shared" ca="1" si="9"/>
        <v>500.00000000000006</v>
      </c>
      <c r="G45" s="192">
        <f t="shared" ca="1" si="10"/>
        <v>750</v>
      </c>
      <c r="H45" s="192">
        <f t="shared" ca="1" si="11"/>
        <v>1000</v>
      </c>
      <c r="I45" s="192" t="str">
        <f t="shared" ca="1" si="12"/>
        <v>n/a</v>
      </c>
      <c r="J45" s="192">
        <f t="shared" ca="1" si="13"/>
        <v>750</v>
      </c>
      <c r="K45" s="46"/>
      <c r="L45" s="46"/>
      <c r="M45" s="231"/>
      <c r="N45" s="308">
        <v>500</v>
      </c>
      <c r="O45" s="308">
        <v>1000</v>
      </c>
      <c r="P45" s="254">
        <f t="shared" ca="1" si="14"/>
        <v>0.33333333333333331</v>
      </c>
      <c r="Q45" s="50">
        <v>70</v>
      </c>
      <c r="R45" s="84">
        <v>7.0000000000000007E-2</v>
      </c>
      <c r="S45" s="46">
        <v>217</v>
      </c>
      <c r="T45" s="46">
        <v>930</v>
      </c>
      <c r="U45" s="46">
        <v>690</v>
      </c>
      <c r="V45" s="46">
        <v>8</v>
      </c>
      <c r="W45" s="95">
        <f t="shared" si="6"/>
        <v>2</v>
      </c>
      <c r="X45" s="46" t="s">
        <v>165</v>
      </c>
      <c r="Y45" s="46">
        <v>1</v>
      </c>
      <c r="Z45" s="184" t="s">
        <v>255</v>
      </c>
      <c r="AA45" s="47">
        <v>0.19500000000000001</v>
      </c>
      <c r="AB45" s="46">
        <v>0.2</v>
      </c>
      <c r="AC45" s="46">
        <v>1.25</v>
      </c>
      <c r="AD45" s="46">
        <v>1.7500000000000002E-2</v>
      </c>
      <c r="AE45" s="46">
        <v>0.03</v>
      </c>
      <c r="AF45" s="46">
        <v>0</v>
      </c>
      <c r="AG45" s="46">
        <v>1.1499999999999999</v>
      </c>
      <c r="AH45" s="46">
        <v>0</v>
      </c>
      <c r="AI45" s="46">
        <v>0</v>
      </c>
      <c r="AJ45" s="46">
        <v>0</v>
      </c>
      <c r="AK45" s="46">
        <v>0</v>
      </c>
      <c r="AL45" s="46">
        <v>0</v>
      </c>
      <c r="AM45" s="192">
        <f t="shared" si="8"/>
        <v>0.6333333333333333</v>
      </c>
      <c r="AN45" s="6"/>
    </row>
    <row r="46" spans="2:40" x14ac:dyDescent="0.25">
      <c r="B46" s="4"/>
      <c r="C46" s="55" t="s">
        <v>72</v>
      </c>
      <c r="D46" s="56" t="s">
        <v>79</v>
      </c>
      <c r="E46" s="55"/>
      <c r="F46" s="191">
        <f t="shared" ca="1" si="9"/>
        <v>500.00000000000006</v>
      </c>
      <c r="G46" s="191">
        <f t="shared" ca="1" si="10"/>
        <v>750</v>
      </c>
      <c r="H46" s="191">
        <f t="shared" ca="1" si="11"/>
        <v>1000</v>
      </c>
      <c r="I46" s="191" t="str">
        <f t="shared" ca="1" si="12"/>
        <v>n/a</v>
      </c>
      <c r="J46" s="191">
        <f t="shared" ca="1" si="13"/>
        <v>750</v>
      </c>
      <c r="K46" s="58"/>
      <c r="L46" s="58"/>
      <c r="M46" s="230"/>
      <c r="N46" s="308">
        <v>500</v>
      </c>
      <c r="O46" s="308">
        <v>1000</v>
      </c>
      <c r="P46" s="253">
        <f t="shared" ca="1" si="14"/>
        <v>0.33333333333333331</v>
      </c>
      <c r="Q46" s="57">
        <v>70</v>
      </c>
      <c r="R46" s="85">
        <v>7.0000000000000007E-2</v>
      </c>
      <c r="S46" s="58">
        <v>217</v>
      </c>
      <c r="T46" s="58">
        <v>1125</v>
      </c>
      <c r="U46" s="58">
        <v>735</v>
      </c>
      <c r="V46" s="58">
        <v>10</v>
      </c>
      <c r="W46" s="99">
        <f t="shared" si="6"/>
        <v>2</v>
      </c>
      <c r="X46" s="58" t="s">
        <v>165</v>
      </c>
      <c r="Y46" s="58">
        <v>1</v>
      </c>
      <c r="Z46" s="184" t="s">
        <v>255</v>
      </c>
      <c r="AA46" s="55">
        <v>0.16</v>
      </c>
      <c r="AB46" s="58">
        <v>0.2</v>
      </c>
      <c r="AC46" s="58">
        <v>0.85</v>
      </c>
      <c r="AD46" s="58">
        <v>1.7500000000000002E-2</v>
      </c>
      <c r="AE46" s="58">
        <v>0.02</v>
      </c>
      <c r="AF46" s="58">
        <v>0</v>
      </c>
      <c r="AG46" s="58">
        <v>0.8</v>
      </c>
      <c r="AH46" s="58">
        <v>0</v>
      </c>
      <c r="AI46" s="58">
        <v>0.95</v>
      </c>
      <c r="AJ46" s="58">
        <v>0</v>
      </c>
      <c r="AK46" s="58">
        <v>0</v>
      </c>
      <c r="AL46" s="58">
        <v>0</v>
      </c>
      <c r="AM46" s="191">
        <f t="shared" si="8"/>
        <v>0.52500000000000002</v>
      </c>
      <c r="AN46" s="1"/>
    </row>
    <row r="47" spans="2:40" x14ac:dyDescent="0.25">
      <c r="B47" s="4"/>
      <c r="C47" s="47" t="s">
        <v>73</v>
      </c>
      <c r="D47" s="48" t="s">
        <v>78</v>
      </c>
      <c r="E47" s="47"/>
      <c r="F47" s="192">
        <f t="shared" ca="1" si="9"/>
        <v>500.00000000000006</v>
      </c>
      <c r="G47" s="192">
        <f t="shared" ca="1" si="10"/>
        <v>750</v>
      </c>
      <c r="H47" s="192">
        <f t="shared" ca="1" si="11"/>
        <v>1000</v>
      </c>
      <c r="I47" s="192" t="str">
        <f t="shared" ca="1" si="12"/>
        <v>n/a</v>
      </c>
      <c r="J47" s="192">
        <f t="shared" ca="1" si="13"/>
        <v>750</v>
      </c>
      <c r="K47" s="46"/>
      <c r="L47" s="46"/>
      <c r="M47" s="231"/>
      <c r="N47" s="308">
        <v>500</v>
      </c>
      <c r="O47" s="308">
        <v>1000</v>
      </c>
      <c r="P47" s="254">
        <f t="shared" ca="1" si="14"/>
        <v>0.33333333333333331</v>
      </c>
      <c r="Q47" s="50">
        <v>60</v>
      </c>
      <c r="R47" s="84">
        <v>7.0000000000000007E-2</v>
      </c>
      <c r="S47" s="46">
        <v>255</v>
      </c>
      <c r="T47" s="46">
        <v>1030</v>
      </c>
      <c r="U47" s="46">
        <v>745</v>
      </c>
      <c r="V47" s="46">
        <v>9</v>
      </c>
      <c r="W47" s="95">
        <f t="shared" si="6"/>
        <v>2</v>
      </c>
      <c r="X47" s="46" t="s">
        <v>165</v>
      </c>
      <c r="Y47" s="46">
        <v>1</v>
      </c>
      <c r="Z47" s="184" t="s">
        <v>255</v>
      </c>
      <c r="AA47" s="47">
        <v>0.17</v>
      </c>
      <c r="AB47" s="46">
        <v>0.2</v>
      </c>
      <c r="AC47" s="46">
        <v>0.55000000000000004</v>
      </c>
      <c r="AD47" s="46">
        <v>1.7500000000000002E-2</v>
      </c>
      <c r="AE47" s="46">
        <v>1.7500000000000002E-2</v>
      </c>
      <c r="AF47" s="46">
        <v>0</v>
      </c>
      <c r="AG47" s="46">
        <v>0.75</v>
      </c>
      <c r="AH47" s="46">
        <v>0</v>
      </c>
      <c r="AI47" s="46">
        <v>3.25</v>
      </c>
      <c r="AJ47" s="46">
        <v>0</v>
      </c>
      <c r="AK47" s="46">
        <v>0</v>
      </c>
      <c r="AL47" s="46">
        <v>0</v>
      </c>
      <c r="AM47" s="192">
        <f t="shared" si="8"/>
        <v>0.62833333333333341</v>
      </c>
      <c r="AN47" s="1"/>
    </row>
    <row r="48" spans="2:40" x14ac:dyDescent="0.25">
      <c r="B48" s="4"/>
      <c r="C48" s="55" t="s">
        <v>74</v>
      </c>
      <c r="D48" s="56" t="s">
        <v>77</v>
      </c>
      <c r="E48" s="55"/>
      <c r="F48" s="191">
        <f t="shared" ca="1" si="9"/>
        <v>500.00000000000006</v>
      </c>
      <c r="G48" s="191">
        <f t="shared" ca="1" si="10"/>
        <v>750</v>
      </c>
      <c r="H48" s="191">
        <f t="shared" ca="1" si="11"/>
        <v>1000</v>
      </c>
      <c r="I48" s="191" t="str">
        <f t="shared" ca="1" si="12"/>
        <v>n/a</v>
      </c>
      <c r="J48" s="191">
        <f t="shared" ca="1" si="13"/>
        <v>750</v>
      </c>
      <c r="K48" s="58"/>
      <c r="L48" s="58"/>
      <c r="M48" s="230"/>
      <c r="N48" s="308">
        <v>500</v>
      </c>
      <c r="O48" s="308">
        <v>1000</v>
      </c>
      <c r="P48" s="253">
        <f t="shared" ca="1" si="14"/>
        <v>0.33333333333333331</v>
      </c>
      <c r="Q48" s="57">
        <v>62</v>
      </c>
      <c r="R48" s="85">
        <v>7.0000000000000007E-2</v>
      </c>
      <c r="S48" s="58">
        <v>212</v>
      </c>
      <c r="T48" s="58">
        <v>975</v>
      </c>
      <c r="U48" s="58">
        <v>590</v>
      </c>
      <c r="V48" s="58">
        <v>10</v>
      </c>
      <c r="W48" s="99">
        <f t="shared" si="6"/>
        <v>2</v>
      </c>
      <c r="X48" s="58" t="s">
        <v>165</v>
      </c>
      <c r="Y48" s="58">
        <v>1</v>
      </c>
      <c r="Z48" s="184" t="s">
        <v>255</v>
      </c>
      <c r="AA48" s="55">
        <v>0.2</v>
      </c>
      <c r="AB48" s="58">
        <v>0.2</v>
      </c>
      <c r="AC48" s="58">
        <v>0.8</v>
      </c>
      <c r="AD48" s="58">
        <v>1.7500000000000002E-2</v>
      </c>
      <c r="AE48" s="58">
        <v>0.03</v>
      </c>
      <c r="AF48" s="58">
        <v>0</v>
      </c>
      <c r="AG48" s="58">
        <v>0.47499999999999998</v>
      </c>
      <c r="AH48" s="58">
        <v>0.2</v>
      </c>
      <c r="AI48" s="58">
        <v>0.55000000000000004</v>
      </c>
      <c r="AJ48" s="58">
        <v>0</v>
      </c>
      <c r="AK48" s="58">
        <v>0</v>
      </c>
      <c r="AL48" s="58">
        <v>0</v>
      </c>
      <c r="AM48" s="191">
        <f t="shared" si="8"/>
        <v>0.505</v>
      </c>
      <c r="AN48" s="1"/>
    </row>
    <row r="49" spans="2:40" ht="16.5" thickBot="1" x14ac:dyDescent="0.3">
      <c r="B49" s="5"/>
      <c r="C49" s="51" t="s">
        <v>75</v>
      </c>
      <c r="D49" s="52" t="s">
        <v>76</v>
      </c>
      <c r="E49" s="51"/>
      <c r="F49" s="193">
        <f t="shared" ca="1" si="9"/>
        <v>500.00000000000006</v>
      </c>
      <c r="G49" s="193">
        <f t="shared" ca="1" si="10"/>
        <v>750</v>
      </c>
      <c r="H49" s="193">
        <f t="shared" ca="1" si="11"/>
        <v>1000</v>
      </c>
      <c r="I49" s="193" t="str">
        <f t="shared" ca="1" si="12"/>
        <v>n/a</v>
      </c>
      <c r="J49" s="193">
        <f t="shared" ca="1" si="13"/>
        <v>750</v>
      </c>
      <c r="K49" s="54"/>
      <c r="L49" s="54"/>
      <c r="M49" s="232"/>
      <c r="N49" s="308">
        <v>500</v>
      </c>
      <c r="O49" s="308">
        <v>1000</v>
      </c>
      <c r="P49" s="255">
        <f t="shared" ca="1" si="14"/>
        <v>0.33333333333333331</v>
      </c>
      <c r="Q49" s="53">
        <v>60</v>
      </c>
      <c r="R49" s="92">
        <v>7.0000000000000007E-2</v>
      </c>
      <c r="S49" s="54">
        <v>229</v>
      </c>
      <c r="T49" s="54">
        <v>1125</v>
      </c>
      <c r="U49" s="54">
        <v>735</v>
      </c>
      <c r="V49" s="54">
        <v>9</v>
      </c>
      <c r="W49" s="102">
        <f t="shared" si="6"/>
        <v>2</v>
      </c>
      <c r="X49" s="54" t="s">
        <v>165</v>
      </c>
      <c r="Y49" s="54">
        <v>1</v>
      </c>
      <c r="Z49" s="184" t="s">
        <v>255</v>
      </c>
      <c r="AA49" s="51">
        <v>0.17</v>
      </c>
      <c r="AB49" s="54">
        <v>0.2</v>
      </c>
      <c r="AC49" s="54">
        <v>0.75</v>
      </c>
      <c r="AD49" s="54">
        <v>1.7500000000000002E-2</v>
      </c>
      <c r="AE49" s="54">
        <v>0.03</v>
      </c>
      <c r="AF49" s="54">
        <v>0</v>
      </c>
      <c r="AG49" s="54">
        <v>0.95</v>
      </c>
      <c r="AH49" s="54">
        <v>0.2</v>
      </c>
      <c r="AI49" s="54">
        <v>0.85</v>
      </c>
      <c r="AJ49" s="54">
        <v>0</v>
      </c>
      <c r="AK49" s="54">
        <v>0</v>
      </c>
      <c r="AL49" s="54">
        <v>0</v>
      </c>
      <c r="AM49" s="193">
        <f t="shared" si="8"/>
        <v>0.58166666666666667</v>
      </c>
      <c r="AN49" s="1"/>
    </row>
    <row r="50" spans="2:40" x14ac:dyDescent="0.25">
      <c r="B50" s="4" t="s">
        <v>86</v>
      </c>
      <c r="C50" s="60" t="s">
        <v>87</v>
      </c>
      <c r="D50" s="61" t="s">
        <v>88</v>
      </c>
      <c r="E50" s="62"/>
      <c r="F50" s="194">
        <f t="shared" ca="1" si="9"/>
        <v>500.00000000000006</v>
      </c>
      <c r="G50" s="194">
        <f t="shared" ca="1" si="10"/>
        <v>750</v>
      </c>
      <c r="H50" s="194">
        <f t="shared" ca="1" si="11"/>
        <v>1000</v>
      </c>
      <c r="I50" s="194" t="str">
        <f t="shared" ca="1" si="12"/>
        <v>n/a</v>
      </c>
      <c r="J50" s="194">
        <f t="shared" ca="1" si="13"/>
        <v>750</v>
      </c>
      <c r="K50" s="64"/>
      <c r="L50" s="64"/>
      <c r="M50" s="233"/>
      <c r="N50" s="308">
        <v>500</v>
      </c>
      <c r="O50" s="308">
        <v>1000</v>
      </c>
      <c r="P50" s="256">
        <f t="shared" ca="1" si="14"/>
        <v>0.33333333333333331</v>
      </c>
      <c r="Q50" s="63">
        <v>55</v>
      </c>
      <c r="R50" s="86">
        <v>7.0000000000000007E-2</v>
      </c>
      <c r="S50" s="64">
        <v>180.5</v>
      </c>
      <c r="T50" s="65">
        <v>775</v>
      </c>
      <c r="U50" s="65">
        <v>530</v>
      </c>
      <c r="V50" s="65">
        <v>10</v>
      </c>
      <c r="W50" s="96">
        <f t="shared" si="6"/>
        <v>2</v>
      </c>
      <c r="X50" s="65" t="s">
        <v>64</v>
      </c>
      <c r="Y50" s="64">
        <v>1</v>
      </c>
      <c r="Z50" s="184" t="s">
        <v>255</v>
      </c>
      <c r="AA50" s="62">
        <v>0.35499999999999998</v>
      </c>
      <c r="AB50" s="64">
        <v>0.2</v>
      </c>
      <c r="AC50" s="64">
        <v>0.65</v>
      </c>
      <c r="AD50" s="65">
        <v>1.7500000000000002E-2</v>
      </c>
      <c r="AE50" s="64">
        <v>1.7500000000000002E-2</v>
      </c>
      <c r="AF50" s="64">
        <v>0</v>
      </c>
      <c r="AG50" s="64">
        <v>0.2</v>
      </c>
      <c r="AH50" s="64">
        <v>0.05</v>
      </c>
      <c r="AI50" s="64">
        <v>0.2</v>
      </c>
      <c r="AJ50" s="64">
        <v>0</v>
      </c>
      <c r="AK50" s="64">
        <v>0</v>
      </c>
      <c r="AL50" s="64">
        <v>0</v>
      </c>
      <c r="AM50" s="194">
        <f t="shared" si="8"/>
        <v>0.52666666666666662</v>
      </c>
      <c r="AN50" s="1"/>
    </row>
    <row r="51" spans="2:40" x14ac:dyDescent="0.25">
      <c r="B51" s="4"/>
      <c r="C51" s="71" t="s">
        <v>89</v>
      </c>
      <c r="D51" s="72" t="s">
        <v>90</v>
      </c>
      <c r="E51" s="71"/>
      <c r="F51" s="195">
        <f t="shared" ca="1" si="9"/>
        <v>500.00000000000006</v>
      </c>
      <c r="G51" s="195">
        <f t="shared" ca="1" si="10"/>
        <v>750</v>
      </c>
      <c r="H51" s="195">
        <f t="shared" ca="1" si="11"/>
        <v>1000</v>
      </c>
      <c r="I51" s="195" t="str">
        <f t="shared" ca="1" si="12"/>
        <v>n/a</v>
      </c>
      <c r="J51" s="195">
        <f t="shared" ca="1" si="13"/>
        <v>750</v>
      </c>
      <c r="K51" s="73"/>
      <c r="L51" s="73"/>
      <c r="M51" s="234"/>
      <c r="N51" s="308">
        <v>500</v>
      </c>
      <c r="O51" s="308">
        <v>1000</v>
      </c>
      <c r="P51" s="257">
        <f t="shared" ca="1" si="14"/>
        <v>0.33333333333333331</v>
      </c>
      <c r="Q51" s="74">
        <v>67</v>
      </c>
      <c r="R51" s="88">
        <v>0.05</v>
      </c>
      <c r="S51" s="73">
        <v>180.5</v>
      </c>
      <c r="T51" s="73">
        <v>775</v>
      </c>
      <c r="U51" s="73">
        <v>530</v>
      </c>
      <c r="V51" s="73">
        <v>10</v>
      </c>
      <c r="W51" s="100">
        <f t="shared" si="6"/>
        <v>2</v>
      </c>
      <c r="X51" s="73" t="s">
        <v>64</v>
      </c>
      <c r="Y51" s="73">
        <v>1</v>
      </c>
      <c r="Z51" s="184" t="s">
        <v>255</v>
      </c>
      <c r="AA51" s="71">
        <v>0.35499999999999998</v>
      </c>
      <c r="AB51" s="73">
        <v>0.2</v>
      </c>
      <c r="AC51" s="73">
        <v>0.65</v>
      </c>
      <c r="AD51" s="73">
        <v>1.7500000000000002E-2</v>
      </c>
      <c r="AE51" s="73">
        <v>0.03</v>
      </c>
      <c r="AF51" s="73">
        <v>0</v>
      </c>
      <c r="AG51" s="73">
        <v>0.2</v>
      </c>
      <c r="AH51" s="73">
        <v>0.05</v>
      </c>
      <c r="AI51" s="73">
        <v>0.2</v>
      </c>
      <c r="AJ51" s="73">
        <v>0</v>
      </c>
      <c r="AK51" s="73">
        <v>0</v>
      </c>
      <c r="AL51" s="73">
        <v>0</v>
      </c>
      <c r="AM51" s="195">
        <f t="shared" si="8"/>
        <v>0.52666666666666662</v>
      </c>
      <c r="AN51" s="1"/>
    </row>
    <row r="52" spans="2:40" x14ac:dyDescent="0.25">
      <c r="B52" s="4"/>
      <c r="C52" s="60" t="s">
        <v>91</v>
      </c>
      <c r="D52" s="61" t="s">
        <v>92</v>
      </c>
      <c r="E52" s="60"/>
      <c r="F52" s="196">
        <f t="shared" ca="1" si="9"/>
        <v>1108</v>
      </c>
      <c r="G52" s="196">
        <f t="shared" ca="1" si="10"/>
        <v>1108</v>
      </c>
      <c r="H52" s="196">
        <f t="shared" ca="1" si="11"/>
        <v>1108</v>
      </c>
      <c r="I52" s="196">
        <f t="shared" ca="1" si="12"/>
        <v>1108</v>
      </c>
      <c r="J52" s="196">
        <f t="shared" ca="1" si="13"/>
        <v>1108</v>
      </c>
      <c r="K52" s="65">
        <v>1108</v>
      </c>
      <c r="L52" s="220">
        <v>43282</v>
      </c>
      <c r="M52" s="235"/>
      <c r="N52" s="65"/>
      <c r="O52" s="65"/>
      <c r="P52" s="258">
        <f t="shared" ca="1" si="14"/>
        <v>0</v>
      </c>
      <c r="Q52" s="66">
        <v>53</v>
      </c>
      <c r="R52" s="87">
        <v>7.0000000000000007E-2</v>
      </c>
      <c r="S52" s="65">
        <v>187</v>
      </c>
      <c r="T52" s="65">
        <v>790</v>
      </c>
      <c r="U52" s="65">
        <v>500</v>
      </c>
      <c r="V52" s="65">
        <v>9</v>
      </c>
      <c r="W52" s="96">
        <f t="shared" si="6"/>
        <v>2</v>
      </c>
      <c r="X52" s="65" t="s">
        <v>64</v>
      </c>
      <c r="Y52" s="65">
        <v>1</v>
      </c>
      <c r="Z52" s="184" t="s">
        <v>255</v>
      </c>
      <c r="AA52" s="60">
        <v>0.40500000000000003</v>
      </c>
      <c r="AB52" s="65">
        <v>0.2</v>
      </c>
      <c r="AC52" s="65">
        <v>0.65</v>
      </c>
      <c r="AD52" s="65">
        <v>1.7500000000000002E-2</v>
      </c>
      <c r="AE52" s="65">
        <v>1.7500000000000002E-2</v>
      </c>
      <c r="AF52" s="65">
        <v>0</v>
      </c>
      <c r="AG52" s="65">
        <v>0.2</v>
      </c>
      <c r="AH52" s="65">
        <v>0.05</v>
      </c>
      <c r="AI52" s="65">
        <v>0.2</v>
      </c>
      <c r="AJ52" s="65">
        <v>0</v>
      </c>
      <c r="AK52" s="65">
        <v>0</v>
      </c>
      <c r="AL52" s="65">
        <v>0</v>
      </c>
      <c r="AM52" s="196">
        <f t="shared" si="8"/>
        <v>0.57666666666666677</v>
      </c>
      <c r="AN52" s="1"/>
    </row>
    <row r="53" spans="2:40" x14ac:dyDescent="0.25">
      <c r="B53" s="4"/>
      <c r="C53" s="71" t="s">
        <v>93</v>
      </c>
      <c r="D53" s="72" t="s">
        <v>94</v>
      </c>
      <c r="E53" s="71"/>
      <c r="F53" s="195">
        <f t="shared" ca="1" si="9"/>
        <v>500.00000000000006</v>
      </c>
      <c r="G53" s="195">
        <f t="shared" ca="1" si="10"/>
        <v>750</v>
      </c>
      <c r="H53" s="195">
        <f t="shared" ca="1" si="11"/>
        <v>1000</v>
      </c>
      <c r="I53" s="195" t="str">
        <f t="shared" ca="1" si="12"/>
        <v>n/a</v>
      </c>
      <c r="J53" s="195">
        <f t="shared" ca="1" si="13"/>
        <v>750</v>
      </c>
      <c r="K53" s="73"/>
      <c r="L53" s="73"/>
      <c r="M53" s="234"/>
      <c r="N53" s="309">
        <v>500</v>
      </c>
      <c r="O53" s="309">
        <v>1000</v>
      </c>
      <c r="P53" s="257">
        <f t="shared" ca="1" si="14"/>
        <v>0.33333333333333331</v>
      </c>
      <c r="Q53" s="74">
        <v>65</v>
      </c>
      <c r="R53" s="88">
        <v>0.05</v>
      </c>
      <c r="S53" s="73">
        <v>187</v>
      </c>
      <c r="T53" s="73">
        <v>790</v>
      </c>
      <c r="U53" s="73">
        <v>500</v>
      </c>
      <c r="V53" s="73">
        <v>9</v>
      </c>
      <c r="W53" s="100">
        <f t="shared" si="6"/>
        <v>2</v>
      </c>
      <c r="X53" s="73" t="s">
        <v>64</v>
      </c>
      <c r="Y53" s="73">
        <v>1</v>
      </c>
      <c r="Z53" s="184" t="s">
        <v>255</v>
      </c>
      <c r="AA53" s="71">
        <v>0.40500000000000003</v>
      </c>
      <c r="AB53" s="73">
        <v>0.2</v>
      </c>
      <c r="AC53" s="73">
        <v>0.65</v>
      </c>
      <c r="AD53" s="73">
        <v>1.7500000000000002E-2</v>
      </c>
      <c r="AE53" s="73">
        <v>0.03</v>
      </c>
      <c r="AF53" s="73">
        <v>0</v>
      </c>
      <c r="AG53" s="73">
        <v>0.2</v>
      </c>
      <c r="AH53" s="73">
        <v>0.05</v>
      </c>
      <c r="AI53" s="73">
        <v>0.2</v>
      </c>
      <c r="AJ53" s="73">
        <v>0</v>
      </c>
      <c r="AK53" s="73">
        <v>0</v>
      </c>
      <c r="AL53" s="73">
        <v>0</v>
      </c>
      <c r="AM53" s="195">
        <f t="shared" si="8"/>
        <v>0.57666666666666677</v>
      </c>
      <c r="AN53" s="1"/>
    </row>
    <row r="54" spans="2:40" x14ac:dyDescent="0.25">
      <c r="B54" s="4"/>
      <c r="C54" s="60" t="s">
        <v>95</v>
      </c>
      <c r="D54" s="61" t="s">
        <v>96</v>
      </c>
      <c r="E54" s="60"/>
      <c r="F54" s="196">
        <f t="shared" ca="1" si="9"/>
        <v>1020</v>
      </c>
      <c r="G54" s="196">
        <f t="shared" ca="1" si="10"/>
        <v>1020</v>
      </c>
      <c r="H54" s="196">
        <f t="shared" ca="1" si="11"/>
        <v>1020</v>
      </c>
      <c r="I54" s="196">
        <f t="shared" ca="1" si="12"/>
        <v>1020</v>
      </c>
      <c r="J54" s="196">
        <f t="shared" ca="1" si="13"/>
        <v>1020</v>
      </c>
      <c r="K54" s="65">
        <v>1020</v>
      </c>
      <c r="L54" s="220">
        <v>43282</v>
      </c>
      <c r="M54" s="235"/>
      <c r="N54" s="65"/>
      <c r="O54" s="65"/>
      <c r="P54" s="258">
        <f t="shared" ca="1" si="14"/>
        <v>0</v>
      </c>
      <c r="Q54" s="67">
        <v>53</v>
      </c>
      <c r="R54" s="87">
        <v>7.0000000000000007E-2</v>
      </c>
      <c r="S54" s="65">
        <v>207</v>
      </c>
      <c r="T54" s="65">
        <v>850</v>
      </c>
      <c r="U54" s="65">
        <v>570</v>
      </c>
      <c r="V54" s="65">
        <v>9</v>
      </c>
      <c r="W54" s="96">
        <f t="shared" si="6"/>
        <v>2</v>
      </c>
      <c r="X54" s="65" t="s">
        <v>64</v>
      </c>
      <c r="Y54" s="65">
        <v>1</v>
      </c>
      <c r="Z54" s="184" t="s">
        <v>255</v>
      </c>
      <c r="AA54" s="60">
        <v>0.46</v>
      </c>
      <c r="AB54" s="65">
        <v>0.2</v>
      </c>
      <c r="AC54" s="65">
        <v>0.65</v>
      </c>
      <c r="AD54" s="65">
        <v>1.7500000000000002E-2</v>
      </c>
      <c r="AE54" s="65">
        <v>1.7500000000000002E-2</v>
      </c>
      <c r="AF54" s="65">
        <v>0</v>
      </c>
      <c r="AG54" s="65">
        <v>0.2</v>
      </c>
      <c r="AH54" s="65">
        <v>0.05</v>
      </c>
      <c r="AI54" s="65">
        <v>0.2</v>
      </c>
      <c r="AJ54" s="65">
        <v>0</v>
      </c>
      <c r="AK54" s="65">
        <v>0</v>
      </c>
      <c r="AL54" s="65">
        <v>0</v>
      </c>
      <c r="AM54" s="196">
        <f t="shared" si="8"/>
        <v>0.63166666666666671</v>
      </c>
      <c r="AN54" s="1"/>
    </row>
    <row r="55" spans="2:40" x14ac:dyDescent="0.25">
      <c r="B55" s="4"/>
      <c r="C55" s="71" t="s">
        <v>97</v>
      </c>
      <c r="D55" s="72" t="s">
        <v>98</v>
      </c>
      <c r="E55" s="71"/>
      <c r="F55" s="195">
        <f t="shared" ca="1" si="9"/>
        <v>500.00000000000006</v>
      </c>
      <c r="G55" s="195">
        <f t="shared" ca="1" si="10"/>
        <v>750</v>
      </c>
      <c r="H55" s="195">
        <f t="shared" ca="1" si="11"/>
        <v>1000</v>
      </c>
      <c r="I55" s="195" t="str">
        <f t="shared" ca="1" si="12"/>
        <v>n/a</v>
      </c>
      <c r="J55" s="195">
        <f t="shared" ca="1" si="13"/>
        <v>750</v>
      </c>
      <c r="K55" s="73"/>
      <c r="L55" s="73"/>
      <c r="M55" s="234"/>
      <c r="N55" s="309">
        <v>500</v>
      </c>
      <c r="O55" s="309">
        <v>1000</v>
      </c>
      <c r="P55" s="257">
        <f t="shared" ca="1" si="14"/>
        <v>0.33333333333333331</v>
      </c>
      <c r="Q55" s="74">
        <v>65</v>
      </c>
      <c r="R55" s="88">
        <v>0.05</v>
      </c>
      <c r="S55" s="73">
        <v>207</v>
      </c>
      <c r="T55" s="73">
        <v>850</v>
      </c>
      <c r="U55" s="73">
        <v>570</v>
      </c>
      <c r="V55" s="73">
        <v>9</v>
      </c>
      <c r="W55" s="100">
        <f t="shared" si="6"/>
        <v>2</v>
      </c>
      <c r="X55" s="73" t="s">
        <v>64</v>
      </c>
      <c r="Y55" s="73">
        <v>1</v>
      </c>
      <c r="Z55" s="184" t="s">
        <v>255</v>
      </c>
      <c r="AA55" s="71">
        <v>0.46</v>
      </c>
      <c r="AB55" s="73">
        <v>0.2</v>
      </c>
      <c r="AC55" s="73">
        <v>0.65</v>
      </c>
      <c r="AD55" s="73">
        <v>1.7500000000000002E-2</v>
      </c>
      <c r="AE55" s="73">
        <v>0.03</v>
      </c>
      <c r="AF55" s="73">
        <v>0</v>
      </c>
      <c r="AG55" s="73">
        <v>0.2</v>
      </c>
      <c r="AH55" s="73">
        <v>0.05</v>
      </c>
      <c r="AI55" s="73">
        <v>0.2</v>
      </c>
      <c r="AJ55" s="73">
        <v>0</v>
      </c>
      <c r="AK55" s="73">
        <v>0</v>
      </c>
      <c r="AL55" s="73">
        <v>0</v>
      </c>
      <c r="AM55" s="195">
        <f t="shared" si="8"/>
        <v>0.63166666666666671</v>
      </c>
      <c r="AN55" s="1"/>
    </row>
    <row r="56" spans="2:40" x14ac:dyDescent="0.25">
      <c r="B56" s="4"/>
      <c r="C56" s="60" t="s">
        <v>99</v>
      </c>
      <c r="D56" s="61" t="s">
        <v>100</v>
      </c>
      <c r="E56" s="60"/>
      <c r="F56" s="196">
        <f t="shared" ca="1" si="9"/>
        <v>500.00000000000006</v>
      </c>
      <c r="G56" s="196">
        <f t="shared" ca="1" si="10"/>
        <v>750</v>
      </c>
      <c r="H56" s="196">
        <f t="shared" ca="1" si="11"/>
        <v>1000</v>
      </c>
      <c r="I56" s="196" t="str">
        <f t="shared" ca="1" si="12"/>
        <v>n/a</v>
      </c>
      <c r="J56" s="196">
        <f t="shared" ca="1" si="13"/>
        <v>750</v>
      </c>
      <c r="K56" s="65"/>
      <c r="L56" s="65"/>
      <c r="M56" s="235"/>
      <c r="N56" s="309">
        <v>500</v>
      </c>
      <c r="O56" s="309">
        <v>1000</v>
      </c>
      <c r="P56" s="258">
        <f t="shared" ca="1" si="14"/>
        <v>0.33333333333333331</v>
      </c>
      <c r="Q56" s="66">
        <v>48</v>
      </c>
      <c r="R56" s="87">
        <v>7.0000000000000007E-2</v>
      </c>
      <c r="S56" s="65">
        <v>225</v>
      </c>
      <c r="T56" s="65">
        <v>890</v>
      </c>
      <c r="U56" s="65">
        <v>600</v>
      </c>
      <c r="V56" s="65">
        <v>8</v>
      </c>
      <c r="W56" s="96">
        <f t="shared" si="6"/>
        <v>2</v>
      </c>
      <c r="X56" s="65" t="s">
        <v>64</v>
      </c>
      <c r="Y56" s="65">
        <v>1</v>
      </c>
      <c r="Z56" s="184" t="s">
        <v>255</v>
      </c>
      <c r="AA56" s="60">
        <v>0.51</v>
      </c>
      <c r="AB56" s="65">
        <v>0.2</v>
      </c>
      <c r="AC56" s="65">
        <v>0.75</v>
      </c>
      <c r="AD56" s="65">
        <v>1.7500000000000002E-2</v>
      </c>
      <c r="AE56" s="65">
        <v>1.7500000000000002E-2</v>
      </c>
      <c r="AF56" s="65">
        <v>0</v>
      </c>
      <c r="AG56" s="65">
        <v>0.2</v>
      </c>
      <c r="AH56" s="65">
        <v>0.05</v>
      </c>
      <c r="AI56" s="65">
        <v>0.2</v>
      </c>
      <c r="AJ56" s="65">
        <v>0</v>
      </c>
      <c r="AK56" s="65">
        <v>0</v>
      </c>
      <c r="AL56" s="65">
        <v>0</v>
      </c>
      <c r="AM56" s="196">
        <f t="shared" si="8"/>
        <v>0.69833333333333336</v>
      </c>
      <c r="AN56" s="1"/>
    </row>
    <row r="57" spans="2:40" x14ac:dyDescent="0.25">
      <c r="B57" s="4"/>
      <c r="C57" s="71" t="s">
        <v>101</v>
      </c>
      <c r="D57" s="72" t="s">
        <v>102</v>
      </c>
      <c r="E57" s="71"/>
      <c r="F57" s="195">
        <f t="shared" ca="1" si="9"/>
        <v>500.00000000000006</v>
      </c>
      <c r="G57" s="195">
        <f t="shared" ca="1" si="10"/>
        <v>750</v>
      </c>
      <c r="H57" s="195">
        <f t="shared" ca="1" si="11"/>
        <v>1000</v>
      </c>
      <c r="I57" s="195" t="str">
        <f t="shared" ca="1" si="12"/>
        <v>n/a</v>
      </c>
      <c r="J57" s="195">
        <f t="shared" ca="1" si="13"/>
        <v>750</v>
      </c>
      <c r="K57" s="73"/>
      <c r="L57" s="73"/>
      <c r="M57" s="234"/>
      <c r="N57" s="309">
        <v>500</v>
      </c>
      <c r="O57" s="309">
        <v>1000</v>
      </c>
      <c r="P57" s="257">
        <f t="shared" ca="1" si="14"/>
        <v>0.33333333333333331</v>
      </c>
      <c r="Q57" s="74">
        <v>60</v>
      </c>
      <c r="R57" s="88">
        <v>0.05</v>
      </c>
      <c r="S57" s="73">
        <v>225</v>
      </c>
      <c r="T57" s="73">
        <v>890</v>
      </c>
      <c r="U57" s="73">
        <v>600</v>
      </c>
      <c r="V57" s="73">
        <v>8</v>
      </c>
      <c r="W57" s="100">
        <f t="shared" si="6"/>
        <v>2</v>
      </c>
      <c r="X57" s="73" t="s">
        <v>64</v>
      </c>
      <c r="Y57" s="73">
        <v>1</v>
      </c>
      <c r="Z57" s="184" t="s">
        <v>255</v>
      </c>
      <c r="AA57" s="71">
        <v>0.51</v>
      </c>
      <c r="AB57" s="73">
        <v>0.2</v>
      </c>
      <c r="AC57" s="73">
        <v>0.75</v>
      </c>
      <c r="AD57" s="73">
        <v>1.7500000000000002E-2</v>
      </c>
      <c r="AE57" s="73">
        <v>0.03</v>
      </c>
      <c r="AF57" s="73">
        <v>0</v>
      </c>
      <c r="AG57" s="73">
        <v>0.2</v>
      </c>
      <c r="AH57" s="73">
        <v>0.05</v>
      </c>
      <c r="AI57" s="73">
        <v>0.2</v>
      </c>
      <c r="AJ57" s="73">
        <v>0</v>
      </c>
      <c r="AK57" s="73">
        <v>0</v>
      </c>
      <c r="AL57" s="73">
        <v>0</v>
      </c>
      <c r="AM57" s="195">
        <f t="shared" si="8"/>
        <v>0.69833333333333336</v>
      </c>
      <c r="AN57" s="1"/>
    </row>
    <row r="58" spans="2:40" x14ac:dyDescent="0.25">
      <c r="B58" s="4"/>
      <c r="C58" s="60" t="s">
        <v>103</v>
      </c>
      <c r="D58" s="61" t="s">
        <v>104</v>
      </c>
      <c r="E58" s="60"/>
      <c r="F58" s="196">
        <f t="shared" ca="1" si="9"/>
        <v>800</v>
      </c>
      <c r="G58" s="196">
        <f t="shared" ca="1" si="10"/>
        <v>800</v>
      </c>
      <c r="H58" s="196">
        <f t="shared" ca="1" si="11"/>
        <v>800</v>
      </c>
      <c r="I58" s="196">
        <f t="shared" ca="1" si="12"/>
        <v>800</v>
      </c>
      <c r="J58" s="196">
        <f t="shared" ca="1" si="13"/>
        <v>800</v>
      </c>
      <c r="K58" s="65">
        <v>800</v>
      </c>
      <c r="L58" s="220">
        <v>43282</v>
      </c>
      <c r="M58" s="235"/>
      <c r="N58" s="65"/>
      <c r="O58" s="65"/>
      <c r="P58" s="258">
        <f t="shared" ca="1" si="14"/>
        <v>0</v>
      </c>
      <c r="Q58" s="67">
        <v>45</v>
      </c>
      <c r="R58" s="87">
        <v>7.0000000000000007E-2</v>
      </c>
      <c r="S58" s="65">
        <v>238</v>
      </c>
      <c r="T58" s="65">
        <v>915</v>
      </c>
      <c r="U58" s="65">
        <v>640</v>
      </c>
      <c r="V58" s="65">
        <v>7</v>
      </c>
      <c r="W58" s="96">
        <f t="shared" si="6"/>
        <v>3</v>
      </c>
      <c r="X58" s="65" t="s">
        <v>64</v>
      </c>
      <c r="Y58" s="65">
        <v>1</v>
      </c>
      <c r="Z58" s="184" t="s">
        <v>255</v>
      </c>
      <c r="AA58" s="60">
        <v>0.61</v>
      </c>
      <c r="AB58" s="65">
        <v>0.2</v>
      </c>
      <c r="AC58" s="65">
        <v>0.75</v>
      </c>
      <c r="AD58" s="65">
        <v>1.7500000000000002E-2</v>
      </c>
      <c r="AE58" s="65">
        <v>1.7500000000000002E-2</v>
      </c>
      <c r="AF58" s="65">
        <v>0</v>
      </c>
      <c r="AG58" s="65">
        <v>0.2</v>
      </c>
      <c r="AH58" s="65">
        <v>0.05</v>
      </c>
      <c r="AI58" s="65">
        <v>0.2</v>
      </c>
      <c r="AJ58" s="65">
        <v>0</v>
      </c>
      <c r="AK58" s="65">
        <v>0</v>
      </c>
      <c r="AL58" s="65">
        <v>0</v>
      </c>
      <c r="AM58" s="196">
        <f t="shared" si="8"/>
        <v>0.79833333333333334</v>
      </c>
      <c r="AN58" s="1"/>
    </row>
    <row r="59" spans="2:40" x14ac:dyDescent="0.25">
      <c r="B59" s="4"/>
      <c r="C59" s="71" t="s">
        <v>105</v>
      </c>
      <c r="D59" s="72" t="s">
        <v>106</v>
      </c>
      <c r="E59" s="71"/>
      <c r="F59" s="195">
        <f t="shared" ca="1" si="9"/>
        <v>500.00000000000006</v>
      </c>
      <c r="G59" s="195">
        <f t="shared" ca="1" si="10"/>
        <v>750</v>
      </c>
      <c r="H59" s="195">
        <f t="shared" ca="1" si="11"/>
        <v>1000</v>
      </c>
      <c r="I59" s="195" t="str">
        <f t="shared" ca="1" si="12"/>
        <v>n/a</v>
      </c>
      <c r="J59" s="195">
        <f t="shared" ca="1" si="13"/>
        <v>750</v>
      </c>
      <c r="K59" s="73"/>
      <c r="L59" s="73"/>
      <c r="M59" s="234"/>
      <c r="N59" s="309">
        <v>500</v>
      </c>
      <c r="O59" s="309">
        <v>1000</v>
      </c>
      <c r="P59" s="257">
        <f t="shared" ca="1" si="14"/>
        <v>0.33333333333333331</v>
      </c>
      <c r="Q59" s="74">
        <v>57</v>
      </c>
      <c r="R59" s="88">
        <v>0.05</v>
      </c>
      <c r="S59" s="73">
        <v>238</v>
      </c>
      <c r="T59" s="73">
        <v>915</v>
      </c>
      <c r="U59" s="73">
        <v>640</v>
      </c>
      <c r="V59" s="73">
        <v>7</v>
      </c>
      <c r="W59" s="100">
        <f t="shared" si="6"/>
        <v>3</v>
      </c>
      <c r="X59" s="73" t="s">
        <v>64</v>
      </c>
      <c r="Y59" s="73">
        <v>1</v>
      </c>
      <c r="Z59" s="184" t="s">
        <v>255</v>
      </c>
      <c r="AA59" s="71">
        <v>0.61</v>
      </c>
      <c r="AB59" s="73">
        <v>0.2</v>
      </c>
      <c r="AC59" s="73">
        <v>0.75</v>
      </c>
      <c r="AD59" s="73">
        <v>1.7500000000000002E-2</v>
      </c>
      <c r="AE59" s="73">
        <v>0.03</v>
      </c>
      <c r="AF59" s="73">
        <v>0</v>
      </c>
      <c r="AG59" s="73">
        <v>0.2</v>
      </c>
      <c r="AH59" s="73">
        <v>0.05</v>
      </c>
      <c r="AI59" s="73">
        <v>0.2</v>
      </c>
      <c r="AJ59" s="73">
        <v>0</v>
      </c>
      <c r="AK59" s="73">
        <v>0</v>
      </c>
      <c r="AL59" s="73">
        <v>0</v>
      </c>
      <c r="AM59" s="195">
        <f t="shared" si="8"/>
        <v>0.79833333333333334</v>
      </c>
      <c r="AN59" s="1"/>
    </row>
    <row r="60" spans="2:40" x14ac:dyDescent="0.25">
      <c r="B60" s="4"/>
      <c r="C60" s="60" t="s">
        <v>136</v>
      </c>
      <c r="D60" s="61">
        <v>1.3505</v>
      </c>
      <c r="E60" s="68"/>
      <c r="F60" s="241">
        <f t="shared" ca="1" si="9"/>
        <v>1300</v>
      </c>
      <c r="G60" s="241">
        <f t="shared" ca="1" si="10"/>
        <v>1300</v>
      </c>
      <c r="H60" s="241">
        <f t="shared" ca="1" si="11"/>
        <v>1300</v>
      </c>
      <c r="I60" s="241">
        <f t="shared" ca="1" si="12"/>
        <v>1300</v>
      </c>
      <c r="J60" s="241">
        <f t="shared" ca="1" si="13"/>
        <v>1300</v>
      </c>
      <c r="K60" s="66">
        <v>1300</v>
      </c>
      <c r="L60" s="221">
        <v>43282</v>
      </c>
      <c r="M60" s="236"/>
      <c r="N60" s="66"/>
      <c r="O60" s="66"/>
      <c r="P60" s="259">
        <f t="shared" ca="1" si="14"/>
        <v>0</v>
      </c>
      <c r="Q60" s="67">
        <v>45</v>
      </c>
      <c r="R60" s="87">
        <v>0.05</v>
      </c>
      <c r="S60" s="65">
        <v>187</v>
      </c>
      <c r="T60" s="65">
        <v>670</v>
      </c>
      <c r="U60" s="66">
        <v>550</v>
      </c>
      <c r="V60" s="66">
        <v>11</v>
      </c>
      <c r="W60" s="96">
        <f t="shared" si="6"/>
        <v>3</v>
      </c>
      <c r="X60" s="65" t="s">
        <v>64</v>
      </c>
      <c r="Y60" s="65">
        <v>1</v>
      </c>
      <c r="Z60" s="184" t="s">
        <v>255</v>
      </c>
      <c r="AA60" s="60">
        <v>0.94099999999999995</v>
      </c>
      <c r="AB60" s="65">
        <v>0.27</v>
      </c>
      <c r="AC60" s="65">
        <v>0.34300000000000003</v>
      </c>
      <c r="AD60" s="65">
        <v>0.01</v>
      </c>
      <c r="AE60" s="65">
        <v>4.0000000000000001E-3</v>
      </c>
      <c r="AF60" s="65">
        <v>0</v>
      </c>
      <c r="AG60" s="65">
        <v>1.3979999999999999</v>
      </c>
      <c r="AH60" s="65">
        <v>6.5000000000000002E-2</v>
      </c>
      <c r="AI60" s="65">
        <v>0.152</v>
      </c>
      <c r="AJ60" s="65">
        <v>0</v>
      </c>
      <c r="AK60" s="65">
        <v>0</v>
      </c>
      <c r="AL60" s="65">
        <v>0</v>
      </c>
      <c r="AM60" s="196">
        <f t="shared" si="8"/>
        <v>1.3008999999999999</v>
      </c>
      <c r="AN60" s="1"/>
    </row>
    <row r="61" spans="2:40" x14ac:dyDescent="0.25">
      <c r="B61" s="4"/>
      <c r="C61" s="71" t="s">
        <v>145</v>
      </c>
      <c r="D61" s="72">
        <v>1.7037</v>
      </c>
      <c r="E61" s="71"/>
      <c r="F61" s="195">
        <f t="shared" ca="1" si="9"/>
        <v>500.00000000000006</v>
      </c>
      <c r="G61" s="195">
        <f t="shared" ca="1" si="10"/>
        <v>750</v>
      </c>
      <c r="H61" s="195">
        <f t="shared" ca="1" si="11"/>
        <v>1000</v>
      </c>
      <c r="I61" s="195" t="str">
        <f t="shared" ca="1" si="12"/>
        <v>n/a</v>
      </c>
      <c r="J61" s="195">
        <f t="shared" ca="1" si="13"/>
        <v>750</v>
      </c>
      <c r="K61" s="73"/>
      <c r="L61" s="73"/>
      <c r="M61" s="234"/>
      <c r="N61" s="309">
        <v>500</v>
      </c>
      <c r="O61" s="309">
        <v>1000</v>
      </c>
      <c r="P61" s="257">
        <f t="shared" ca="1" si="14"/>
        <v>0.33333333333333331</v>
      </c>
      <c r="Q61" s="74">
        <v>55</v>
      </c>
      <c r="R61" s="88">
        <v>7.0000000000000007E-2</v>
      </c>
      <c r="S61" s="73">
        <v>223</v>
      </c>
      <c r="T61" s="73">
        <v>875</v>
      </c>
      <c r="U61" s="74">
        <v>603</v>
      </c>
      <c r="V61" s="74">
        <v>8</v>
      </c>
      <c r="W61" s="100">
        <f t="shared" si="6"/>
        <v>2</v>
      </c>
      <c r="X61" s="73" t="s">
        <v>64</v>
      </c>
      <c r="Y61" s="73">
        <v>1</v>
      </c>
      <c r="Z61" s="184" t="s">
        <v>255</v>
      </c>
      <c r="AA61" s="71">
        <v>0.33500000000000002</v>
      </c>
      <c r="AB61" s="73">
        <v>0.2</v>
      </c>
      <c r="AC61" s="73">
        <v>0.75</v>
      </c>
      <c r="AD61" s="73">
        <v>1.7500000000000002E-2</v>
      </c>
      <c r="AE61" s="73">
        <v>0.03</v>
      </c>
      <c r="AF61" s="73">
        <v>0</v>
      </c>
      <c r="AG61" s="73">
        <v>1.05</v>
      </c>
      <c r="AH61" s="73">
        <v>0</v>
      </c>
      <c r="AI61" s="73">
        <v>0</v>
      </c>
      <c r="AJ61" s="73">
        <v>0</v>
      </c>
      <c r="AK61" s="73">
        <v>0</v>
      </c>
      <c r="AL61" s="73">
        <v>0</v>
      </c>
      <c r="AM61" s="195">
        <f t="shared" ref="AM61" si="15">AA61+AC61/6+(AG61+AH61+AL61)/5+AI61/15</f>
        <v>0.67</v>
      </c>
      <c r="AN61" s="1"/>
    </row>
    <row r="62" spans="2:40" x14ac:dyDescent="0.25">
      <c r="B62" s="4"/>
      <c r="C62" s="60" t="s">
        <v>144</v>
      </c>
      <c r="D62" s="61" t="s">
        <v>107</v>
      </c>
      <c r="E62" s="60"/>
      <c r="F62" s="196">
        <f t="shared" ca="1" si="9"/>
        <v>500.00000000000006</v>
      </c>
      <c r="G62" s="196">
        <f t="shared" ca="1" si="10"/>
        <v>750</v>
      </c>
      <c r="H62" s="196">
        <f t="shared" ca="1" si="11"/>
        <v>1000</v>
      </c>
      <c r="I62" s="196" t="str">
        <f t="shared" ca="1" si="12"/>
        <v>n/a</v>
      </c>
      <c r="J62" s="196">
        <f t="shared" ca="1" si="13"/>
        <v>750</v>
      </c>
      <c r="K62" s="65"/>
      <c r="L62" s="65"/>
      <c r="M62" s="235"/>
      <c r="N62" s="309">
        <v>500</v>
      </c>
      <c r="O62" s="309">
        <v>1000</v>
      </c>
      <c r="P62" s="258">
        <f t="shared" ca="1" si="14"/>
        <v>0.33333333333333331</v>
      </c>
      <c r="Q62" s="69">
        <v>40</v>
      </c>
      <c r="R62" s="93">
        <v>0.1</v>
      </c>
      <c r="S62" s="65">
        <v>294</v>
      </c>
      <c r="T62" s="65">
        <v>1000</v>
      </c>
      <c r="U62" s="65">
        <v>690</v>
      </c>
      <c r="V62" s="65">
        <v>9</v>
      </c>
      <c r="W62" s="96">
        <f t="shared" si="6"/>
        <v>2</v>
      </c>
      <c r="X62" s="65" t="s">
        <v>155</v>
      </c>
      <c r="Y62" s="65">
        <v>0</v>
      </c>
      <c r="Z62" s="184" t="s">
        <v>255</v>
      </c>
      <c r="AA62" s="60">
        <v>0.33500000000000002</v>
      </c>
      <c r="AB62" s="65">
        <v>0.2</v>
      </c>
      <c r="AC62" s="65">
        <v>0.75</v>
      </c>
      <c r="AD62" s="65">
        <v>1.7500000000000002E-2</v>
      </c>
      <c r="AE62" s="65">
        <v>0.03</v>
      </c>
      <c r="AF62" s="65">
        <v>0</v>
      </c>
      <c r="AG62" s="65">
        <v>1.05</v>
      </c>
      <c r="AH62" s="65">
        <v>0</v>
      </c>
      <c r="AI62" s="65">
        <v>0</v>
      </c>
      <c r="AJ62" s="65">
        <v>0</v>
      </c>
      <c r="AK62" s="65">
        <v>0</v>
      </c>
      <c r="AL62" s="65">
        <v>0</v>
      </c>
      <c r="AM62" s="196">
        <f t="shared" si="8"/>
        <v>0.67</v>
      </c>
      <c r="AN62" s="1"/>
    </row>
    <row r="63" spans="2:40" x14ac:dyDescent="0.25">
      <c r="B63" s="4"/>
      <c r="C63" s="71" t="s">
        <v>134</v>
      </c>
      <c r="D63" s="72">
        <v>1.7021999999999999</v>
      </c>
      <c r="E63" s="71"/>
      <c r="F63" s="195">
        <f t="shared" ca="1" si="9"/>
        <v>500.00000000000006</v>
      </c>
      <c r="G63" s="195">
        <f t="shared" ca="1" si="10"/>
        <v>750</v>
      </c>
      <c r="H63" s="195">
        <f t="shared" ca="1" si="11"/>
        <v>1000</v>
      </c>
      <c r="I63" s="195" t="str">
        <f t="shared" ca="1" si="12"/>
        <v>n/a</v>
      </c>
      <c r="J63" s="195">
        <f t="shared" ca="1" si="13"/>
        <v>750</v>
      </c>
      <c r="K63" s="73"/>
      <c r="L63" s="73"/>
      <c r="M63" s="234"/>
      <c r="N63" s="309">
        <v>500</v>
      </c>
      <c r="O63" s="309">
        <v>1000</v>
      </c>
      <c r="P63" s="257">
        <f t="shared" ca="1" si="14"/>
        <v>0.33333333333333331</v>
      </c>
      <c r="Q63" s="75">
        <v>45</v>
      </c>
      <c r="R63" s="88">
        <v>7.0000000000000007E-2</v>
      </c>
      <c r="S63" s="73">
        <v>223</v>
      </c>
      <c r="T63" s="73">
        <v>875</v>
      </c>
      <c r="U63" s="73">
        <v>590</v>
      </c>
      <c r="V63" s="73">
        <v>14</v>
      </c>
      <c r="W63" s="100">
        <f t="shared" si="6"/>
        <v>2</v>
      </c>
      <c r="X63" s="73" t="s">
        <v>64</v>
      </c>
      <c r="Y63" s="73">
        <v>1</v>
      </c>
      <c r="Z63" s="184" t="s">
        <v>255</v>
      </c>
      <c r="AA63" s="71">
        <v>0.34</v>
      </c>
      <c r="AB63" s="73">
        <v>0.25</v>
      </c>
      <c r="AC63" s="73">
        <v>0.85</v>
      </c>
      <c r="AD63" s="73">
        <v>0</v>
      </c>
      <c r="AE63" s="73">
        <v>1.7500000000000002E-2</v>
      </c>
      <c r="AF63" s="73">
        <v>0</v>
      </c>
      <c r="AG63" s="73">
        <v>1.05</v>
      </c>
      <c r="AH63" s="73">
        <v>0</v>
      </c>
      <c r="AI63" s="73">
        <v>0</v>
      </c>
      <c r="AJ63" s="73">
        <v>0</v>
      </c>
      <c r="AK63" s="73">
        <v>0</v>
      </c>
      <c r="AL63" s="73">
        <v>0</v>
      </c>
      <c r="AM63" s="195">
        <f t="shared" si="8"/>
        <v>0.69166666666666665</v>
      </c>
      <c r="AN63" s="1"/>
    </row>
    <row r="64" spans="2:40" x14ac:dyDescent="0.25">
      <c r="B64" s="4"/>
      <c r="C64" s="60" t="s">
        <v>141</v>
      </c>
      <c r="D64" s="61"/>
      <c r="E64" s="68"/>
      <c r="F64" s="241">
        <f t="shared" ca="1" si="9"/>
        <v>1298</v>
      </c>
      <c r="G64" s="241">
        <f t="shared" ca="1" si="10"/>
        <v>1298</v>
      </c>
      <c r="H64" s="241">
        <f t="shared" ca="1" si="11"/>
        <v>1298</v>
      </c>
      <c r="I64" s="241">
        <f t="shared" ca="1" si="12"/>
        <v>1298</v>
      </c>
      <c r="J64" s="241">
        <f t="shared" ca="1" si="13"/>
        <v>1298</v>
      </c>
      <c r="K64" s="66">
        <v>1298</v>
      </c>
      <c r="L64" s="221">
        <v>43282</v>
      </c>
      <c r="M64" s="236"/>
      <c r="N64" s="66"/>
      <c r="O64" s="66"/>
      <c r="P64" s="259">
        <f t="shared" ca="1" si="14"/>
        <v>0</v>
      </c>
      <c r="Q64" s="66">
        <v>38</v>
      </c>
      <c r="R64" s="87">
        <v>0.1</v>
      </c>
      <c r="S64" s="65">
        <v>285</v>
      </c>
      <c r="T64" s="65">
        <v>898</v>
      </c>
      <c r="U64" s="65">
        <v>790</v>
      </c>
      <c r="V64" s="65">
        <v>16</v>
      </c>
      <c r="W64" s="96">
        <f t="shared" si="6"/>
        <v>3</v>
      </c>
      <c r="X64" s="65" t="s">
        <v>155</v>
      </c>
      <c r="Y64" s="65">
        <v>0</v>
      </c>
      <c r="Z64" s="184" t="s">
        <v>255</v>
      </c>
      <c r="AA64" s="60">
        <v>0.36599999999999999</v>
      </c>
      <c r="AB64" s="65">
        <v>0.17399999999999999</v>
      </c>
      <c r="AC64" s="65">
        <v>0.78300000000000003</v>
      </c>
      <c r="AD64" s="65">
        <v>1.0999999999999999E-2</v>
      </c>
      <c r="AE64" s="65">
        <v>0.03</v>
      </c>
      <c r="AF64" s="65">
        <v>0</v>
      </c>
      <c r="AG64" s="65">
        <v>1.0249999999999999</v>
      </c>
      <c r="AH64" s="65">
        <v>5.5E-2</v>
      </c>
      <c r="AI64" s="65">
        <v>9.4E-2</v>
      </c>
      <c r="AJ64" s="65">
        <v>0</v>
      </c>
      <c r="AK64" s="65">
        <v>0</v>
      </c>
      <c r="AL64" s="65">
        <v>0</v>
      </c>
      <c r="AM64" s="196">
        <f t="shared" si="8"/>
        <v>0.71876666666666655</v>
      </c>
      <c r="AN64" s="1"/>
    </row>
    <row r="65" spans="2:40" x14ac:dyDescent="0.25">
      <c r="B65" s="4"/>
      <c r="C65" s="71" t="s">
        <v>149</v>
      </c>
      <c r="D65" s="72">
        <v>17039</v>
      </c>
      <c r="E65" s="71"/>
      <c r="F65" s="195">
        <f t="shared" ca="1" si="9"/>
        <v>500.00000000000006</v>
      </c>
      <c r="G65" s="195">
        <f t="shared" ca="1" si="10"/>
        <v>750</v>
      </c>
      <c r="H65" s="195">
        <f t="shared" ca="1" si="11"/>
        <v>1000</v>
      </c>
      <c r="I65" s="195" t="str">
        <f t="shared" ca="1" si="12"/>
        <v>n/a</v>
      </c>
      <c r="J65" s="195">
        <f t="shared" ca="1" si="13"/>
        <v>750</v>
      </c>
      <c r="K65" s="73"/>
      <c r="L65" s="73"/>
      <c r="M65" s="234"/>
      <c r="N65" s="309">
        <v>500</v>
      </c>
      <c r="O65" s="309">
        <v>1000</v>
      </c>
      <c r="P65" s="257">
        <f t="shared" ca="1" si="14"/>
        <v>0.33333333333333331</v>
      </c>
      <c r="Q65" s="74">
        <v>68</v>
      </c>
      <c r="R65" s="88">
        <v>7.0000000000000007E-2</v>
      </c>
      <c r="S65" s="73">
        <v>241</v>
      </c>
      <c r="T65" s="73">
        <v>810</v>
      </c>
      <c r="U65" s="74">
        <v>623.70000000000005</v>
      </c>
      <c r="V65" s="74">
        <v>7.5</v>
      </c>
      <c r="W65" s="100">
        <f t="shared" si="6"/>
        <v>3</v>
      </c>
      <c r="X65" s="73" t="s">
        <v>64</v>
      </c>
      <c r="Y65" s="73">
        <v>1</v>
      </c>
      <c r="Z65" s="184" t="s">
        <v>255</v>
      </c>
      <c r="AA65" s="71">
        <v>0.41499999999999998</v>
      </c>
      <c r="AB65" s="73">
        <v>0.2</v>
      </c>
      <c r="AC65" s="73">
        <v>0.75</v>
      </c>
      <c r="AD65" s="73">
        <v>1.7500000000000002E-2</v>
      </c>
      <c r="AE65" s="73">
        <v>0.03</v>
      </c>
      <c r="AF65" s="73">
        <v>0</v>
      </c>
      <c r="AG65" s="73">
        <v>1.05</v>
      </c>
      <c r="AH65" s="73">
        <v>0</v>
      </c>
      <c r="AI65" s="73">
        <v>0</v>
      </c>
      <c r="AJ65" s="73">
        <v>0</v>
      </c>
      <c r="AK65" s="73">
        <v>0</v>
      </c>
      <c r="AL65" s="73">
        <v>0</v>
      </c>
      <c r="AM65" s="195">
        <f t="shared" ref="AM65" si="16">AA65+AC65/6+(AG65+AH65+AL65)/5+AI65/15</f>
        <v>0.75</v>
      </c>
      <c r="AN65" s="1"/>
    </row>
    <row r="66" spans="2:40" x14ac:dyDescent="0.25">
      <c r="B66" s="4"/>
      <c r="C66" s="60" t="s">
        <v>146</v>
      </c>
      <c r="D66" s="61" t="s">
        <v>108</v>
      </c>
      <c r="E66" s="60"/>
      <c r="F66" s="196">
        <f t="shared" ca="1" si="9"/>
        <v>500.00000000000006</v>
      </c>
      <c r="G66" s="196">
        <f t="shared" ca="1" si="10"/>
        <v>750</v>
      </c>
      <c r="H66" s="196">
        <f t="shared" ca="1" si="11"/>
        <v>1000</v>
      </c>
      <c r="I66" s="196" t="str">
        <f t="shared" ca="1" si="12"/>
        <v>n/a</v>
      </c>
      <c r="J66" s="196">
        <f t="shared" ca="1" si="13"/>
        <v>750</v>
      </c>
      <c r="K66" s="65"/>
      <c r="L66" s="65"/>
      <c r="M66" s="235"/>
      <c r="N66" s="309">
        <v>500</v>
      </c>
      <c r="O66" s="309">
        <v>1000</v>
      </c>
      <c r="P66" s="258">
        <f t="shared" ca="1" si="14"/>
        <v>0.33333333333333331</v>
      </c>
      <c r="Q66" s="66">
        <v>55</v>
      </c>
      <c r="R66" s="87">
        <v>0.1</v>
      </c>
      <c r="S66" s="65">
        <v>294</v>
      </c>
      <c r="T66" s="65">
        <v>1000</v>
      </c>
      <c r="U66" s="65">
        <v>770</v>
      </c>
      <c r="V66" s="65">
        <v>9</v>
      </c>
      <c r="W66" s="96">
        <f t="shared" si="6"/>
        <v>3</v>
      </c>
      <c r="X66" s="65" t="s">
        <v>155</v>
      </c>
      <c r="Y66" s="65">
        <v>0</v>
      </c>
      <c r="Z66" s="184" t="s">
        <v>255</v>
      </c>
      <c r="AA66" s="60">
        <v>0.41499999999999998</v>
      </c>
      <c r="AB66" s="65">
        <v>0.2</v>
      </c>
      <c r="AC66" s="65">
        <v>0.75</v>
      </c>
      <c r="AD66" s="65">
        <v>1.7500000000000002E-2</v>
      </c>
      <c r="AE66" s="65">
        <v>0.03</v>
      </c>
      <c r="AF66" s="65">
        <v>0</v>
      </c>
      <c r="AG66" s="65">
        <v>1.05</v>
      </c>
      <c r="AH66" s="65">
        <v>0</v>
      </c>
      <c r="AI66" s="65">
        <v>0</v>
      </c>
      <c r="AJ66" s="65">
        <v>0</v>
      </c>
      <c r="AK66" s="65">
        <v>0</v>
      </c>
      <c r="AL66" s="65">
        <v>0</v>
      </c>
      <c r="AM66" s="196">
        <f t="shared" si="8"/>
        <v>0.75</v>
      </c>
      <c r="AN66" s="1"/>
    </row>
    <row r="67" spans="2:40" x14ac:dyDescent="0.25">
      <c r="B67" s="4"/>
      <c r="C67" s="71" t="s">
        <v>148</v>
      </c>
      <c r="D67" s="72">
        <v>1.7035</v>
      </c>
      <c r="E67" s="71"/>
      <c r="F67" s="195">
        <f t="shared" ca="1" si="9"/>
        <v>500.00000000000006</v>
      </c>
      <c r="G67" s="195">
        <f t="shared" ca="1" si="10"/>
        <v>750</v>
      </c>
      <c r="H67" s="195">
        <f t="shared" ca="1" si="11"/>
        <v>1000</v>
      </c>
      <c r="I67" s="195" t="str">
        <f t="shared" ca="1" si="12"/>
        <v>n/a</v>
      </c>
      <c r="J67" s="195">
        <f t="shared" ca="1" si="13"/>
        <v>750</v>
      </c>
      <c r="K67" s="73"/>
      <c r="L67" s="73"/>
      <c r="M67" s="234"/>
      <c r="N67" s="309">
        <v>500</v>
      </c>
      <c r="O67" s="309">
        <v>1000</v>
      </c>
      <c r="P67" s="257">
        <f t="shared" ca="1" si="14"/>
        <v>0.33333333333333331</v>
      </c>
      <c r="Q67" s="75">
        <v>58</v>
      </c>
      <c r="R67" s="88">
        <v>7.0000000000000007E-2</v>
      </c>
      <c r="S67" s="73">
        <v>301</v>
      </c>
      <c r="T67" s="73">
        <v>810</v>
      </c>
      <c r="U67" s="74">
        <v>534</v>
      </c>
      <c r="V67" s="74">
        <v>10</v>
      </c>
      <c r="W67" s="100">
        <f t="shared" si="6"/>
        <v>3</v>
      </c>
      <c r="X67" s="73" t="s">
        <v>64</v>
      </c>
      <c r="Y67" s="73">
        <v>1</v>
      </c>
      <c r="Z67" s="184" t="s">
        <v>255</v>
      </c>
      <c r="AA67" s="71">
        <v>0.41499999999999998</v>
      </c>
      <c r="AB67" s="73">
        <v>0.2</v>
      </c>
      <c r="AC67" s="73">
        <v>0.75</v>
      </c>
      <c r="AD67" s="73">
        <v>1.2500000000000001E-2</v>
      </c>
      <c r="AE67" s="73">
        <v>1.7500000000000002E-2</v>
      </c>
      <c r="AF67" s="73">
        <v>0</v>
      </c>
      <c r="AG67" s="73">
        <v>1.05</v>
      </c>
      <c r="AH67" s="73">
        <v>0</v>
      </c>
      <c r="AI67" s="73">
        <v>0</v>
      </c>
      <c r="AJ67" s="73">
        <v>0</v>
      </c>
      <c r="AK67" s="73">
        <v>0</v>
      </c>
      <c r="AL67" s="73">
        <v>0</v>
      </c>
      <c r="AM67" s="195">
        <f t="shared" ref="AM67" si="17">AA67+AC67/6+(AG67+AH67+AL67)/5+AI67/15</f>
        <v>0.75</v>
      </c>
      <c r="AN67" s="1"/>
    </row>
    <row r="68" spans="2:40" x14ac:dyDescent="0.25">
      <c r="B68" s="4"/>
      <c r="C68" s="60" t="s">
        <v>147</v>
      </c>
      <c r="D68" s="61">
        <v>1.7035</v>
      </c>
      <c r="E68" s="60"/>
      <c r="F68" s="196">
        <f t="shared" ca="1" si="9"/>
        <v>500.00000000000006</v>
      </c>
      <c r="G68" s="196">
        <f t="shared" ca="1" si="10"/>
        <v>750</v>
      </c>
      <c r="H68" s="196">
        <f t="shared" ca="1" si="11"/>
        <v>1000</v>
      </c>
      <c r="I68" s="196" t="str">
        <f t="shared" ca="1" si="12"/>
        <v>n/a</v>
      </c>
      <c r="J68" s="196">
        <f t="shared" ca="1" si="13"/>
        <v>750</v>
      </c>
      <c r="K68" s="65"/>
      <c r="L68" s="65"/>
      <c r="M68" s="235"/>
      <c r="N68" s="309">
        <v>500</v>
      </c>
      <c r="O68" s="309">
        <v>1000</v>
      </c>
      <c r="P68" s="258">
        <f t="shared" ca="1" si="14"/>
        <v>0.33333333333333331</v>
      </c>
      <c r="Q68" s="66">
        <v>50</v>
      </c>
      <c r="R68" s="87">
        <v>0.1</v>
      </c>
      <c r="S68" s="65">
        <v>294</v>
      </c>
      <c r="T68" s="65">
        <v>1000</v>
      </c>
      <c r="U68" s="65">
        <v>660</v>
      </c>
      <c r="V68" s="65">
        <v>12</v>
      </c>
      <c r="W68" s="96">
        <f t="shared" si="6"/>
        <v>3</v>
      </c>
      <c r="X68" s="65" t="s">
        <v>155</v>
      </c>
      <c r="Y68" s="65">
        <v>0</v>
      </c>
      <c r="Z68" s="184" t="s">
        <v>255</v>
      </c>
      <c r="AA68" s="60">
        <v>0.41499999999999998</v>
      </c>
      <c r="AB68" s="65">
        <v>0.2</v>
      </c>
      <c r="AC68" s="65">
        <v>0.75</v>
      </c>
      <c r="AD68" s="65">
        <v>1.2500000000000001E-2</v>
      </c>
      <c r="AE68" s="65">
        <v>1.7500000000000002E-2</v>
      </c>
      <c r="AF68" s="65">
        <v>0</v>
      </c>
      <c r="AG68" s="65">
        <v>1.05</v>
      </c>
      <c r="AH68" s="65">
        <v>0</v>
      </c>
      <c r="AI68" s="65">
        <v>0</v>
      </c>
      <c r="AJ68" s="65">
        <v>0</v>
      </c>
      <c r="AK68" s="65">
        <v>0</v>
      </c>
      <c r="AL68" s="65">
        <v>0</v>
      </c>
      <c r="AM68" s="196">
        <f t="shared" si="8"/>
        <v>0.75</v>
      </c>
      <c r="AN68" s="1"/>
    </row>
    <row r="69" spans="2:40" x14ac:dyDescent="0.25">
      <c r="B69" s="4"/>
      <c r="C69" s="71" t="s">
        <v>130</v>
      </c>
      <c r="D69" s="72">
        <v>1.7242</v>
      </c>
      <c r="E69" s="76"/>
      <c r="F69" s="242">
        <f t="shared" ca="1" si="9"/>
        <v>1540</v>
      </c>
      <c r="G69" s="242">
        <f t="shared" ca="1" si="10"/>
        <v>1540</v>
      </c>
      <c r="H69" s="242">
        <f t="shared" ca="1" si="11"/>
        <v>1540</v>
      </c>
      <c r="I69" s="242">
        <f t="shared" ca="1" si="12"/>
        <v>1540</v>
      </c>
      <c r="J69" s="242">
        <f t="shared" ca="1" si="13"/>
        <v>1540</v>
      </c>
      <c r="K69" s="74">
        <v>1540</v>
      </c>
      <c r="L69" s="222">
        <v>43282</v>
      </c>
      <c r="M69" s="237"/>
      <c r="N69" s="74"/>
      <c r="O69" s="74"/>
      <c r="P69" s="260">
        <f t="shared" ca="1" si="14"/>
        <v>0</v>
      </c>
      <c r="Q69" s="74">
        <v>37</v>
      </c>
      <c r="R69" s="88">
        <v>7.0000000000000007E-2</v>
      </c>
      <c r="S69" s="73">
        <v>156</v>
      </c>
      <c r="T69" s="73">
        <v>1216</v>
      </c>
      <c r="U69" s="73">
        <v>905</v>
      </c>
      <c r="V69" s="73">
        <v>9</v>
      </c>
      <c r="W69" s="100">
        <f t="shared" si="6"/>
        <v>2</v>
      </c>
      <c r="X69" s="73" t="s">
        <v>64</v>
      </c>
      <c r="Y69" s="73">
        <v>1</v>
      </c>
      <c r="Z69" s="184" t="s">
        <v>255</v>
      </c>
      <c r="AA69" s="71">
        <v>0.14000000000000001</v>
      </c>
      <c r="AB69" s="73">
        <v>0.221</v>
      </c>
      <c r="AC69" s="73">
        <v>0.749</v>
      </c>
      <c r="AD69" s="73">
        <v>1.0999999999999999E-2</v>
      </c>
      <c r="AE69" s="73">
        <v>1.6E-2</v>
      </c>
      <c r="AF69" s="73">
        <v>0</v>
      </c>
      <c r="AG69" s="73">
        <v>1.083</v>
      </c>
      <c r="AH69" s="73">
        <v>0.217</v>
      </c>
      <c r="AI69" s="73">
        <v>0.23200000000000001</v>
      </c>
      <c r="AJ69" s="73">
        <v>0</v>
      </c>
      <c r="AK69" s="73">
        <v>0</v>
      </c>
      <c r="AL69" s="73">
        <v>0</v>
      </c>
      <c r="AM69" s="195">
        <f t="shared" si="8"/>
        <v>0.5403</v>
      </c>
      <c r="AN69" s="1"/>
    </row>
    <row r="70" spans="2:40" x14ac:dyDescent="0.25">
      <c r="B70" s="4"/>
      <c r="C70" s="60" t="s">
        <v>151</v>
      </c>
      <c r="D70" s="61">
        <v>1.7213000000000001</v>
      </c>
      <c r="E70" s="60"/>
      <c r="F70" s="196">
        <f t="shared" ref="F70:F78" ca="1" si="18">IF(J70&lt;&gt;"-",J70*(1-P70),"-")</f>
        <v>500.00000000000006</v>
      </c>
      <c r="G70" s="196">
        <f t="shared" ref="G70:G78" ca="1" si="19">J70</f>
        <v>750</v>
      </c>
      <c r="H70" s="196">
        <f t="shared" ref="H70:H78" ca="1" si="20">IF(J70&lt;&gt;"-",J70*(1+P70),"-")</f>
        <v>1000</v>
      </c>
      <c r="I70" s="196" t="str">
        <f t="shared" ref="I70:I78" ca="1" si="21">IF(YEAR(L70)=YEAR(TODAY()),K70,IF(AND(N70=0,K70=0),"-","n/a"))</f>
        <v>n/a</v>
      </c>
      <c r="J70" s="196">
        <f t="shared" ref="J70:J78" ca="1" si="22">IF(K70&lt;&gt;0,(K70*(1+M70)^(YEAR(TODAY())-YEAR(L70))+K70)/2,IF(N70&lt;&gt;0,(N70+O70)/2,"-"))</f>
        <v>750</v>
      </c>
      <c r="K70" s="65"/>
      <c r="L70" s="65"/>
      <c r="M70" s="235"/>
      <c r="N70" s="310">
        <v>500</v>
      </c>
      <c r="O70" s="310">
        <v>1000</v>
      </c>
      <c r="P70" s="258">
        <f t="shared" ref="P70:P78" ca="1" si="23">IF(N70&lt;&gt;0,(O70-N70)/(N70+O70),IF(K70&lt;&gt;0,((1+M70)^(YEAR(TODAY())-YEAR(L70))-1)/((1+M70)^(YEAR(TODAY())-YEAR(L70))+1),"-"))</f>
        <v>0.33333333333333331</v>
      </c>
      <c r="Q70" s="66">
        <v>46</v>
      </c>
      <c r="R70" s="87">
        <v>7.0000000000000007E-2</v>
      </c>
      <c r="S70" s="65">
        <v>212</v>
      </c>
      <c r="T70" s="65">
        <v>710</v>
      </c>
      <c r="U70" s="66">
        <v>545</v>
      </c>
      <c r="V70" s="66">
        <v>8</v>
      </c>
      <c r="W70" s="96">
        <f t="shared" si="6"/>
        <v>2</v>
      </c>
      <c r="X70" s="65" t="s">
        <v>64</v>
      </c>
      <c r="Y70" s="65">
        <v>1</v>
      </c>
      <c r="Z70" s="184" t="s">
        <v>255</v>
      </c>
      <c r="AA70" s="60">
        <v>0.255</v>
      </c>
      <c r="AB70" s="65">
        <v>0.2</v>
      </c>
      <c r="AC70" s="65">
        <v>0.75</v>
      </c>
      <c r="AD70" s="65">
        <v>1.7500000000000002E-2</v>
      </c>
      <c r="AE70" s="65">
        <v>0.03</v>
      </c>
      <c r="AF70" s="65">
        <v>0</v>
      </c>
      <c r="AG70" s="65">
        <v>1.05</v>
      </c>
      <c r="AH70" s="65">
        <v>0.22500000000000001</v>
      </c>
      <c r="AI70" s="65">
        <v>0</v>
      </c>
      <c r="AJ70" s="65">
        <v>0</v>
      </c>
      <c r="AK70" s="65">
        <v>0</v>
      </c>
      <c r="AL70" s="65">
        <v>0</v>
      </c>
      <c r="AM70" s="196">
        <f t="shared" ref="AM70" si="24">AA70+AC70/6+(AG70+AH70+AL70)/5+AI70/15</f>
        <v>0.63500000000000001</v>
      </c>
      <c r="AN70" s="1"/>
    </row>
    <row r="71" spans="2:40" x14ac:dyDescent="0.25">
      <c r="B71" s="4"/>
      <c r="C71" s="71" t="s">
        <v>150</v>
      </c>
      <c r="D71" s="72" t="s">
        <v>109</v>
      </c>
      <c r="E71" s="71"/>
      <c r="F71" s="195">
        <f t="shared" ca="1" si="18"/>
        <v>500.00000000000006</v>
      </c>
      <c r="G71" s="195">
        <f t="shared" ca="1" si="19"/>
        <v>750</v>
      </c>
      <c r="H71" s="195">
        <f t="shared" ca="1" si="20"/>
        <v>1000</v>
      </c>
      <c r="I71" s="195" t="str">
        <f t="shared" ca="1" si="21"/>
        <v>n/a</v>
      </c>
      <c r="J71" s="195">
        <f t="shared" ca="1" si="22"/>
        <v>750</v>
      </c>
      <c r="K71" s="73"/>
      <c r="L71" s="73"/>
      <c r="M71" s="234"/>
      <c r="N71" s="310">
        <v>500</v>
      </c>
      <c r="O71" s="310">
        <v>1000</v>
      </c>
      <c r="P71" s="257">
        <f t="shared" ca="1" si="23"/>
        <v>0.33333333333333331</v>
      </c>
      <c r="Q71" s="94">
        <v>40</v>
      </c>
      <c r="R71" s="89">
        <v>0.1</v>
      </c>
      <c r="S71" s="73">
        <v>256.5</v>
      </c>
      <c r="T71" s="73">
        <v>875</v>
      </c>
      <c r="U71" s="73">
        <v>670</v>
      </c>
      <c r="V71" s="73">
        <v>10</v>
      </c>
      <c r="W71" s="100">
        <f t="shared" ref="W71:W78" si="25">IF(AM71&lt;0.4,1,IF(AM71&lt;0.7,2,3))</f>
        <v>2</v>
      </c>
      <c r="X71" s="73" t="s">
        <v>155</v>
      </c>
      <c r="Y71" s="73">
        <v>0</v>
      </c>
      <c r="Z71" s="184" t="s">
        <v>255</v>
      </c>
      <c r="AA71" s="71">
        <v>0.255</v>
      </c>
      <c r="AB71" s="73">
        <v>0.2</v>
      </c>
      <c r="AC71" s="73">
        <v>0.75</v>
      </c>
      <c r="AD71" s="73">
        <v>1.7500000000000002E-2</v>
      </c>
      <c r="AE71" s="73">
        <v>0.03</v>
      </c>
      <c r="AF71" s="73">
        <v>0</v>
      </c>
      <c r="AG71" s="73">
        <v>1.05</v>
      </c>
      <c r="AH71" s="73">
        <v>0.22500000000000001</v>
      </c>
      <c r="AI71" s="73">
        <v>0</v>
      </c>
      <c r="AJ71" s="73">
        <v>0</v>
      </c>
      <c r="AK71" s="73">
        <v>0</v>
      </c>
      <c r="AL71" s="73">
        <v>0</v>
      </c>
      <c r="AM71" s="195">
        <f t="shared" si="8"/>
        <v>0.63500000000000001</v>
      </c>
      <c r="AN71" s="1"/>
    </row>
    <row r="72" spans="2:40" x14ac:dyDescent="0.25">
      <c r="B72" s="4"/>
      <c r="C72" s="60" t="s">
        <v>132</v>
      </c>
      <c r="D72" s="70">
        <v>1.722</v>
      </c>
      <c r="E72" s="68"/>
      <c r="F72" s="241">
        <f t="shared" ca="1" si="18"/>
        <v>1400</v>
      </c>
      <c r="G72" s="241">
        <f t="shared" ca="1" si="19"/>
        <v>1400</v>
      </c>
      <c r="H72" s="241">
        <f t="shared" ca="1" si="20"/>
        <v>1400</v>
      </c>
      <c r="I72" s="241">
        <f t="shared" ca="1" si="21"/>
        <v>1400</v>
      </c>
      <c r="J72" s="241">
        <f t="shared" ca="1" si="22"/>
        <v>1400</v>
      </c>
      <c r="K72" s="66">
        <v>1400</v>
      </c>
      <c r="L72" s="221">
        <v>43282</v>
      </c>
      <c r="M72" s="236"/>
      <c r="N72" s="66"/>
      <c r="O72" s="66"/>
      <c r="P72" s="259">
        <f t="shared" ca="1" si="23"/>
        <v>0</v>
      </c>
      <c r="Q72" s="66">
        <v>40</v>
      </c>
      <c r="R72" s="87">
        <v>7.0000000000000007E-2</v>
      </c>
      <c r="S72" s="65">
        <v>187</v>
      </c>
      <c r="T72" s="65">
        <v>975</v>
      </c>
      <c r="U72" s="65">
        <v>660</v>
      </c>
      <c r="V72" s="65">
        <v>13</v>
      </c>
      <c r="W72" s="96">
        <f t="shared" si="25"/>
        <v>3</v>
      </c>
      <c r="X72" s="65" t="s">
        <v>64</v>
      </c>
      <c r="Y72" s="65">
        <v>1</v>
      </c>
      <c r="Z72" s="184" t="s">
        <v>255</v>
      </c>
      <c r="AA72" s="60">
        <v>0.33500000000000002</v>
      </c>
      <c r="AB72" s="65">
        <v>0.2</v>
      </c>
      <c r="AC72" s="65">
        <v>0.75</v>
      </c>
      <c r="AD72" s="65">
        <v>1.2E-2</v>
      </c>
      <c r="AE72" s="65">
        <v>1.7500000000000002E-2</v>
      </c>
      <c r="AF72" s="65">
        <v>0</v>
      </c>
      <c r="AG72" s="65">
        <v>1.05</v>
      </c>
      <c r="AH72" s="65">
        <v>0.22500000000000001</v>
      </c>
      <c r="AI72" s="65">
        <v>0</v>
      </c>
      <c r="AJ72" s="65">
        <v>0</v>
      </c>
      <c r="AK72" s="65">
        <v>0</v>
      </c>
      <c r="AL72" s="65">
        <v>0</v>
      </c>
      <c r="AM72" s="196">
        <f t="shared" si="8"/>
        <v>0.71500000000000008</v>
      </c>
      <c r="AN72" s="1"/>
    </row>
    <row r="73" spans="2:40" x14ac:dyDescent="0.25">
      <c r="B73" s="4"/>
      <c r="C73" s="71" t="s">
        <v>142</v>
      </c>
      <c r="D73" s="72">
        <v>1.7224999999999999</v>
      </c>
      <c r="E73" s="71"/>
      <c r="F73" s="195">
        <f t="shared" ca="1" si="18"/>
        <v>500.00000000000006</v>
      </c>
      <c r="G73" s="195">
        <f t="shared" ca="1" si="19"/>
        <v>750</v>
      </c>
      <c r="H73" s="195">
        <f t="shared" ca="1" si="20"/>
        <v>1000</v>
      </c>
      <c r="I73" s="195" t="str">
        <f t="shared" ca="1" si="21"/>
        <v>n/a</v>
      </c>
      <c r="J73" s="195">
        <f t="shared" ca="1" si="22"/>
        <v>750</v>
      </c>
      <c r="K73" s="73"/>
      <c r="L73" s="73"/>
      <c r="M73" s="234"/>
      <c r="N73" s="309">
        <v>500</v>
      </c>
      <c r="O73" s="309">
        <v>1000</v>
      </c>
      <c r="P73" s="257">
        <f t="shared" ca="1" si="23"/>
        <v>0.33333333333333331</v>
      </c>
      <c r="Q73" s="94">
        <v>40</v>
      </c>
      <c r="R73" s="89">
        <v>0.1</v>
      </c>
      <c r="S73" s="73">
        <v>294.5</v>
      </c>
      <c r="T73" s="73">
        <v>1136</v>
      </c>
      <c r="U73" s="73">
        <v>1050</v>
      </c>
      <c r="V73" s="73">
        <v>12</v>
      </c>
      <c r="W73" s="100">
        <f t="shared" si="25"/>
        <v>3</v>
      </c>
      <c r="X73" s="73" t="s">
        <v>155</v>
      </c>
      <c r="Y73" s="73">
        <v>0</v>
      </c>
      <c r="Z73" s="184" t="s">
        <v>255</v>
      </c>
      <c r="AA73" s="71">
        <v>0.41799999999999998</v>
      </c>
      <c r="AB73" s="73">
        <v>0.186</v>
      </c>
      <c r="AC73" s="73">
        <v>0.84399999999999997</v>
      </c>
      <c r="AD73" s="73">
        <v>8.9999999999999993E-3</v>
      </c>
      <c r="AE73" s="73">
        <v>7.3999999999999996E-2</v>
      </c>
      <c r="AF73" s="73">
        <v>0</v>
      </c>
      <c r="AG73" s="73">
        <v>1.083</v>
      </c>
      <c r="AH73" s="73">
        <v>0.157</v>
      </c>
      <c r="AI73" s="73">
        <v>0.216</v>
      </c>
      <c r="AJ73" s="73">
        <v>0</v>
      </c>
      <c r="AK73" s="73">
        <v>0</v>
      </c>
      <c r="AL73" s="73">
        <v>0</v>
      </c>
      <c r="AM73" s="195">
        <f t="shared" si="8"/>
        <v>0.82106666666666661</v>
      </c>
      <c r="AN73" s="1"/>
    </row>
    <row r="74" spans="2:40" x14ac:dyDescent="0.25">
      <c r="B74" s="4"/>
      <c r="C74" s="60" t="s">
        <v>135</v>
      </c>
      <c r="D74" s="61">
        <v>1.7224999999999999</v>
      </c>
      <c r="E74" s="60"/>
      <c r="F74" s="196">
        <f t="shared" ca="1" si="18"/>
        <v>500.00000000000006</v>
      </c>
      <c r="G74" s="196">
        <f t="shared" ca="1" si="19"/>
        <v>750</v>
      </c>
      <c r="H74" s="196">
        <f t="shared" ca="1" si="20"/>
        <v>1000</v>
      </c>
      <c r="I74" s="196" t="str">
        <f t="shared" ca="1" si="21"/>
        <v>n/a</v>
      </c>
      <c r="J74" s="196">
        <f t="shared" ca="1" si="22"/>
        <v>750</v>
      </c>
      <c r="K74" s="65"/>
      <c r="L74" s="65"/>
      <c r="M74" s="235"/>
      <c r="N74" s="309">
        <v>500</v>
      </c>
      <c r="O74" s="309">
        <v>1000</v>
      </c>
      <c r="P74" s="258">
        <f t="shared" ca="1" si="23"/>
        <v>0.33333333333333331</v>
      </c>
      <c r="Q74" s="67">
        <v>48</v>
      </c>
      <c r="R74" s="87">
        <v>7.0000000000000007E-2</v>
      </c>
      <c r="S74" s="65">
        <v>230</v>
      </c>
      <c r="T74" s="65">
        <v>770</v>
      </c>
      <c r="U74" s="66">
        <v>581</v>
      </c>
      <c r="V74" s="66">
        <v>8</v>
      </c>
      <c r="W74" s="96">
        <f t="shared" si="25"/>
        <v>3</v>
      </c>
      <c r="X74" s="65" t="s">
        <v>64</v>
      </c>
      <c r="Y74" s="65">
        <v>1</v>
      </c>
      <c r="Z74" s="184" t="s">
        <v>255</v>
      </c>
      <c r="AA74" s="60">
        <v>0.41499999999999998</v>
      </c>
      <c r="AB74" s="65">
        <v>0.2</v>
      </c>
      <c r="AC74" s="65">
        <v>0.75</v>
      </c>
      <c r="AD74" s="65">
        <v>1.2E-2</v>
      </c>
      <c r="AE74" s="65">
        <v>1.7500000000000002E-2</v>
      </c>
      <c r="AF74" s="65">
        <v>0</v>
      </c>
      <c r="AG74" s="65">
        <v>1.05</v>
      </c>
      <c r="AH74" s="65">
        <v>0.22500000000000001</v>
      </c>
      <c r="AI74" s="65">
        <v>0</v>
      </c>
      <c r="AJ74" s="65">
        <v>0</v>
      </c>
      <c r="AK74" s="65">
        <v>0</v>
      </c>
      <c r="AL74" s="65">
        <v>0</v>
      </c>
      <c r="AM74" s="196">
        <f t="shared" ref="AM74" si="26">AA74+AC74/6+(AG74+AH74+AL74)/5+AI74/15</f>
        <v>0.79500000000000004</v>
      </c>
      <c r="AN74" s="1"/>
    </row>
    <row r="75" spans="2:40" x14ac:dyDescent="0.25">
      <c r="B75" s="4"/>
      <c r="C75" s="71" t="s">
        <v>143</v>
      </c>
      <c r="D75" s="72" t="s">
        <v>110</v>
      </c>
      <c r="E75" s="71"/>
      <c r="F75" s="195">
        <f t="shared" ca="1" si="18"/>
        <v>500.00000000000006</v>
      </c>
      <c r="G75" s="195">
        <f t="shared" ca="1" si="19"/>
        <v>750</v>
      </c>
      <c r="H75" s="195">
        <f t="shared" ca="1" si="20"/>
        <v>1000</v>
      </c>
      <c r="I75" s="195" t="str">
        <f t="shared" ca="1" si="21"/>
        <v>n/a</v>
      </c>
      <c r="J75" s="195">
        <f t="shared" ca="1" si="22"/>
        <v>750</v>
      </c>
      <c r="K75" s="73"/>
      <c r="L75" s="73"/>
      <c r="M75" s="234"/>
      <c r="N75" s="309">
        <v>500</v>
      </c>
      <c r="O75" s="309">
        <v>1000</v>
      </c>
      <c r="P75" s="257">
        <f t="shared" ca="1" si="23"/>
        <v>0.33333333333333331</v>
      </c>
      <c r="Q75" s="74">
        <v>46</v>
      </c>
      <c r="R75" s="88">
        <v>0.1</v>
      </c>
      <c r="S75" s="73">
        <v>241</v>
      </c>
      <c r="T75" s="73">
        <v>1100</v>
      </c>
      <c r="U75" s="73">
        <v>830</v>
      </c>
      <c r="V75" s="73">
        <v>9</v>
      </c>
      <c r="W75" s="100">
        <f t="shared" si="25"/>
        <v>3</v>
      </c>
      <c r="X75" s="73" t="s">
        <v>155</v>
      </c>
      <c r="Y75" s="73">
        <v>0</v>
      </c>
      <c r="Z75" s="184" t="s">
        <v>255</v>
      </c>
      <c r="AA75" s="71">
        <v>0.41499999999999998</v>
      </c>
      <c r="AB75" s="73">
        <v>0.2</v>
      </c>
      <c r="AC75" s="73">
        <v>0.75</v>
      </c>
      <c r="AD75" s="73">
        <v>1.2E-2</v>
      </c>
      <c r="AE75" s="73">
        <v>0.03</v>
      </c>
      <c r="AF75" s="73">
        <v>0</v>
      </c>
      <c r="AG75" s="73">
        <v>1.05</v>
      </c>
      <c r="AH75" s="73">
        <v>0.22500000000000001</v>
      </c>
      <c r="AI75" s="73">
        <v>0</v>
      </c>
      <c r="AJ75" s="73">
        <v>0</v>
      </c>
      <c r="AK75" s="73">
        <v>0</v>
      </c>
      <c r="AL75" s="73">
        <v>0</v>
      </c>
      <c r="AM75" s="195">
        <f t="shared" si="8"/>
        <v>0.79500000000000004</v>
      </c>
      <c r="AN75" s="1"/>
    </row>
    <row r="76" spans="2:40" x14ac:dyDescent="0.25">
      <c r="B76" s="4"/>
      <c r="C76" s="60" t="s">
        <v>163</v>
      </c>
      <c r="D76" s="61" t="s">
        <v>111</v>
      </c>
      <c r="E76" s="60"/>
      <c r="F76" s="196">
        <f t="shared" ca="1" si="18"/>
        <v>500.00000000000006</v>
      </c>
      <c r="G76" s="196">
        <f t="shared" ca="1" si="19"/>
        <v>750</v>
      </c>
      <c r="H76" s="196">
        <f t="shared" ca="1" si="20"/>
        <v>1000</v>
      </c>
      <c r="I76" s="196" t="str">
        <f t="shared" ca="1" si="21"/>
        <v>n/a</v>
      </c>
      <c r="J76" s="196">
        <f t="shared" ca="1" si="22"/>
        <v>750</v>
      </c>
      <c r="K76" s="65"/>
      <c r="L76" s="65"/>
      <c r="M76" s="235"/>
      <c r="N76" s="309">
        <v>500</v>
      </c>
      <c r="O76" s="309">
        <v>1000</v>
      </c>
      <c r="P76" s="258">
        <f t="shared" ca="1" si="23"/>
        <v>0.33333333333333331</v>
      </c>
      <c r="Q76" s="66">
        <v>37</v>
      </c>
      <c r="R76" s="87">
        <v>0.1</v>
      </c>
      <c r="S76" s="65">
        <v>248</v>
      </c>
      <c r="T76" s="65">
        <v>1100</v>
      </c>
      <c r="U76" s="65">
        <v>950</v>
      </c>
      <c r="V76" s="65">
        <v>9</v>
      </c>
      <c r="W76" s="96">
        <f t="shared" si="25"/>
        <v>3</v>
      </c>
      <c r="X76" s="65" t="s">
        <v>155</v>
      </c>
      <c r="Y76" s="65">
        <v>0</v>
      </c>
      <c r="Z76" s="184" t="s">
        <v>255</v>
      </c>
      <c r="AA76" s="60">
        <v>0.34</v>
      </c>
      <c r="AB76" s="65">
        <v>0.2</v>
      </c>
      <c r="AC76" s="65">
        <v>0.65</v>
      </c>
      <c r="AD76" s="65">
        <v>1.7500000000000002E-2</v>
      </c>
      <c r="AE76" s="65">
        <v>1.7500000000000002E-2</v>
      </c>
      <c r="AF76" s="65">
        <v>0</v>
      </c>
      <c r="AG76" s="65">
        <v>1.5</v>
      </c>
      <c r="AH76" s="65">
        <v>0.22500000000000001</v>
      </c>
      <c r="AI76" s="65">
        <v>1.5</v>
      </c>
      <c r="AJ76" s="65">
        <v>0</v>
      </c>
      <c r="AK76" s="65">
        <v>0</v>
      </c>
      <c r="AL76" s="65">
        <v>0</v>
      </c>
      <c r="AM76" s="196">
        <f t="shared" si="8"/>
        <v>0.89333333333333342</v>
      </c>
      <c r="AN76" s="1"/>
    </row>
    <row r="77" spans="2:40" x14ac:dyDescent="0.25">
      <c r="B77" s="4"/>
      <c r="C77" s="71" t="s">
        <v>156</v>
      </c>
      <c r="D77" s="72"/>
      <c r="E77" s="71"/>
      <c r="F77" s="195">
        <f t="shared" ca="1" si="18"/>
        <v>500.00000000000006</v>
      </c>
      <c r="G77" s="195">
        <f t="shared" ca="1" si="19"/>
        <v>750</v>
      </c>
      <c r="H77" s="195">
        <f t="shared" ca="1" si="20"/>
        <v>1000</v>
      </c>
      <c r="I77" s="195" t="str">
        <f t="shared" ca="1" si="21"/>
        <v>n/a</v>
      </c>
      <c r="J77" s="195">
        <f t="shared" ca="1" si="22"/>
        <v>750</v>
      </c>
      <c r="K77" s="73"/>
      <c r="L77" s="73"/>
      <c r="M77" s="234"/>
      <c r="N77" s="309">
        <v>500</v>
      </c>
      <c r="O77" s="309">
        <v>1000</v>
      </c>
      <c r="P77" s="257">
        <f t="shared" ca="1" si="23"/>
        <v>0.33333333333333331</v>
      </c>
      <c r="Q77" s="75">
        <v>45</v>
      </c>
      <c r="R77" s="103">
        <v>0.1</v>
      </c>
      <c r="S77" s="100">
        <v>248</v>
      </c>
      <c r="T77" s="100">
        <v>830</v>
      </c>
      <c r="U77" s="74">
        <v>603</v>
      </c>
      <c r="V77" s="74">
        <v>8</v>
      </c>
      <c r="W77" s="100">
        <f t="shared" si="25"/>
        <v>3</v>
      </c>
      <c r="X77" s="73" t="s">
        <v>64</v>
      </c>
      <c r="Y77" s="73">
        <v>1</v>
      </c>
      <c r="Z77" s="184" t="s">
        <v>255</v>
      </c>
      <c r="AA77" s="71">
        <v>0.5</v>
      </c>
      <c r="AB77" s="73">
        <v>0.23</v>
      </c>
      <c r="AC77" s="73">
        <v>0.82</v>
      </c>
      <c r="AD77" s="73">
        <v>1.4999999999999999E-2</v>
      </c>
      <c r="AE77" s="73">
        <v>1.4999999999999999E-2</v>
      </c>
      <c r="AF77" s="73">
        <v>0</v>
      </c>
      <c r="AG77" s="73">
        <v>1</v>
      </c>
      <c r="AH77" s="73">
        <v>1.4999999999999999E-2</v>
      </c>
      <c r="AI77" s="73">
        <v>7.0000000000000007E-2</v>
      </c>
      <c r="AJ77" s="73">
        <v>0</v>
      </c>
      <c r="AK77" s="73">
        <v>0</v>
      </c>
      <c r="AL77" s="73">
        <v>0.121</v>
      </c>
      <c r="AM77" s="195">
        <f t="shared" si="8"/>
        <v>0.86853333333333338</v>
      </c>
      <c r="AN77" s="1"/>
    </row>
    <row r="78" spans="2:40" x14ac:dyDescent="0.25">
      <c r="B78" s="4"/>
      <c r="C78" s="60" t="s">
        <v>133</v>
      </c>
      <c r="D78" s="61" t="s">
        <v>112</v>
      </c>
      <c r="E78" s="60"/>
      <c r="F78" s="196">
        <f t="shared" ca="1" si="18"/>
        <v>2800</v>
      </c>
      <c r="G78" s="196">
        <f t="shared" ca="1" si="19"/>
        <v>2800</v>
      </c>
      <c r="H78" s="196">
        <f t="shared" ca="1" si="20"/>
        <v>2800</v>
      </c>
      <c r="I78" s="196">
        <f t="shared" ca="1" si="21"/>
        <v>2800</v>
      </c>
      <c r="J78" s="196">
        <f t="shared" ca="1" si="22"/>
        <v>2800</v>
      </c>
      <c r="K78" s="65">
        <v>2800</v>
      </c>
      <c r="L78" s="220">
        <v>43282</v>
      </c>
      <c r="M78" s="235"/>
      <c r="N78" s="65"/>
      <c r="O78" s="65"/>
      <c r="P78" s="258">
        <f t="shared" ca="1" si="23"/>
        <v>0</v>
      </c>
      <c r="Q78" s="66">
        <v>35</v>
      </c>
      <c r="R78" s="132">
        <v>0.12</v>
      </c>
      <c r="S78" s="96">
        <v>370.5</v>
      </c>
      <c r="T78" s="96">
        <v>1100</v>
      </c>
      <c r="U78" s="65">
        <v>800</v>
      </c>
      <c r="V78" s="65">
        <v>10</v>
      </c>
      <c r="W78" s="96">
        <f t="shared" si="25"/>
        <v>3</v>
      </c>
      <c r="X78" s="65" t="s">
        <v>155</v>
      </c>
      <c r="Y78" s="65">
        <v>0</v>
      </c>
      <c r="Z78" s="184" t="s">
        <v>255</v>
      </c>
      <c r="AA78" s="60">
        <v>0.51</v>
      </c>
      <c r="AB78" s="65">
        <v>0.2</v>
      </c>
      <c r="AC78" s="65">
        <v>0.9</v>
      </c>
      <c r="AD78" s="65">
        <v>1.7500000000000002E-2</v>
      </c>
      <c r="AE78" s="65">
        <v>1.7500000000000002E-2</v>
      </c>
      <c r="AF78" s="65">
        <v>0</v>
      </c>
      <c r="AG78" s="65">
        <v>1.05</v>
      </c>
      <c r="AH78" s="65">
        <v>1.4999999999999999E-2</v>
      </c>
      <c r="AI78" s="65">
        <v>0</v>
      </c>
      <c r="AJ78" s="65">
        <v>0</v>
      </c>
      <c r="AK78" s="65">
        <v>0</v>
      </c>
      <c r="AL78" s="65">
        <v>0.17499999999999999</v>
      </c>
      <c r="AM78" s="196">
        <f t="shared" si="8"/>
        <v>0.90800000000000003</v>
      </c>
    </row>
    <row r="79" spans="2:40" x14ac:dyDescent="0.25">
      <c r="W79" s="1"/>
    </row>
  </sheetData>
  <mergeCells count="1">
    <mergeCell ref="AA3:AM4"/>
  </mergeCells>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dimension ref="B1:AN71"/>
  <sheetViews>
    <sheetView tabSelected="1" zoomScale="70" zoomScaleNormal="70" workbookViewId="0">
      <pane xSplit="3" ySplit="5" topLeftCell="D6" activePane="bottomRight" state="frozen"/>
      <selection activeCell="A6" sqref="A6"/>
      <selection pane="topRight" activeCell="A6" sqref="A6"/>
      <selection pane="bottomLeft" activeCell="A6" sqref="A6"/>
      <selection pane="bottomRight" activeCell="F2" sqref="F2"/>
    </sheetView>
  </sheetViews>
  <sheetFormatPr baseColWidth="10" defaultRowHeight="15.75" x14ac:dyDescent="0.25"/>
  <cols>
    <col min="2" max="2" width="24.375" customWidth="1"/>
    <col min="3" max="3" width="24.75" customWidth="1"/>
    <col min="4" max="4" width="16" customWidth="1"/>
    <col min="6" max="12" width="11" style="238"/>
    <col min="13" max="13" width="11" style="261"/>
    <col min="14" max="15" width="11" style="238"/>
    <col min="16" max="16" width="11" style="261"/>
    <col min="17" max="17" width="14.625" bestFit="1" customWidth="1"/>
    <col min="19" max="19" width="11" style="79"/>
    <col min="22" max="23" width="12" customWidth="1"/>
    <col min="24" max="24" width="14.375" style="120" customWidth="1"/>
    <col min="25" max="25" width="20.625" customWidth="1"/>
    <col min="26" max="26" width="20.625" style="120" customWidth="1"/>
    <col min="27" max="27" width="20.625" customWidth="1"/>
    <col min="28" max="39" width="12" customWidth="1"/>
  </cols>
  <sheetData>
    <row r="1" spans="2:39" ht="16.5" thickBot="1" x14ac:dyDescent="0.3"/>
    <row r="2" spans="2:39" ht="16.5" thickBot="1" x14ac:dyDescent="0.3">
      <c r="B2" s="128" t="s">
        <v>166</v>
      </c>
      <c r="C2" s="2" t="s">
        <v>174</v>
      </c>
      <c r="D2" s="1"/>
      <c r="S2"/>
    </row>
    <row r="3" spans="2:39" ht="16.5" thickBot="1" x14ac:dyDescent="0.3">
      <c r="B3" s="128" t="s">
        <v>168</v>
      </c>
      <c r="C3" s="2" t="s">
        <v>169</v>
      </c>
      <c r="D3" s="1"/>
      <c r="S3"/>
      <c r="AA3" s="299" t="s">
        <v>159</v>
      </c>
      <c r="AB3" s="300"/>
      <c r="AC3" s="300"/>
      <c r="AD3" s="300"/>
      <c r="AE3" s="300"/>
      <c r="AF3" s="300"/>
      <c r="AG3" s="300"/>
      <c r="AH3" s="300"/>
      <c r="AI3" s="300"/>
      <c r="AJ3" s="300"/>
      <c r="AK3" s="300"/>
      <c r="AL3" s="301"/>
      <c r="AM3" s="209"/>
    </row>
    <row r="4" spans="2:39" ht="16.5" thickBot="1" x14ac:dyDescent="0.3">
      <c r="AA4" s="302"/>
      <c r="AB4" s="298"/>
      <c r="AC4" s="298"/>
      <c r="AD4" s="298"/>
      <c r="AE4" s="298"/>
      <c r="AF4" s="298"/>
      <c r="AG4" s="298"/>
      <c r="AH4" s="298"/>
      <c r="AI4" s="298"/>
      <c r="AJ4" s="298"/>
      <c r="AK4" s="298"/>
      <c r="AL4" s="303"/>
      <c r="AM4" s="209"/>
    </row>
    <row r="5" spans="2:39" ht="63.75" thickBot="1" x14ac:dyDescent="0.3">
      <c r="B5" s="284" t="s">
        <v>0</v>
      </c>
      <c r="C5" s="142" t="s">
        <v>173</v>
      </c>
      <c r="D5" s="284" t="s">
        <v>6</v>
      </c>
      <c r="E5" s="281" t="s">
        <v>2</v>
      </c>
      <c r="F5" s="281" t="s">
        <v>241</v>
      </c>
      <c r="G5" s="281" t="s">
        <v>253</v>
      </c>
      <c r="H5" s="281" t="s">
        <v>242</v>
      </c>
      <c r="I5" s="281" t="s">
        <v>243</v>
      </c>
      <c r="J5" s="281" t="s">
        <v>244</v>
      </c>
      <c r="K5" s="281" t="s">
        <v>245</v>
      </c>
      <c r="L5" s="281" t="s">
        <v>251</v>
      </c>
      <c r="M5" s="282" t="s">
        <v>246</v>
      </c>
      <c r="N5" s="281" t="s">
        <v>247</v>
      </c>
      <c r="O5" s="281" t="s">
        <v>248</v>
      </c>
      <c r="P5" s="282" t="s">
        <v>254</v>
      </c>
      <c r="Q5" s="143" t="s">
        <v>3</v>
      </c>
      <c r="R5" s="285" t="s">
        <v>152</v>
      </c>
      <c r="S5" s="281" t="s">
        <v>160</v>
      </c>
      <c r="T5" s="143" t="s">
        <v>161</v>
      </c>
      <c r="U5" s="281" t="s">
        <v>162</v>
      </c>
      <c r="V5" s="143" t="s">
        <v>171</v>
      </c>
      <c r="W5" s="281" t="s">
        <v>157</v>
      </c>
      <c r="X5" s="143" t="s">
        <v>164</v>
      </c>
      <c r="Y5" s="283" t="s">
        <v>158</v>
      </c>
      <c r="Z5" s="283" t="s">
        <v>236</v>
      </c>
      <c r="AA5" s="142" t="s">
        <v>113</v>
      </c>
      <c r="AB5" s="143" t="s">
        <v>114</v>
      </c>
      <c r="AC5" s="143" t="s">
        <v>115</v>
      </c>
      <c r="AD5" s="143" t="s">
        <v>116</v>
      </c>
      <c r="AE5" s="143" t="s">
        <v>117</v>
      </c>
      <c r="AF5" s="143" t="s">
        <v>121</v>
      </c>
      <c r="AG5" s="143" t="s">
        <v>118</v>
      </c>
      <c r="AH5" s="143" t="s">
        <v>119</v>
      </c>
      <c r="AI5" s="143" t="s">
        <v>120</v>
      </c>
      <c r="AJ5" s="143" t="s">
        <v>122</v>
      </c>
      <c r="AK5" s="143" t="s">
        <v>123</v>
      </c>
      <c r="AL5" s="143" t="s">
        <v>128</v>
      </c>
      <c r="AM5" s="1"/>
    </row>
    <row r="6" spans="2:39" ht="31.5" x14ac:dyDescent="0.25">
      <c r="B6" s="178" t="s">
        <v>170</v>
      </c>
      <c r="C6" s="7" t="s">
        <v>179</v>
      </c>
      <c r="D6" s="139" t="s">
        <v>205</v>
      </c>
      <c r="E6" s="7"/>
      <c r="F6" s="262">
        <f t="shared" ref="F6:F34" ca="1" si="0">IF(J6&lt;&gt;"-",J6*(1-P6),"-")</f>
        <v>500.00000000000006</v>
      </c>
      <c r="G6" s="262">
        <f t="shared" ref="G6:G34" ca="1" si="1">J6</f>
        <v>750</v>
      </c>
      <c r="H6" s="262">
        <f t="shared" ref="H6:H34" ca="1" si="2">IF(J6&lt;&gt;"-",J6*(1+P6),"-")</f>
        <v>1000</v>
      </c>
      <c r="I6" s="262" t="str">
        <f ca="1">IF(YEAR(L6)=YEAR(TODAY()),K6,IF(AND(N6=0,K6=0),"-","n/a"))</f>
        <v>n/a</v>
      </c>
      <c r="J6" s="262">
        <f t="shared" ref="J6:J34" ca="1" si="3">IF(K6&lt;&gt;0,(K6*(1+M6)^(YEAR(TODAY())-YEAR(L6))+K6)/2,IF(N6&lt;&gt;0,(N6+O6)/2,"-"))</f>
        <v>750</v>
      </c>
      <c r="K6" s="262"/>
      <c r="L6" s="263"/>
      <c r="M6" s="244"/>
      <c r="N6" s="312">
        <v>500</v>
      </c>
      <c r="O6" s="312">
        <v>1000</v>
      </c>
      <c r="P6" s="244">
        <f ca="1">IF(N6&lt;&gt;0,(O6-N6)/(N6+O6),IF(K6&lt;&gt;0,((1+M6)^(YEAR(TODAY())-YEAR(L6))-1)/((1+M6)^(YEAR(TODAY())-YEAR(L6))+1),"-"))</f>
        <v>0.33333333333333331</v>
      </c>
      <c r="Q6" s="116">
        <v>30</v>
      </c>
      <c r="R6" s="77">
        <v>0.1</v>
      </c>
      <c r="S6" s="10">
        <v>230</v>
      </c>
      <c r="T6" s="10">
        <v>625</v>
      </c>
      <c r="U6" s="10">
        <v>195</v>
      </c>
      <c r="V6" s="10">
        <v>40</v>
      </c>
      <c r="W6" s="105">
        <f>IF(AA6&lt;0.05,1,2)</f>
        <v>2</v>
      </c>
      <c r="X6" s="105" t="s">
        <v>153</v>
      </c>
      <c r="Y6" s="105">
        <v>3</v>
      </c>
      <c r="Z6" s="9">
        <v>3</v>
      </c>
      <c r="AA6" s="7">
        <v>0.1</v>
      </c>
      <c r="AB6" s="10">
        <v>0.1</v>
      </c>
      <c r="AC6" s="10">
        <v>1</v>
      </c>
      <c r="AD6" s="10">
        <v>2.2499999999999999E-2</v>
      </c>
      <c r="AE6" s="10">
        <v>7.4999999999999997E-3</v>
      </c>
      <c r="AF6" s="10">
        <v>5.5E-2</v>
      </c>
      <c r="AG6" s="10">
        <v>17.5</v>
      </c>
      <c r="AH6" s="10">
        <v>0.4</v>
      </c>
      <c r="AI6" s="10">
        <v>7.75</v>
      </c>
      <c r="AJ6" s="10">
        <v>0</v>
      </c>
      <c r="AK6" s="10">
        <v>0</v>
      </c>
      <c r="AL6" s="10">
        <v>0</v>
      </c>
      <c r="AM6" s="6"/>
    </row>
    <row r="7" spans="2:39" x14ac:dyDescent="0.25">
      <c r="B7" s="179"/>
      <c r="C7" s="16" t="s">
        <v>180</v>
      </c>
      <c r="D7" s="17" t="s">
        <v>206</v>
      </c>
      <c r="E7" s="16"/>
      <c r="F7" s="184">
        <f t="shared" ca="1" si="0"/>
        <v>500.00000000000006</v>
      </c>
      <c r="G7" s="184">
        <f t="shared" ca="1" si="1"/>
        <v>750</v>
      </c>
      <c r="H7" s="184">
        <f t="shared" ca="1" si="2"/>
        <v>1000</v>
      </c>
      <c r="I7" s="184" t="str">
        <f t="shared" ref="I7:I34" ca="1" si="4">IF(YEAR(L7)=YEAR(TODAY()),K7,IF(AND(N7=0,K7=0),"-","n/a"))</f>
        <v>n/a</v>
      </c>
      <c r="J7" s="184">
        <f t="shared" ca="1" si="3"/>
        <v>750</v>
      </c>
      <c r="K7" s="184"/>
      <c r="L7" s="184"/>
      <c r="M7" s="243"/>
      <c r="N7" s="313">
        <v>500</v>
      </c>
      <c r="O7" s="313">
        <v>1000</v>
      </c>
      <c r="P7" s="243">
        <f t="shared" ref="P7:P34" ca="1" si="5">IF(N7&lt;&gt;0,(O7-N7)/(N7+O7),IF(K7&lt;&gt;0,((1+M7)^(YEAR(TODAY())-YEAR(L7))-1)/((1+M7)^(YEAR(TODAY())-YEAR(L7))+1),"-"))</f>
        <v>0.33333333333333331</v>
      </c>
      <c r="Q7" s="140">
        <v>25</v>
      </c>
      <c r="R7" s="78">
        <v>0.1</v>
      </c>
      <c r="S7" s="19">
        <v>215</v>
      </c>
      <c r="T7" s="19">
        <v>566</v>
      </c>
      <c r="U7" s="19">
        <v>257.5</v>
      </c>
      <c r="V7" s="19">
        <v>35</v>
      </c>
      <c r="W7" s="104">
        <f>IF(AA7&lt;0.05,1,2)</f>
        <v>2</v>
      </c>
      <c r="X7" s="104" t="s">
        <v>153</v>
      </c>
      <c r="Y7" s="104">
        <v>3</v>
      </c>
      <c r="Z7" s="18">
        <v>2</v>
      </c>
      <c r="AA7" s="16">
        <v>0.05</v>
      </c>
      <c r="AB7" s="19">
        <v>0.5</v>
      </c>
      <c r="AC7" s="19">
        <v>1</v>
      </c>
      <c r="AD7" s="19">
        <v>2.2499999999999999E-2</v>
      </c>
      <c r="AE7" s="19">
        <v>7.4999999999999997E-3</v>
      </c>
      <c r="AF7" s="19">
        <v>0</v>
      </c>
      <c r="AG7" s="19">
        <v>17</v>
      </c>
      <c r="AH7" s="19">
        <v>0</v>
      </c>
      <c r="AI7" s="19">
        <v>7.5</v>
      </c>
      <c r="AJ7" s="19">
        <v>0</v>
      </c>
      <c r="AK7" s="19">
        <v>0</v>
      </c>
      <c r="AL7" s="19">
        <v>0</v>
      </c>
      <c r="AM7" s="6"/>
    </row>
    <row r="8" spans="2:39" x14ac:dyDescent="0.25">
      <c r="B8" s="153"/>
      <c r="C8" s="7" t="s">
        <v>181</v>
      </c>
      <c r="D8" s="8" t="s">
        <v>207</v>
      </c>
      <c r="E8" s="7"/>
      <c r="F8" s="262">
        <f t="shared" ca="1" si="0"/>
        <v>500.00000000000006</v>
      </c>
      <c r="G8" s="262">
        <f t="shared" ca="1" si="1"/>
        <v>750</v>
      </c>
      <c r="H8" s="262">
        <f t="shared" ca="1" si="2"/>
        <v>1000</v>
      </c>
      <c r="I8" s="262" t="str">
        <f t="shared" ca="1" si="4"/>
        <v>n/a</v>
      </c>
      <c r="J8" s="262">
        <f t="shared" ca="1" si="3"/>
        <v>750</v>
      </c>
      <c r="K8" s="262"/>
      <c r="L8" s="262"/>
      <c r="M8" s="244"/>
      <c r="N8" s="311">
        <v>500</v>
      </c>
      <c r="O8" s="311">
        <v>1000</v>
      </c>
      <c r="P8" s="244">
        <f t="shared" ca="1" si="5"/>
        <v>0.33333333333333331</v>
      </c>
      <c r="Q8" s="133">
        <v>65</v>
      </c>
      <c r="R8" s="77">
        <v>0.1</v>
      </c>
      <c r="S8" s="10">
        <v>230</v>
      </c>
      <c r="T8" s="10">
        <v>625</v>
      </c>
      <c r="U8" s="10">
        <v>190</v>
      </c>
      <c r="V8" s="10">
        <v>35</v>
      </c>
      <c r="W8" s="105">
        <v>3</v>
      </c>
      <c r="X8" s="105" t="s">
        <v>153</v>
      </c>
      <c r="Y8" s="105">
        <v>3</v>
      </c>
      <c r="Z8" s="9">
        <v>3</v>
      </c>
      <c r="AA8" s="7">
        <v>0.05</v>
      </c>
      <c r="AB8" s="10">
        <v>0.5</v>
      </c>
      <c r="AC8" s="10">
        <v>1</v>
      </c>
      <c r="AD8" s="10">
        <v>2.2499999999999999E-2</v>
      </c>
      <c r="AE8" s="10">
        <v>0.25</v>
      </c>
      <c r="AF8" s="10">
        <v>5.5E-2</v>
      </c>
      <c r="AG8" s="10">
        <v>18</v>
      </c>
      <c r="AH8" s="10">
        <v>0</v>
      </c>
      <c r="AI8" s="10">
        <v>9</v>
      </c>
      <c r="AJ8" s="10">
        <v>0</v>
      </c>
      <c r="AK8" s="10">
        <v>0</v>
      </c>
      <c r="AL8" s="10">
        <v>0</v>
      </c>
      <c r="AM8" s="6"/>
    </row>
    <row r="9" spans="2:39" x14ac:dyDescent="0.25">
      <c r="B9" s="109"/>
      <c r="C9" s="16" t="s">
        <v>182</v>
      </c>
      <c r="D9" s="17" t="s">
        <v>208</v>
      </c>
      <c r="E9" s="16"/>
      <c r="F9" s="184">
        <f t="shared" ca="1" si="0"/>
        <v>500.00000000000006</v>
      </c>
      <c r="G9" s="184">
        <f t="shared" ca="1" si="1"/>
        <v>750</v>
      </c>
      <c r="H9" s="184">
        <f t="shared" ca="1" si="2"/>
        <v>1000</v>
      </c>
      <c r="I9" s="184" t="str">
        <f t="shared" ca="1" si="4"/>
        <v>n/a</v>
      </c>
      <c r="J9" s="184">
        <f t="shared" ca="1" si="3"/>
        <v>750</v>
      </c>
      <c r="K9" s="184"/>
      <c r="L9" s="264"/>
      <c r="M9" s="243"/>
      <c r="N9" s="313">
        <v>500</v>
      </c>
      <c r="O9" s="313">
        <v>1000</v>
      </c>
      <c r="P9" s="243">
        <f t="shared" ca="1" si="5"/>
        <v>0.33333333333333331</v>
      </c>
      <c r="Q9" s="107">
        <v>40</v>
      </c>
      <c r="R9" s="78">
        <v>0.1</v>
      </c>
      <c r="S9" s="19">
        <v>215</v>
      </c>
      <c r="T9" s="19">
        <v>600</v>
      </c>
      <c r="U9" s="19">
        <v>190</v>
      </c>
      <c r="V9" s="19">
        <v>45</v>
      </c>
      <c r="W9" s="104">
        <f t="shared" ref="W9:W14" si="6">IF(AA9&lt;0.05,1,2)</f>
        <v>1</v>
      </c>
      <c r="X9" s="104" t="s">
        <v>153</v>
      </c>
      <c r="Y9" s="104">
        <v>3</v>
      </c>
      <c r="Z9" s="18">
        <v>2</v>
      </c>
      <c r="AA9" s="16">
        <v>0.03</v>
      </c>
      <c r="AB9" s="19">
        <v>0.5</v>
      </c>
      <c r="AC9" s="19">
        <v>1</v>
      </c>
      <c r="AD9" s="19">
        <v>2.2499999999999999E-2</v>
      </c>
      <c r="AE9" s="19">
        <v>1.4999999999999999E-2</v>
      </c>
      <c r="AF9" s="19">
        <v>5.5E-2</v>
      </c>
      <c r="AG9" s="19">
        <v>18.25</v>
      </c>
      <c r="AH9" s="19">
        <v>0</v>
      </c>
      <c r="AI9" s="19">
        <v>9.25</v>
      </c>
      <c r="AJ9" s="19">
        <v>0</v>
      </c>
      <c r="AK9" s="19">
        <v>0</v>
      </c>
      <c r="AL9" s="19">
        <v>0</v>
      </c>
      <c r="AM9" s="6"/>
    </row>
    <row r="10" spans="2:39" x14ac:dyDescent="0.25">
      <c r="B10" s="153"/>
      <c r="C10" s="7" t="s">
        <v>183</v>
      </c>
      <c r="D10" s="8" t="s">
        <v>209</v>
      </c>
      <c r="E10" s="7"/>
      <c r="F10" s="262">
        <f t="shared" ca="1" si="0"/>
        <v>500.00000000000006</v>
      </c>
      <c r="G10" s="262">
        <f t="shared" ca="1" si="1"/>
        <v>750</v>
      </c>
      <c r="H10" s="262">
        <f t="shared" ca="1" si="2"/>
        <v>1000</v>
      </c>
      <c r="I10" s="262" t="str">
        <f t="shared" ca="1" si="4"/>
        <v>n/a</v>
      </c>
      <c r="J10" s="262">
        <f t="shared" ca="1" si="3"/>
        <v>750</v>
      </c>
      <c r="K10" s="262"/>
      <c r="L10" s="262"/>
      <c r="M10" s="244"/>
      <c r="N10" s="311">
        <v>500</v>
      </c>
      <c r="O10" s="311">
        <v>1000</v>
      </c>
      <c r="P10" s="244">
        <f t="shared" ca="1" si="5"/>
        <v>0.33333333333333331</v>
      </c>
      <c r="Q10" s="133">
        <v>45</v>
      </c>
      <c r="R10" s="77">
        <v>0.1</v>
      </c>
      <c r="S10" s="10">
        <v>215</v>
      </c>
      <c r="T10" s="10">
        <v>570</v>
      </c>
      <c r="U10" s="10">
        <v>180</v>
      </c>
      <c r="V10" s="10">
        <v>45</v>
      </c>
      <c r="W10" s="105">
        <f t="shared" si="6"/>
        <v>1</v>
      </c>
      <c r="X10" s="105" t="s">
        <v>153</v>
      </c>
      <c r="Y10" s="105">
        <v>3</v>
      </c>
      <c r="Z10" s="9">
        <v>2</v>
      </c>
      <c r="AA10" s="7">
        <v>1.4999999999999999E-2</v>
      </c>
      <c r="AB10" s="10">
        <v>0.5</v>
      </c>
      <c r="AC10" s="10">
        <v>1</v>
      </c>
      <c r="AD10" s="10">
        <v>2.2499999999999999E-2</v>
      </c>
      <c r="AE10" s="10">
        <v>1.4999999999999999E-2</v>
      </c>
      <c r="AF10" s="10">
        <v>5.5E-2</v>
      </c>
      <c r="AG10" s="10">
        <v>19</v>
      </c>
      <c r="AH10" s="10">
        <v>0</v>
      </c>
      <c r="AI10" s="10">
        <v>11</v>
      </c>
      <c r="AJ10" s="10">
        <v>0</v>
      </c>
      <c r="AK10" s="10">
        <v>0</v>
      </c>
      <c r="AL10" s="10">
        <v>0</v>
      </c>
      <c r="AM10" s="6"/>
    </row>
    <row r="11" spans="2:39" x14ac:dyDescent="0.25">
      <c r="B11" s="109"/>
      <c r="C11" s="16" t="s">
        <v>184</v>
      </c>
      <c r="D11" s="17" t="s">
        <v>210</v>
      </c>
      <c r="E11" s="16"/>
      <c r="F11" s="184">
        <f t="shared" ca="1" si="0"/>
        <v>500.00000000000006</v>
      </c>
      <c r="G11" s="184">
        <f t="shared" ca="1" si="1"/>
        <v>750</v>
      </c>
      <c r="H11" s="184">
        <f t="shared" ca="1" si="2"/>
        <v>1000</v>
      </c>
      <c r="I11" s="184" t="str">
        <f t="shared" ca="1" si="4"/>
        <v>n/a</v>
      </c>
      <c r="J11" s="184">
        <f t="shared" ca="1" si="3"/>
        <v>750</v>
      </c>
      <c r="K11" s="184"/>
      <c r="L11" s="184"/>
      <c r="M11" s="243"/>
      <c r="N11" s="313">
        <v>500</v>
      </c>
      <c r="O11" s="313">
        <v>1000</v>
      </c>
      <c r="P11" s="243">
        <f t="shared" ca="1" si="5"/>
        <v>0.33333333333333331</v>
      </c>
      <c r="Q11" s="130">
        <v>45</v>
      </c>
      <c r="R11" s="78">
        <v>0.1</v>
      </c>
      <c r="S11" s="19">
        <v>215</v>
      </c>
      <c r="T11" s="19">
        <v>565</v>
      </c>
      <c r="U11" s="19">
        <v>175</v>
      </c>
      <c r="V11" s="19">
        <v>45</v>
      </c>
      <c r="W11" s="104">
        <f t="shared" si="6"/>
        <v>1</v>
      </c>
      <c r="X11" s="104" t="s">
        <v>153</v>
      </c>
      <c r="Y11" s="104">
        <v>3</v>
      </c>
      <c r="Z11" s="18">
        <v>2</v>
      </c>
      <c r="AA11" s="16">
        <v>1.4999999999999999E-2</v>
      </c>
      <c r="AB11" s="19">
        <v>0.5</v>
      </c>
      <c r="AC11" s="19">
        <v>1</v>
      </c>
      <c r="AD11" s="19">
        <v>2.2499999999999999E-2</v>
      </c>
      <c r="AE11" s="19">
        <v>1.4999999999999999E-2</v>
      </c>
      <c r="AF11" s="19">
        <v>5.5E-2</v>
      </c>
      <c r="AG11" s="19">
        <v>18.5</v>
      </c>
      <c r="AH11" s="19">
        <v>0</v>
      </c>
      <c r="AI11" s="19">
        <v>9</v>
      </c>
      <c r="AJ11" s="19">
        <v>0</v>
      </c>
      <c r="AK11" s="19">
        <v>0</v>
      </c>
      <c r="AL11" s="19">
        <v>0</v>
      </c>
      <c r="AM11" s="6"/>
    </row>
    <row r="12" spans="2:39" x14ac:dyDescent="0.25">
      <c r="B12" s="153"/>
      <c r="C12" s="7" t="s">
        <v>185</v>
      </c>
      <c r="D12" s="8" t="s">
        <v>211</v>
      </c>
      <c r="E12" s="7"/>
      <c r="F12" s="262">
        <f t="shared" ca="1" si="0"/>
        <v>500.00000000000006</v>
      </c>
      <c r="G12" s="262">
        <f t="shared" ca="1" si="1"/>
        <v>750</v>
      </c>
      <c r="H12" s="262">
        <f t="shared" ca="1" si="2"/>
        <v>1000</v>
      </c>
      <c r="I12" s="262" t="str">
        <f t="shared" ca="1" si="4"/>
        <v>n/a</v>
      </c>
      <c r="J12" s="262">
        <f t="shared" ca="1" si="3"/>
        <v>750</v>
      </c>
      <c r="K12" s="262"/>
      <c r="L12" s="262"/>
      <c r="M12" s="244"/>
      <c r="N12" s="311">
        <v>500</v>
      </c>
      <c r="O12" s="311">
        <v>1000</v>
      </c>
      <c r="P12" s="244">
        <f t="shared" ca="1" si="5"/>
        <v>0.33333333333333331</v>
      </c>
      <c r="Q12" s="116">
        <v>40</v>
      </c>
      <c r="R12" s="77">
        <v>0.1</v>
      </c>
      <c r="S12" s="10">
        <v>215</v>
      </c>
      <c r="T12" s="10">
        <v>600</v>
      </c>
      <c r="U12" s="10">
        <v>200</v>
      </c>
      <c r="V12" s="10">
        <v>40</v>
      </c>
      <c r="W12" s="105">
        <f t="shared" si="6"/>
        <v>1</v>
      </c>
      <c r="X12" s="105" t="s">
        <v>153</v>
      </c>
      <c r="Y12" s="105">
        <v>3</v>
      </c>
      <c r="Z12" s="9">
        <v>1</v>
      </c>
      <c r="AA12" s="7">
        <v>3.5000000000000003E-2</v>
      </c>
      <c r="AB12" s="10">
        <v>0.5</v>
      </c>
      <c r="AC12" s="10">
        <v>1</v>
      </c>
      <c r="AD12" s="10">
        <v>2.2499999999999999E-2</v>
      </c>
      <c r="AE12" s="10">
        <v>1.4999999999999999E-2</v>
      </c>
      <c r="AF12" s="10">
        <v>5.5E-2</v>
      </c>
      <c r="AG12" s="10">
        <v>17.5</v>
      </c>
      <c r="AH12" s="10">
        <v>2.25</v>
      </c>
      <c r="AI12" s="10">
        <v>11.5</v>
      </c>
      <c r="AJ12" s="10">
        <v>0</v>
      </c>
      <c r="AK12" s="10">
        <v>0</v>
      </c>
      <c r="AL12" s="10">
        <v>0</v>
      </c>
      <c r="AM12" s="6"/>
    </row>
    <row r="13" spans="2:39" x14ac:dyDescent="0.25">
      <c r="B13" s="109"/>
      <c r="C13" s="16" t="s">
        <v>186</v>
      </c>
      <c r="D13" s="17" t="s">
        <v>212</v>
      </c>
      <c r="E13" s="16"/>
      <c r="F13" s="184">
        <f t="shared" ca="1" si="0"/>
        <v>500.00000000000006</v>
      </c>
      <c r="G13" s="184">
        <f t="shared" ca="1" si="1"/>
        <v>750</v>
      </c>
      <c r="H13" s="184">
        <f t="shared" ca="1" si="2"/>
        <v>1000</v>
      </c>
      <c r="I13" s="184" t="str">
        <f t="shared" ca="1" si="4"/>
        <v>n/a</v>
      </c>
      <c r="J13" s="184">
        <f t="shared" ca="1" si="3"/>
        <v>750</v>
      </c>
      <c r="K13" s="184"/>
      <c r="L13" s="184"/>
      <c r="M13" s="243"/>
      <c r="N13" s="313">
        <v>500</v>
      </c>
      <c r="O13" s="313">
        <v>1000</v>
      </c>
      <c r="P13" s="243">
        <f t="shared" ca="1" si="5"/>
        <v>0.33333333333333331</v>
      </c>
      <c r="Q13" s="106">
        <v>40</v>
      </c>
      <c r="R13" s="78">
        <v>0.1</v>
      </c>
      <c r="S13" s="19">
        <v>215</v>
      </c>
      <c r="T13" s="19">
        <v>600</v>
      </c>
      <c r="U13" s="19">
        <v>200</v>
      </c>
      <c r="V13" s="19">
        <v>40</v>
      </c>
      <c r="W13" s="104">
        <f t="shared" si="6"/>
        <v>1</v>
      </c>
      <c r="X13" s="104" t="s">
        <v>153</v>
      </c>
      <c r="Y13" s="104">
        <v>3</v>
      </c>
      <c r="Z13" s="18">
        <v>1</v>
      </c>
      <c r="AA13" s="16">
        <v>1.4999999999999999E-2</v>
      </c>
      <c r="AB13" s="19">
        <v>0.5</v>
      </c>
      <c r="AC13" s="19">
        <v>1</v>
      </c>
      <c r="AD13" s="19">
        <v>2.2499999999999999E-2</v>
      </c>
      <c r="AE13" s="19">
        <v>1.4999999999999999E-2</v>
      </c>
      <c r="AF13" s="19">
        <v>5.5E-2</v>
      </c>
      <c r="AG13" s="19">
        <v>17.5</v>
      </c>
      <c r="AH13" s="19">
        <v>2.25</v>
      </c>
      <c r="AI13" s="19">
        <v>11.5</v>
      </c>
      <c r="AJ13" s="19">
        <v>0</v>
      </c>
      <c r="AK13" s="19">
        <v>0</v>
      </c>
      <c r="AL13" s="19">
        <v>0</v>
      </c>
      <c r="AM13" s="6"/>
    </row>
    <row r="14" spans="2:39" x14ac:dyDescent="0.25">
      <c r="B14" s="153"/>
      <c r="C14" s="7" t="s">
        <v>187</v>
      </c>
      <c r="D14" s="8" t="s">
        <v>213</v>
      </c>
      <c r="E14" s="7"/>
      <c r="F14" s="262">
        <f t="shared" ca="1" si="0"/>
        <v>500.00000000000006</v>
      </c>
      <c r="G14" s="262">
        <f t="shared" ca="1" si="1"/>
        <v>750</v>
      </c>
      <c r="H14" s="262">
        <f t="shared" ca="1" si="2"/>
        <v>1000</v>
      </c>
      <c r="I14" s="262" t="str">
        <f t="shared" ca="1" si="4"/>
        <v>n/a</v>
      </c>
      <c r="J14" s="262">
        <f t="shared" ca="1" si="3"/>
        <v>750</v>
      </c>
      <c r="K14" s="262"/>
      <c r="L14" s="262"/>
      <c r="M14" s="244"/>
      <c r="N14" s="311">
        <v>500</v>
      </c>
      <c r="O14" s="311">
        <v>1000</v>
      </c>
      <c r="P14" s="244">
        <f t="shared" ca="1" si="5"/>
        <v>0.33333333333333331</v>
      </c>
      <c r="Q14" s="119">
        <v>40</v>
      </c>
      <c r="R14" s="77">
        <v>0.1</v>
      </c>
      <c r="S14" s="10">
        <v>215</v>
      </c>
      <c r="T14" s="10">
        <v>600</v>
      </c>
      <c r="U14" s="10">
        <v>200</v>
      </c>
      <c r="V14" s="10">
        <v>40</v>
      </c>
      <c r="W14" s="105">
        <f t="shared" si="6"/>
        <v>1</v>
      </c>
      <c r="X14" s="105" t="s">
        <v>153</v>
      </c>
      <c r="Y14" s="105">
        <v>3</v>
      </c>
      <c r="Z14" s="9">
        <v>1</v>
      </c>
      <c r="AA14" s="7">
        <v>1.4999999999999999E-2</v>
      </c>
      <c r="AB14" s="10">
        <v>0.5</v>
      </c>
      <c r="AC14" s="10">
        <v>1</v>
      </c>
      <c r="AD14" s="10">
        <v>2.2499999999999999E-2</v>
      </c>
      <c r="AE14" s="10">
        <v>1.4999999999999999E-2</v>
      </c>
      <c r="AF14" s="10">
        <v>5.5E-2</v>
      </c>
      <c r="AG14" s="10">
        <v>18</v>
      </c>
      <c r="AH14" s="10">
        <v>2.75</v>
      </c>
      <c r="AI14" s="10">
        <v>13.75</v>
      </c>
      <c r="AJ14" s="10">
        <v>0</v>
      </c>
      <c r="AK14" s="10">
        <v>0</v>
      </c>
      <c r="AL14" s="10">
        <v>0</v>
      </c>
      <c r="AM14" s="6"/>
    </row>
    <row r="15" spans="2:39" x14ac:dyDescent="0.25">
      <c r="B15" s="109"/>
      <c r="C15" s="16" t="s">
        <v>188</v>
      </c>
      <c r="D15" s="17" t="s">
        <v>214</v>
      </c>
      <c r="E15" s="19"/>
      <c r="F15" s="184">
        <f t="shared" ca="1" si="0"/>
        <v>500.00000000000006</v>
      </c>
      <c r="G15" s="184">
        <f t="shared" ca="1" si="1"/>
        <v>750</v>
      </c>
      <c r="H15" s="184">
        <f t="shared" ca="1" si="2"/>
        <v>1000</v>
      </c>
      <c r="I15" s="184" t="str">
        <f t="shared" ca="1" si="4"/>
        <v>n/a</v>
      </c>
      <c r="J15" s="184">
        <f t="shared" ca="1" si="3"/>
        <v>750</v>
      </c>
      <c r="K15" s="184"/>
      <c r="L15" s="184"/>
      <c r="M15" s="243"/>
      <c r="N15" s="313">
        <v>500</v>
      </c>
      <c r="O15" s="313">
        <v>1000</v>
      </c>
      <c r="P15" s="243">
        <f t="shared" ca="1" si="5"/>
        <v>0.33333333333333331</v>
      </c>
      <c r="Q15" s="114">
        <v>35</v>
      </c>
      <c r="R15" s="78">
        <v>0.1</v>
      </c>
      <c r="S15" s="19">
        <v>215</v>
      </c>
      <c r="T15" s="19">
        <v>600</v>
      </c>
      <c r="U15" s="19">
        <v>200</v>
      </c>
      <c r="V15" s="19">
        <v>40</v>
      </c>
      <c r="W15" s="104">
        <v>1</v>
      </c>
      <c r="X15" s="104" t="s">
        <v>153</v>
      </c>
      <c r="Y15" s="104">
        <v>3</v>
      </c>
      <c r="Z15" s="18">
        <v>1</v>
      </c>
      <c r="AA15" s="16">
        <v>0.06</v>
      </c>
      <c r="AB15" s="19">
        <v>0.5</v>
      </c>
      <c r="AC15" s="19">
        <v>1</v>
      </c>
      <c r="AD15" s="19">
        <v>2.2499999999999999E-2</v>
      </c>
      <c r="AE15" s="19">
        <v>1.4999999999999999E-2</v>
      </c>
      <c r="AF15" s="19">
        <v>0</v>
      </c>
      <c r="AG15" s="19">
        <v>17.5</v>
      </c>
      <c r="AH15" s="19">
        <v>2.25</v>
      </c>
      <c r="AI15" s="19">
        <v>12</v>
      </c>
      <c r="AJ15" s="19">
        <v>0</v>
      </c>
      <c r="AK15" s="19">
        <v>0</v>
      </c>
      <c r="AL15" s="19">
        <v>0</v>
      </c>
      <c r="AM15" s="6"/>
    </row>
    <row r="16" spans="2:39" x14ac:dyDescent="0.25">
      <c r="B16" s="153"/>
      <c r="C16" s="7" t="s">
        <v>189</v>
      </c>
      <c r="D16" s="8" t="s">
        <v>215</v>
      </c>
      <c r="E16" s="10"/>
      <c r="F16" s="262">
        <f t="shared" ca="1" si="0"/>
        <v>500.00000000000006</v>
      </c>
      <c r="G16" s="262">
        <f t="shared" ca="1" si="1"/>
        <v>750</v>
      </c>
      <c r="H16" s="262">
        <f t="shared" ca="1" si="2"/>
        <v>1000</v>
      </c>
      <c r="I16" s="262" t="str">
        <f t="shared" ca="1" si="4"/>
        <v>n/a</v>
      </c>
      <c r="J16" s="262">
        <f t="shared" ca="1" si="3"/>
        <v>750</v>
      </c>
      <c r="K16" s="262"/>
      <c r="L16" s="262"/>
      <c r="M16" s="244"/>
      <c r="N16" s="311">
        <v>500</v>
      </c>
      <c r="O16" s="311">
        <v>1000</v>
      </c>
      <c r="P16" s="244">
        <f t="shared" ca="1" si="5"/>
        <v>0.33333333333333331</v>
      </c>
      <c r="Q16" s="113">
        <v>35</v>
      </c>
      <c r="R16" s="77">
        <v>0.1</v>
      </c>
      <c r="S16" s="10">
        <v>215</v>
      </c>
      <c r="T16" s="10">
        <v>600</v>
      </c>
      <c r="U16" s="10">
        <v>200</v>
      </c>
      <c r="V16" s="10">
        <v>40</v>
      </c>
      <c r="W16" s="105">
        <f>IF(AA16&lt;0.05,1,2)</f>
        <v>1</v>
      </c>
      <c r="X16" s="105" t="s">
        <v>153</v>
      </c>
      <c r="Y16" s="105">
        <v>3</v>
      </c>
      <c r="Z16" s="9">
        <v>1</v>
      </c>
      <c r="AA16" s="7">
        <v>0.03</v>
      </c>
      <c r="AB16" s="10">
        <v>0.5</v>
      </c>
      <c r="AC16" s="10">
        <v>1</v>
      </c>
      <c r="AD16" s="10">
        <v>2.2499999999999999E-2</v>
      </c>
      <c r="AE16" s="10">
        <v>1.4999999999999999E-2</v>
      </c>
      <c r="AF16" s="10">
        <v>5.5E-2</v>
      </c>
      <c r="AG16" s="10">
        <v>17.5</v>
      </c>
      <c r="AH16" s="10">
        <v>2.75</v>
      </c>
      <c r="AI16" s="10">
        <v>12.25</v>
      </c>
      <c r="AJ16" s="10">
        <v>0</v>
      </c>
      <c r="AK16" s="10">
        <v>0</v>
      </c>
      <c r="AL16" s="10">
        <v>0</v>
      </c>
      <c r="AM16" s="6"/>
    </row>
    <row r="17" spans="2:39" x14ac:dyDescent="0.25">
      <c r="B17" s="109"/>
      <c r="C17" s="16" t="s">
        <v>190</v>
      </c>
      <c r="D17" s="17" t="s">
        <v>216</v>
      </c>
      <c r="E17" s="19"/>
      <c r="F17" s="184">
        <f t="shared" ca="1" si="0"/>
        <v>500.00000000000006</v>
      </c>
      <c r="G17" s="184">
        <f t="shared" ca="1" si="1"/>
        <v>750</v>
      </c>
      <c r="H17" s="184">
        <f t="shared" ca="1" si="2"/>
        <v>1000</v>
      </c>
      <c r="I17" s="184" t="str">
        <f t="shared" ca="1" si="4"/>
        <v>n/a</v>
      </c>
      <c r="J17" s="184">
        <f t="shared" ca="1" si="3"/>
        <v>750</v>
      </c>
      <c r="K17" s="184"/>
      <c r="L17" s="184"/>
      <c r="M17" s="243"/>
      <c r="N17" s="313">
        <v>500</v>
      </c>
      <c r="O17" s="313">
        <v>1000</v>
      </c>
      <c r="P17" s="243">
        <f t="shared" ca="1" si="5"/>
        <v>0.33333333333333331</v>
      </c>
      <c r="Q17" s="107">
        <v>45</v>
      </c>
      <c r="R17" s="78">
        <v>0.1</v>
      </c>
      <c r="S17" s="19">
        <v>215</v>
      </c>
      <c r="T17" s="19">
        <v>600</v>
      </c>
      <c r="U17" s="19">
        <v>190</v>
      </c>
      <c r="V17" s="19">
        <v>40</v>
      </c>
      <c r="W17" s="104">
        <f>IF(AA17&lt;0.05,1,2)</f>
        <v>1</v>
      </c>
      <c r="X17" s="104" t="s">
        <v>153</v>
      </c>
      <c r="Y17" s="104">
        <v>3</v>
      </c>
      <c r="Z17" s="19">
        <v>1</v>
      </c>
      <c r="AA17" s="16">
        <v>0.04</v>
      </c>
      <c r="AB17" s="19">
        <v>0.5</v>
      </c>
      <c r="AC17" s="19">
        <v>1</v>
      </c>
      <c r="AD17" s="19">
        <v>2.2499999999999999E-2</v>
      </c>
      <c r="AE17" s="19">
        <v>1.4999999999999999E-2</v>
      </c>
      <c r="AF17" s="19">
        <v>0</v>
      </c>
      <c r="AG17" s="19">
        <v>18</v>
      </c>
      <c r="AH17" s="19">
        <v>0</v>
      </c>
      <c r="AI17" s="19">
        <v>10.5</v>
      </c>
      <c r="AJ17" s="19">
        <v>0</v>
      </c>
      <c r="AK17" s="19">
        <v>0</v>
      </c>
      <c r="AL17" s="19">
        <v>0</v>
      </c>
      <c r="AM17" s="6"/>
    </row>
    <row r="18" spans="2:39" x14ac:dyDescent="0.25">
      <c r="B18" s="153"/>
      <c r="C18" s="7" t="s">
        <v>191</v>
      </c>
      <c r="D18" s="8" t="s">
        <v>217</v>
      </c>
      <c r="E18" s="141"/>
      <c r="F18" s="265">
        <f t="shared" ca="1" si="0"/>
        <v>500.00000000000006</v>
      </c>
      <c r="G18" s="265">
        <f t="shared" ca="1" si="1"/>
        <v>750</v>
      </c>
      <c r="H18" s="265">
        <f t="shared" ca="1" si="2"/>
        <v>1000</v>
      </c>
      <c r="I18" s="265" t="str">
        <f t="shared" ca="1" si="4"/>
        <v>n/a</v>
      </c>
      <c r="J18" s="265">
        <f t="shared" ca="1" si="3"/>
        <v>750</v>
      </c>
      <c r="K18" s="265"/>
      <c r="L18" s="265"/>
      <c r="M18" s="266"/>
      <c r="N18" s="311">
        <v>500</v>
      </c>
      <c r="O18" s="311">
        <v>1000</v>
      </c>
      <c r="P18" s="266">
        <f t="shared" ca="1" si="5"/>
        <v>0.33333333333333331</v>
      </c>
      <c r="Q18" s="152">
        <v>65</v>
      </c>
      <c r="R18" s="77">
        <v>0.1</v>
      </c>
      <c r="S18" s="10">
        <v>215</v>
      </c>
      <c r="T18" s="10">
        <v>550</v>
      </c>
      <c r="U18" s="10">
        <v>175</v>
      </c>
      <c r="V18" s="10">
        <v>45</v>
      </c>
      <c r="W18" s="105">
        <f>IF(AA18&lt;0.05,1,2)</f>
        <v>1</v>
      </c>
      <c r="X18" s="105" t="s">
        <v>153</v>
      </c>
      <c r="Y18" s="105">
        <v>3</v>
      </c>
      <c r="Z18" s="10">
        <v>1</v>
      </c>
      <c r="AA18" s="7">
        <v>0.03</v>
      </c>
      <c r="AB18" s="10">
        <v>5</v>
      </c>
      <c r="AC18" s="10">
        <v>1</v>
      </c>
      <c r="AD18" s="10">
        <v>2.2499999999999999E-2</v>
      </c>
      <c r="AE18" s="10">
        <v>1.4999999999999999E-2</v>
      </c>
      <c r="AF18" s="10">
        <v>5.5E-2</v>
      </c>
      <c r="AG18" s="10">
        <v>18</v>
      </c>
      <c r="AH18" s="10">
        <v>0</v>
      </c>
      <c r="AI18" s="10">
        <v>9.5</v>
      </c>
      <c r="AJ18" s="10">
        <v>0</v>
      </c>
      <c r="AK18" s="10">
        <v>0</v>
      </c>
      <c r="AL18" s="10">
        <v>0</v>
      </c>
      <c r="AM18" s="6"/>
    </row>
    <row r="19" spans="2:39" ht="16.5" thickBot="1" x14ac:dyDescent="0.3">
      <c r="B19" s="109"/>
      <c r="C19" s="16" t="s">
        <v>192</v>
      </c>
      <c r="D19" s="17" t="s">
        <v>218</v>
      </c>
      <c r="E19" s="16"/>
      <c r="F19" s="184">
        <f t="shared" ca="1" si="0"/>
        <v>500.00000000000006</v>
      </c>
      <c r="G19" s="184">
        <f t="shared" ca="1" si="1"/>
        <v>750</v>
      </c>
      <c r="H19" s="184">
        <f t="shared" ca="1" si="2"/>
        <v>1000</v>
      </c>
      <c r="I19" s="184" t="str">
        <f t="shared" ca="1" si="4"/>
        <v>n/a</v>
      </c>
      <c r="J19" s="184">
        <f t="shared" ca="1" si="3"/>
        <v>750</v>
      </c>
      <c r="K19" s="184"/>
      <c r="L19" s="184"/>
      <c r="M19" s="243"/>
      <c r="N19" s="313">
        <v>500</v>
      </c>
      <c r="O19" s="313">
        <v>1000</v>
      </c>
      <c r="P19" s="243">
        <f t="shared" ca="1" si="5"/>
        <v>0.33333333333333331</v>
      </c>
      <c r="Q19" s="106">
        <v>20</v>
      </c>
      <c r="R19" s="78">
        <v>0.1</v>
      </c>
      <c r="S19" s="19">
        <v>230</v>
      </c>
      <c r="T19" s="19">
        <v>630</v>
      </c>
      <c r="U19" s="19">
        <v>230</v>
      </c>
      <c r="V19" s="19">
        <v>35</v>
      </c>
      <c r="W19" s="104">
        <v>2</v>
      </c>
      <c r="X19" s="104" t="s">
        <v>153</v>
      </c>
      <c r="Y19" s="104">
        <v>3</v>
      </c>
      <c r="Z19" s="18">
        <v>1</v>
      </c>
      <c r="AA19" s="16">
        <v>0.01</v>
      </c>
      <c r="AB19" s="19">
        <v>0.35</v>
      </c>
      <c r="AC19" s="19">
        <v>1</v>
      </c>
      <c r="AD19" s="19">
        <v>1.4999999999999999E-2</v>
      </c>
      <c r="AE19" s="19">
        <v>5.0000000000000001E-3</v>
      </c>
      <c r="AF19" s="19">
        <v>7.4999999999999997E-2</v>
      </c>
      <c r="AG19" s="19">
        <v>20</v>
      </c>
      <c r="AH19" s="19">
        <v>4.5</v>
      </c>
      <c r="AI19" s="19">
        <v>25</v>
      </c>
      <c r="AJ19" s="19">
        <v>0</v>
      </c>
      <c r="AK19" s="19">
        <v>0</v>
      </c>
      <c r="AL19" s="19">
        <v>0</v>
      </c>
      <c r="AM19" s="1"/>
    </row>
    <row r="20" spans="2:39" ht="31.5" x14ac:dyDescent="0.25">
      <c r="B20" s="180" t="s">
        <v>234</v>
      </c>
      <c r="C20" s="21" t="s">
        <v>193</v>
      </c>
      <c r="D20" s="22" t="s">
        <v>219</v>
      </c>
      <c r="E20" s="21"/>
      <c r="F20" s="267">
        <f t="shared" ca="1" si="0"/>
        <v>500.00000000000006</v>
      </c>
      <c r="G20" s="267">
        <f t="shared" ca="1" si="1"/>
        <v>750</v>
      </c>
      <c r="H20" s="267">
        <f t="shared" ca="1" si="2"/>
        <v>1000</v>
      </c>
      <c r="I20" s="267" t="str">
        <f t="shared" ca="1" si="4"/>
        <v>n/a</v>
      </c>
      <c r="J20" s="267">
        <f t="shared" ca="1" si="3"/>
        <v>750</v>
      </c>
      <c r="K20" s="267"/>
      <c r="L20" s="267"/>
      <c r="M20" s="246"/>
      <c r="N20" s="314">
        <v>500</v>
      </c>
      <c r="O20" s="314">
        <v>1000</v>
      </c>
      <c r="P20" s="246">
        <f t="shared" ca="1" si="5"/>
        <v>0.33333333333333331</v>
      </c>
      <c r="Q20" s="115">
        <v>90</v>
      </c>
      <c r="R20" s="80">
        <v>0.1</v>
      </c>
      <c r="S20" s="24">
        <v>220</v>
      </c>
      <c r="T20" s="24">
        <v>730</v>
      </c>
      <c r="U20" s="24">
        <v>430</v>
      </c>
      <c r="V20" s="24">
        <v>11.5</v>
      </c>
      <c r="W20" s="129">
        <v>3</v>
      </c>
      <c r="X20" s="121" t="s">
        <v>172</v>
      </c>
      <c r="Y20" s="121">
        <v>1</v>
      </c>
      <c r="Z20" s="23">
        <v>3</v>
      </c>
      <c r="AA20" s="21">
        <v>0.115</v>
      </c>
      <c r="AB20" s="24">
        <v>0.5</v>
      </c>
      <c r="AC20" s="24">
        <v>0.75</v>
      </c>
      <c r="AD20" s="24">
        <v>0.02</v>
      </c>
      <c r="AE20" s="24">
        <v>0.25</v>
      </c>
      <c r="AF20" s="24">
        <v>0</v>
      </c>
      <c r="AG20" s="24">
        <v>13</v>
      </c>
      <c r="AH20" s="24">
        <v>0.3</v>
      </c>
      <c r="AI20" s="24">
        <v>0</v>
      </c>
      <c r="AJ20" s="24">
        <v>0</v>
      </c>
      <c r="AK20" s="24">
        <v>0</v>
      </c>
      <c r="AL20" s="24">
        <v>0</v>
      </c>
      <c r="AM20" s="1"/>
    </row>
    <row r="21" spans="2:39" x14ac:dyDescent="0.25">
      <c r="B21" s="181"/>
      <c r="C21" s="156" t="s">
        <v>194</v>
      </c>
      <c r="D21" s="157" t="s">
        <v>220</v>
      </c>
      <c r="E21" s="156"/>
      <c r="F21" s="268">
        <f t="shared" ca="1" si="0"/>
        <v>500.00000000000006</v>
      </c>
      <c r="G21" s="268">
        <f t="shared" ca="1" si="1"/>
        <v>750</v>
      </c>
      <c r="H21" s="268">
        <f t="shared" ca="1" si="2"/>
        <v>1000</v>
      </c>
      <c r="I21" s="268" t="str">
        <f t="shared" ca="1" si="4"/>
        <v>n/a</v>
      </c>
      <c r="J21" s="268">
        <f t="shared" ca="1" si="3"/>
        <v>750</v>
      </c>
      <c r="K21" s="268"/>
      <c r="L21" s="268"/>
      <c r="M21" s="269"/>
      <c r="N21" s="315">
        <v>500</v>
      </c>
      <c r="O21" s="315">
        <v>1000</v>
      </c>
      <c r="P21" s="269">
        <f t="shared" ca="1" si="5"/>
        <v>0.33333333333333331</v>
      </c>
      <c r="Q21" s="165">
        <v>45</v>
      </c>
      <c r="R21" s="159">
        <v>0.1</v>
      </c>
      <c r="S21" s="160">
        <v>230</v>
      </c>
      <c r="T21" s="160">
        <v>760</v>
      </c>
      <c r="U21" s="160">
        <v>490</v>
      </c>
      <c r="V21" s="160">
        <v>12.5</v>
      </c>
      <c r="W21" s="161">
        <v>3</v>
      </c>
      <c r="X21" s="162" t="s">
        <v>172</v>
      </c>
      <c r="Y21" s="162">
        <v>1</v>
      </c>
      <c r="Z21" s="163">
        <v>3</v>
      </c>
      <c r="AA21" s="156">
        <v>0.20499999999999999</v>
      </c>
      <c r="AB21" s="160">
        <v>0.5</v>
      </c>
      <c r="AC21" s="160">
        <v>0.75</v>
      </c>
      <c r="AD21" s="160">
        <v>0.02</v>
      </c>
      <c r="AE21" s="160">
        <v>1.4999999999999999E-2</v>
      </c>
      <c r="AF21" s="160">
        <v>0</v>
      </c>
      <c r="AG21" s="160">
        <v>13</v>
      </c>
      <c r="AH21" s="160">
        <v>0</v>
      </c>
      <c r="AI21" s="160">
        <v>0</v>
      </c>
      <c r="AJ21" s="160">
        <v>0</v>
      </c>
      <c r="AK21" s="160">
        <v>0</v>
      </c>
      <c r="AL21" s="160">
        <v>0</v>
      </c>
      <c r="AM21" s="1"/>
    </row>
    <row r="22" spans="2:39" x14ac:dyDescent="0.25">
      <c r="B22" s="110"/>
      <c r="C22" s="26" t="s">
        <v>195</v>
      </c>
      <c r="D22" s="27" t="s">
        <v>221</v>
      </c>
      <c r="E22" s="26"/>
      <c r="F22" s="270">
        <f t="shared" ca="1" si="0"/>
        <v>500.00000000000006</v>
      </c>
      <c r="G22" s="270">
        <f t="shared" ca="1" si="1"/>
        <v>750</v>
      </c>
      <c r="H22" s="270">
        <f t="shared" ca="1" si="2"/>
        <v>1000</v>
      </c>
      <c r="I22" s="270" t="str">
        <f t="shared" ca="1" si="4"/>
        <v>n/a</v>
      </c>
      <c r="J22" s="270">
        <f t="shared" ca="1" si="3"/>
        <v>750</v>
      </c>
      <c r="K22" s="270"/>
      <c r="L22" s="270"/>
      <c r="M22" s="248"/>
      <c r="N22" s="316">
        <v>500</v>
      </c>
      <c r="O22" s="316">
        <v>1000</v>
      </c>
      <c r="P22" s="248">
        <f t="shared" ca="1" si="5"/>
        <v>0.33333333333333331</v>
      </c>
      <c r="Q22" s="108">
        <v>35</v>
      </c>
      <c r="R22" s="82">
        <v>0.1</v>
      </c>
      <c r="S22" s="25">
        <v>254</v>
      </c>
      <c r="T22" s="25">
        <v>800</v>
      </c>
      <c r="U22" s="25">
        <v>533</v>
      </c>
      <c r="V22" s="25">
        <v>8.5</v>
      </c>
      <c r="W22" s="123">
        <v>3</v>
      </c>
      <c r="X22" s="117" t="s">
        <v>172</v>
      </c>
      <c r="Y22" s="117">
        <v>1</v>
      </c>
      <c r="Z22" s="28">
        <v>3</v>
      </c>
      <c r="AA22" s="26">
        <v>0.30499999999999999</v>
      </c>
      <c r="AB22" s="25">
        <v>0.5</v>
      </c>
      <c r="AC22" s="25">
        <v>0.75</v>
      </c>
      <c r="AD22" s="25">
        <v>0.02</v>
      </c>
      <c r="AE22" s="25">
        <v>1.4999999999999999E-2</v>
      </c>
      <c r="AF22" s="25">
        <v>0</v>
      </c>
      <c r="AG22" s="25">
        <v>13</v>
      </c>
      <c r="AH22" s="25">
        <v>0</v>
      </c>
      <c r="AI22" s="25">
        <v>0</v>
      </c>
      <c r="AJ22" s="25">
        <v>0</v>
      </c>
      <c r="AK22" s="25">
        <v>0</v>
      </c>
      <c r="AL22" s="25">
        <v>0</v>
      </c>
      <c r="AM22" s="1"/>
    </row>
    <row r="23" spans="2:39" x14ac:dyDescent="0.25">
      <c r="B23" s="164"/>
      <c r="C23" s="156" t="s">
        <v>196</v>
      </c>
      <c r="D23" s="157" t="s">
        <v>222</v>
      </c>
      <c r="E23" s="156"/>
      <c r="F23" s="268">
        <f t="shared" ca="1" si="0"/>
        <v>500.00000000000006</v>
      </c>
      <c r="G23" s="268">
        <f t="shared" ca="1" si="1"/>
        <v>750</v>
      </c>
      <c r="H23" s="268">
        <f t="shared" ca="1" si="2"/>
        <v>1000</v>
      </c>
      <c r="I23" s="268" t="str">
        <f t="shared" ca="1" si="4"/>
        <v>n/a</v>
      </c>
      <c r="J23" s="268">
        <f t="shared" ca="1" si="3"/>
        <v>750</v>
      </c>
      <c r="K23" s="268"/>
      <c r="L23" s="268"/>
      <c r="M23" s="269"/>
      <c r="N23" s="315">
        <v>500</v>
      </c>
      <c r="O23" s="315">
        <v>1000</v>
      </c>
      <c r="P23" s="269">
        <f t="shared" ca="1" si="5"/>
        <v>0.33333333333333331</v>
      </c>
      <c r="Q23" s="158">
        <v>50</v>
      </c>
      <c r="R23" s="159">
        <v>0.1</v>
      </c>
      <c r="S23" s="160">
        <v>245</v>
      </c>
      <c r="T23" s="160">
        <v>800</v>
      </c>
      <c r="U23" s="160">
        <v>600</v>
      </c>
      <c r="V23" s="160">
        <v>11</v>
      </c>
      <c r="W23" s="161">
        <v>3</v>
      </c>
      <c r="X23" s="162" t="s">
        <v>172</v>
      </c>
      <c r="Y23" s="162">
        <v>1</v>
      </c>
      <c r="Z23" s="163">
        <v>3</v>
      </c>
      <c r="AA23" s="156">
        <v>0.28499999999999998</v>
      </c>
      <c r="AB23" s="160">
        <v>0.5</v>
      </c>
      <c r="AC23" s="160">
        <v>0.75</v>
      </c>
      <c r="AD23" s="160">
        <v>0.02</v>
      </c>
      <c r="AE23" s="160">
        <v>0.2</v>
      </c>
      <c r="AF23" s="160">
        <v>0</v>
      </c>
      <c r="AG23" s="160">
        <v>12.75</v>
      </c>
      <c r="AH23" s="160">
        <v>0.3</v>
      </c>
      <c r="AI23" s="160">
        <v>0</v>
      </c>
      <c r="AJ23" s="160">
        <v>0</v>
      </c>
      <c r="AK23" s="160">
        <v>0</v>
      </c>
      <c r="AL23" s="160">
        <v>0</v>
      </c>
      <c r="AM23" s="1"/>
    </row>
    <row r="24" spans="2:39" x14ac:dyDescent="0.25">
      <c r="B24" s="110"/>
      <c r="C24" s="26" t="s">
        <v>197</v>
      </c>
      <c r="D24" s="27" t="s">
        <v>223</v>
      </c>
      <c r="E24" s="26"/>
      <c r="F24" s="270">
        <f t="shared" ca="1" si="0"/>
        <v>500.00000000000006</v>
      </c>
      <c r="G24" s="270">
        <f t="shared" ca="1" si="1"/>
        <v>750</v>
      </c>
      <c r="H24" s="270">
        <f t="shared" ca="1" si="2"/>
        <v>1000</v>
      </c>
      <c r="I24" s="270" t="str">
        <f t="shared" ca="1" si="4"/>
        <v>n/a</v>
      </c>
      <c r="J24" s="270">
        <f t="shared" ca="1" si="3"/>
        <v>750</v>
      </c>
      <c r="K24" s="270"/>
      <c r="L24" s="270"/>
      <c r="M24" s="248"/>
      <c r="N24" s="316">
        <v>500</v>
      </c>
      <c r="O24" s="316">
        <v>1000</v>
      </c>
      <c r="P24" s="248">
        <f t="shared" ca="1" si="5"/>
        <v>0.33333333333333331</v>
      </c>
      <c r="Q24" s="108">
        <v>45</v>
      </c>
      <c r="R24" s="82">
        <v>0.1</v>
      </c>
      <c r="S24" s="25">
        <v>254</v>
      </c>
      <c r="T24" s="25">
        <v>800</v>
      </c>
      <c r="U24" s="25">
        <v>651</v>
      </c>
      <c r="V24" s="25">
        <v>14.5</v>
      </c>
      <c r="W24" s="123">
        <v>3</v>
      </c>
      <c r="X24" s="117" t="s">
        <v>172</v>
      </c>
      <c r="Y24" s="117">
        <v>2</v>
      </c>
      <c r="Z24" s="28">
        <v>3</v>
      </c>
      <c r="AA24" s="26">
        <v>0.46500000000000002</v>
      </c>
      <c r="AB24" s="25">
        <v>0.5</v>
      </c>
      <c r="AC24" s="25">
        <v>0.5</v>
      </c>
      <c r="AD24" s="25">
        <v>0.02</v>
      </c>
      <c r="AE24" s="25">
        <v>1.4999999999999999E-2</v>
      </c>
      <c r="AF24" s="25">
        <v>0</v>
      </c>
      <c r="AG24" s="25">
        <v>13.5</v>
      </c>
      <c r="AH24" s="25">
        <v>0</v>
      </c>
      <c r="AI24" s="25">
        <v>0</v>
      </c>
      <c r="AJ24" s="25">
        <v>0</v>
      </c>
      <c r="AK24" s="25">
        <v>0</v>
      </c>
      <c r="AL24" s="25">
        <v>0</v>
      </c>
      <c r="AM24" s="1"/>
    </row>
    <row r="25" spans="2:39" x14ac:dyDescent="0.25">
      <c r="B25" s="164"/>
      <c r="C25" s="156" t="s">
        <v>198</v>
      </c>
      <c r="D25" s="157" t="s">
        <v>224</v>
      </c>
      <c r="E25" s="156"/>
      <c r="F25" s="268">
        <f t="shared" ca="1" si="0"/>
        <v>500.00000000000006</v>
      </c>
      <c r="G25" s="268">
        <f t="shared" ca="1" si="1"/>
        <v>750</v>
      </c>
      <c r="H25" s="268">
        <f t="shared" ca="1" si="2"/>
        <v>1000</v>
      </c>
      <c r="I25" s="268" t="str">
        <f t="shared" ca="1" si="4"/>
        <v>n/a</v>
      </c>
      <c r="J25" s="268">
        <f t="shared" ca="1" si="3"/>
        <v>750</v>
      </c>
      <c r="K25" s="268"/>
      <c r="L25" s="268"/>
      <c r="M25" s="269"/>
      <c r="N25" s="315">
        <v>500</v>
      </c>
      <c r="O25" s="315">
        <v>1000</v>
      </c>
      <c r="P25" s="269">
        <f t="shared" ca="1" si="5"/>
        <v>0.33333333333333331</v>
      </c>
      <c r="Q25" s="166">
        <v>55</v>
      </c>
      <c r="R25" s="159">
        <v>0.1</v>
      </c>
      <c r="S25" s="160">
        <v>209</v>
      </c>
      <c r="T25" s="160">
        <v>727</v>
      </c>
      <c r="U25" s="160">
        <v>666</v>
      </c>
      <c r="V25" s="160">
        <v>20</v>
      </c>
      <c r="W25" s="161">
        <v>3</v>
      </c>
      <c r="X25" s="162" t="s">
        <v>172</v>
      </c>
      <c r="Y25" s="162">
        <v>1</v>
      </c>
      <c r="Z25" s="163">
        <v>3</v>
      </c>
      <c r="AA25" s="156">
        <v>0.28499999999999998</v>
      </c>
      <c r="AB25" s="160">
        <v>0.65</v>
      </c>
      <c r="AC25" s="160">
        <v>1</v>
      </c>
      <c r="AD25" s="160">
        <v>0.02</v>
      </c>
      <c r="AE25" s="160">
        <v>0.125</v>
      </c>
      <c r="AF25" s="160">
        <v>0.3</v>
      </c>
      <c r="AG25" s="160">
        <v>12.4</v>
      </c>
      <c r="AH25" s="160">
        <v>0.125</v>
      </c>
      <c r="AI25" s="160">
        <v>0.25</v>
      </c>
      <c r="AJ25" s="160">
        <v>0</v>
      </c>
      <c r="AK25" s="160">
        <v>0</v>
      </c>
      <c r="AL25" s="160">
        <v>0</v>
      </c>
      <c r="AM25" s="1"/>
    </row>
    <row r="26" spans="2:39" x14ac:dyDescent="0.25">
      <c r="B26" s="25"/>
      <c r="C26" s="134" t="s">
        <v>176</v>
      </c>
      <c r="D26" s="135" t="s">
        <v>225</v>
      </c>
      <c r="E26" s="134"/>
      <c r="F26" s="155">
        <f t="shared" ca="1" si="0"/>
        <v>500.00000000000006</v>
      </c>
      <c r="G26" s="155">
        <f t="shared" ca="1" si="1"/>
        <v>750</v>
      </c>
      <c r="H26" s="155">
        <f t="shared" ca="1" si="2"/>
        <v>1000</v>
      </c>
      <c r="I26" s="155" t="str">
        <f t="shared" ca="1" si="4"/>
        <v>n/a</v>
      </c>
      <c r="J26" s="155">
        <f t="shared" ca="1" si="3"/>
        <v>750</v>
      </c>
      <c r="K26" s="155"/>
      <c r="L26" s="155"/>
      <c r="M26" s="271"/>
      <c r="N26" s="316">
        <v>500</v>
      </c>
      <c r="O26" s="316">
        <v>1000</v>
      </c>
      <c r="P26" s="271">
        <f t="shared" ca="1" si="5"/>
        <v>0.33333333333333331</v>
      </c>
      <c r="Q26" s="154">
        <v>35</v>
      </c>
      <c r="R26" s="136">
        <v>0.12</v>
      </c>
      <c r="S26" s="137">
        <v>320</v>
      </c>
      <c r="T26" s="137">
        <v>860</v>
      </c>
      <c r="U26" s="137">
        <v>550</v>
      </c>
      <c r="V26" s="137">
        <v>16</v>
      </c>
      <c r="W26" s="123">
        <v>1</v>
      </c>
      <c r="X26" s="123" t="s">
        <v>237</v>
      </c>
      <c r="Y26" s="123">
        <v>0</v>
      </c>
      <c r="Z26" s="138">
        <v>2</v>
      </c>
      <c r="AA26" s="134">
        <v>0.03</v>
      </c>
      <c r="AB26" s="137">
        <v>0.3</v>
      </c>
      <c r="AC26" s="137">
        <v>1</v>
      </c>
      <c r="AD26" s="137">
        <v>1.7500000000000002E-2</v>
      </c>
      <c r="AE26" s="137">
        <v>2.5000000000000001E-3</v>
      </c>
      <c r="AF26" s="137">
        <v>0</v>
      </c>
      <c r="AG26" s="137">
        <v>15.5</v>
      </c>
      <c r="AH26" s="137">
        <v>0.95</v>
      </c>
      <c r="AI26" s="137">
        <v>4.5</v>
      </c>
      <c r="AJ26" s="137">
        <v>0</v>
      </c>
      <c r="AK26" s="137">
        <v>0</v>
      </c>
      <c r="AL26" s="137">
        <v>0</v>
      </c>
      <c r="AM26" s="1"/>
    </row>
    <row r="27" spans="2:39" x14ac:dyDescent="0.25">
      <c r="B27" s="160"/>
      <c r="C27" s="167" t="s">
        <v>177</v>
      </c>
      <c r="D27" s="168" t="s">
        <v>226</v>
      </c>
      <c r="E27" s="167"/>
      <c r="F27" s="272">
        <f t="shared" ca="1" si="0"/>
        <v>500.00000000000006</v>
      </c>
      <c r="G27" s="272">
        <f t="shared" ca="1" si="1"/>
        <v>750</v>
      </c>
      <c r="H27" s="272">
        <f t="shared" ca="1" si="2"/>
        <v>1000</v>
      </c>
      <c r="I27" s="272" t="str">
        <f t="shared" ca="1" si="4"/>
        <v>n/a</v>
      </c>
      <c r="J27" s="272">
        <f t="shared" ca="1" si="3"/>
        <v>750</v>
      </c>
      <c r="K27" s="272"/>
      <c r="L27" s="272"/>
      <c r="M27" s="273"/>
      <c r="N27" s="315">
        <v>500</v>
      </c>
      <c r="O27" s="315">
        <v>1000</v>
      </c>
      <c r="P27" s="273">
        <f t="shared" ca="1" si="5"/>
        <v>0.33333333333333331</v>
      </c>
      <c r="Q27" s="169">
        <v>42</v>
      </c>
      <c r="R27" s="170">
        <v>0.1</v>
      </c>
      <c r="S27" s="171">
        <v>280</v>
      </c>
      <c r="T27" s="171">
        <v>900</v>
      </c>
      <c r="U27" s="171">
        <v>530</v>
      </c>
      <c r="V27" s="171">
        <v>12</v>
      </c>
      <c r="W27" s="161">
        <v>3</v>
      </c>
      <c r="X27" s="161" t="s">
        <v>172</v>
      </c>
      <c r="Y27" s="161">
        <v>1</v>
      </c>
      <c r="Z27" s="172">
        <v>2</v>
      </c>
      <c r="AA27" s="167">
        <v>0.39</v>
      </c>
      <c r="AB27" s="171">
        <v>0.5</v>
      </c>
      <c r="AC27" s="171">
        <v>0.75</v>
      </c>
      <c r="AD27" s="171">
        <v>0.02</v>
      </c>
      <c r="AE27" s="171">
        <v>1.4999999999999999E-2</v>
      </c>
      <c r="AF27" s="171">
        <v>0</v>
      </c>
      <c r="AG27" s="171">
        <v>16.5</v>
      </c>
      <c r="AH27" s="171">
        <v>1.05</v>
      </c>
      <c r="AI27" s="171">
        <v>0.5</v>
      </c>
      <c r="AJ27" s="171">
        <v>0</v>
      </c>
      <c r="AK27" s="171">
        <v>0</v>
      </c>
      <c r="AL27" s="171">
        <v>0</v>
      </c>
      <c r="AM27" s="1"/>
    </row>
    <row r="28" spans="2:39" x14ac:dyDescent="0.25">
      <c r="B28" s="25"/>
      <c r="C28" s="134" t="s">
        <v>199</v>
      </c>
      <c r="D28" s="135" t="s">
        <v>227</v>
      </c>
      <c r="E28" s="134"/>
      <c r="F28" s="155">
        <f t="shared" ca="1" si="0"/>
        <v>500.00000000000006</v>
      </c>
      <c r="G28" s="155">
        <f t="shared" ca="1" si="1"/>
        <v>750</v>
      </c>
      <c r="H28" s="155">
        <f t="shared" ca="1" si="2"/>
        <v>1000</v>
      </c>
      <c r="I28" s="155" t="str">
        <f t="shared" ca="1" si="4"/>
        <v>n/a</v>
      </c>
      <c r="J28" s="155">
        <f t="shared" ca="1" si="3"/>
        <v>750</v>
      </c>
      <c r="K28" s="155"/>
      <c r="L28" s="155"/>
      <c r="M28" s="271"/>
      <c r="N28" s="316">
        <v>500</v>
      </c>
      <c r="O28" s="316">
        <v>1000</v>
      </c>
      <c r="P28" s="271">
        <f t="shared" ca="1" si="5"/>
        <v>0.33333333333333331</v>
      </c>
      <c r="Q28" s="154">
        <v>47</v>
      </c>
      <c r="R28" s="136">
        <v>0.1</v>
      </c>
      <c r="S28" s="137">
        <v>245</v>
      </c>
      <c r="T28" s="137">
        <v>800</v>
      </c>
      <c r="U28" s="155" t="s">
        <v>153</v>
      </c>
      <c r="V28" s="137">
        <v>10</v>
      </c>
      <c r="W28" s="123">
        <v>3</v>
      </c>
      <c r="X28" s="123" t="s">
        <v>172</v>
      </c>
      <c r="Y28" s="123">
        <v>1</v>
      </c>
      <c r="Z28" s="137">
        <v>3</v>
      </c>
      <c r="AA28" s="134">
        <v>0.39</v>
      </c>
      <c r="AB28" s="137">
        <v>0.5</v>
      </c>
      <c r="AC28" s="137">
        <v>0.5</v>
      </c>
      <c r="AD28" s="137">
        <v>0.02</v>
      </c>
      <c r="AE28" s="137">
        <v>1.4999999999999999E-2</v>
      </c>
      <c r="AF28" s="137">
        <v>0</v>
      </c>
      <c r="AG28" s="137">
        <v>13.5</v>
      </c>
      <c r="AH28" s="137">
        <v>0</v>
      </c>
      <c r="AI28" s="137">
        <v>0</v>
      </c>
      <c r="AJ28" s="137">
        <v>0</v>
      </c>
      <c r="AK28" s="137">
        <v>0</v>
      </c>
      <c r="AL28" s="137">
        <v>0</v>
      </c>
      <c r="AM28" s="1"/>
    </row>
    <row r="29" spans="2:39" x14ac:dyDescent="0.25">
      <c r="B29" s="164"/>
      <c r="C29" s="156" t="s">
        <v>200</v>
      </c>
      <c r="D29" s="157" t="s">
        <v>228</v>
      </c>
      <c r="E29" s="156"/>
      <c r="F29" s="268">
        <f t="shared" ca="1" si="0"/>
        <v>500.00000000000006</v>
      </c>
      <c r="G29" s="268">
        <f t="shared" ca="1" si="1"/>
        <v>750</v>
      </c>
      <c r="H29" s="268">
        <f t="shared" ca="1" si="2"/>
        <v>1000</v>
      </c>
      <c r="I29" s="268" t="str">
        <f t="shared" ca="1" si="4"/>
        <v>n/a</v>
      </c>
      <c r="J29" s="268">
        <f t="shared" ca="1" si="3"/>
        <v>750</v>
      </c>
      <c r="K29" s="268"/>
      <c r="L29" s="268"/>
      <c r="M29" s="269"/>
      <c r="N29" s="315">
        <v>500</v>
      </c>
      <c r="O29" s="315">
        <v>1000</v>
      </c>
      <c r="P29" s="269">
        <f t="shared" ca="1" si="5"/>
        <v>0.33333333333333331</v>
      </c>
      <c r="Q29" s="165">
        <v>45</v>
      </c>
      <c r="R29" s="159">
        <v>0.1</v>
      </c>
      <c r="S29" s="160">
        <v>295</v>
      </c>
      <c r="T29" s="160">
        <v>850</v>
      </c>
      <c r="U29" s="160">
        <v>582</v>
      </c>
      <c r="V29" s="160">
        <v>13.5</v>
      </c>
      <c r="W29" s="161">
        <f>IF(AA29&lt;0.05,1,2)</f>
        <v>2</v>
      </c>
      <c r="X29" s="162" t="s">
        <v>172</v>
      </c>
      <c r="Y29" s="162">
        <v>1</v>
      </c>
      <c r="Z29" s="163">
        <v>2</v>
      </c>
      <c r="AA29" s="156">
        <v>0.17</v>
      </c>
      <c r="AB29" s="160">
        <v>0.5</v>
      </c>
      <c r="AC29" s="160">
        <v>0.75</v>
      </c>
      <c r="AD29" s="160">
        <v>0.02</v>
      </c>
      <c r="AE29" s="160">
        <v>1.4999999999999999E-2</v>
      </c>
      <c r="AF29" s="160">
        <v>0</v>
      </c>
      <c r="AG29" s="160">
        <v>16</v>
      </c>
      <c r="AH29" s="160">
        <v>0</v>
      </c>
      <c r="AI29" s="160">
        <v>2</v>
      </c>
      <c r="AJ29" s="160">
        <v>0</v>
      </c>
      <c r="AK29" s="160">
        <v>0</v>
      </c>
      <c r="AL29" s="160">
        <v>0</v>
      </c>
      <c r="AM29" s="1"/>
    </row>
    <row r="30" spans="2:39" x14ac:dyDescent="0.25">
      <c r="B30" s="110"/>
      <c r="C30" s="26" t="s">
        <v>178</v>
      </c>
      <c r="D30" s="27" t="s">
        <v>229</v>
      </c>
      <c r="E30" s="26"/>
      <c r="F30" s="270">
        <f t="shared" ca="1" si="0"/>
        <v>500.00000000000006</v>
      </c>
      <c r="G30" s="270">
        <f t="shared" ca="1" si="1"/>
        <v>750</v>
      </c>
      <c r="H30" s="270">
        <f t="shared" ca="1" si="2"/>
        <v>1000</v>
      </c>
      <c r="I30" s="270" t="str">
        <f t="shared" ca="1" si="4"/>
        <v>n/a</v>
      </c>
      <c r="J30" s="270">
        <f t="shared" ca="1" si="3"/>
        <v>750</v>
      </c>
      <c r="K30" s="270"/>
      <c r="L30" s="270"/>
      <c r="M30" s="248"/>
      <c r="N30" s="316">
        <v>500</v>
      </c>
      <c r="O30" s="316">
        <v>1000</v>
      </c>
      <c r="P30" s="248">
        <f t="shared" ca="1" si="5"/>
        <v>0.33333333333333331</v>
      </c>
      <c r="Q30" s="131">
        <v>30</v>
      </c>
      <c r="R30" s="82">
        <v>0.12</v>
      </c>
      <c r="S30" s="25">
        <v>360</v>
      </c>
      <c r="T30" s="25">
        <v>1015</v>
      </c>
      <c r="U30" s="25">
        <v>720</v>
      </c>
      <c r="V30" s="25">
        <v>16</v>
      </c>
      <c r="W30" s="123">
        <v>1</v>
      </c>
      <c r="X30" s="117" t="s">
        <v>237</v>
      </c>
      <c r="Y30" s="117">
        <v>0</v>
      </c>
      <c r="Z30" s="28">
        <v>1</v>
      </c>
      <c r="AA30" s="26">
        <v>0.05</v>
      </c>
      <c r="AB30" s="25">
        <v>0.35</v>
      </c>
      <c r="AC30" s="25">
        <v>0.75</v>
      </c>
      <c r="AD30" s="25">
        <v>0.02</v>
      </c>
      <c r="AE30" s="25">
        <v>1.4999999999999999E-2</v>
      </c>
      <c r="AF30" s="25">
        <v>0</v>
      </c>
      <c r="AG30" s="25">
        <v>16</v>
      </c>
      <c r="AH30" s="25">
        <v>0.3</v>
      </c>
      <c r="AI30" s="25">
        <v>4</v>
      </c>
      <c r="AJ30" s="25">
        <v>0</v>
      </c>
      <c r="AK30" s="25">
        <v>0</v>
      </c>
      <c r="AL30" s="25">
        <v>0</v>
      </c>
      <c r="AM30" s="1"/>
    </row>
    <row r="31" spans="2:39" ht="16.5" thickBot="1" x14ac:dyDescent="0.3">
      <c r="B31" s="164"/>
      <c r="C31" s="156" t="s">
        <v>201</v>
      </c>
      <c r="D31" s="157" t="s">
        <v>230</v>
      </c>
      <c r="E31" s="156"/>
      <c r="F31" s="268">
        <f t="shared" ca="1" si="0"/>
        <v>500.00000000000006</v>
      </c>
      <c r="G31" s="268">
        <f t="shared" ca="1" si="1"/>
        <v>750</v>
      </c>
      <c r="H31" s="268">
        <f t="shared" ca="1" si="2"/>
        <v>1000</v>
      </c>
      <c r="I31" s="268" t="str">
        <f t="shared" ca="1" si="4"/>
        <v>n/a</v>
      </c>
      <c r="J31" s="268">
        <f t="shared" ca="1" si="3"/>
        <v>750</v>
      </c>
      <c r="K31" s="268"/>
      <c r="L31" s="268"/>
      <c r="M31" s="269"/>
      <c r="N31" s="315">
        <v>500</v>
      </c>
      <c r="O31" s="315">
        <v>1000</v>
      </c>
      <c r="P31" s="269">
        <f t="shared" ca="1" si="5"/>
        <v>0.33333333333333331</v>
      </c>
      <c r="Q31" s="165">
        <v>55</v>
      </c>
      <c r="R31" s="173">
        <v>0.1</v>
      </c>
      <c r="S31" s="160">
        <v>220</v>
      </c>
      <c r="T31" s="160">
        <v>730</v>
      </c>
      <c r="U31" s="160">
        <v>450</v>
      </c>
      <c r="V31" s="160">
        <v>15</v>
      </c>
      <c r="W31" s="161">
        <f>IF(AA31&lt;0.05,1,2)</f>
        <v>2</v>
      </c>
      <c r="X31" s="162" t="s">
        <v>172</v>
      </c>
      <c r="Y31" s="162">
        <v>1</v>
      </c>
      <c r="Z31" s="163">
        <v>3</v>
      </c>
      <c r="AA31" s="156">
        <v>0.115</v>
      </c>
      <c r="AB31" s="160">
        <v>0.5</v>
      </c>
      <c r="AC31" s="160">
        <v>0.7</v>
      </c>
      <c r="AD31" s="160">
        <v>0.02</v>
      </c>
      <c r="AE31" s="160">
        <v>1.4999999999999999E-2</v>
      </c>
      <c r="AF31" s="160">
        <v>0</v>
      </c>
      <c r="AG31" s="160">
        <v>12.5</v>
      </c>
      <c r="AH31" s="160">
        <v>0</v>
      </c>
      <c r="AI31" s="160">
        <v>0.375</v>
      </c>
      <c r="AJ31" s="160">
        <v>0</v>
      </c>
      <c r="AK31" s="160">
        <v>0</v>
      </c>
      <c r="AL31" s="160">
        <v>0</v>
      </c>
      <c r="AM31" s="1"/>
    </row>
    <row r="32" spans="2:39" x14ac:dyDescent="0.25">
      <c r="B32" s="197" t="s">
        <v>235</v>
      </c>
      <c r="C32" s="42" t="s">
        <v>202</v>
      </c>
      <c r="D32" s="43" t="s">
        <v>231</v>
      </c>
      <c r="E32" s="42"/>
      <c r="F32" s="274">
        <f t="shared" ca="1" si="0"/>
        <v>500.00000000000006</v>
      </c>
      <c r="G32" s="274">
        <f t="shared" ca="1" si="1"/>
        <v>750</v>
      </c>
      <c r="H32" s="274">
        <f t="shared" ca="1" si="2"/>
        <v>1000</v>
      </c>
      <c r="I32" s="274" t="str">
        <f t="shared" ca="1" si="4"/>
        <v>n/a</v>
      </c>
      <c r="J32" s="274">
        <f t="shared" ca="1" si="3"/>
        <v>750</v>
      </c>
      <c r="K32" s="274"/>
      <c r="L32" s="274"/>
      <c r="M32" s="252"/>
      <c r="N32" s="317">
        <v>500</v>
      </c>
      <c r="O32" s="317">
        <v>1000</v>
      </c>
      <c r="P32" s="252">
        <f t="shared" ca="1" si="5"/>
        <v>0.33333333333333331</v>
      </c>
      <c r="Q32" s="198">
        <v>55</v>
      </c>
      <c r="R32" s="91">
        <v>0.1</v>
      </c>
      <c r="S32" s="45">
        <v>200</v>
      </c>
      <c r="T32" s="45">
        <v>515</v>
      </c>
      <c r="U32" s="45">
        <v>240</v>
      </c>
      <c r="V32" s="45">
        <v>20</v>
      </c>
      <c r="W32" s="124">
        <v>2</v>
      </c>
      <c r="X32" s="118" t="s">
        <v>153</v>
      </c>
      <c r="Y32" s="118">
        <v>3</v>
      </c>
      <c r="Z32" s="45">
        <v>3</v>
      </c>
      <c r="AA32" s="42">
        <v>0.04</v>
      </c>
      <c r="AB32" s="45">
        <v>0.5</v>
      </c>
      <c r="AC32" s="45">
        <v>0.5</v>
      </c>
      <c r="AD32" s="45">
        <v>0.02</v>
      </c>
      <c r="AE32" s="45">
        <v>1.4999999999999999E-2</v>
      </c>
      <c r="AF32" s="45">
        <v>0</v>
      </c>
      <c r="AG32" s="45">
        <v>17</v>
      </c>
      <c r="AH32" s="45">
        <v>0</v>
      </c>
      <c r="AI32" s="45">
        <v>0</v>
      </c>
      <c r="AJ32" s="45">
        <v>0</v>
      </c>
      <c r="AK32" s="45">
        <v>0</v>
      </c>
      <c r="AL32" s="111">
        <v>0</v>
      </c>
      <c r="AM32" s="1"/>
    </row>
    <row r="33" spans="2:40" x14ac:dyDescent="0.25">
      <c r="B33" s="199"/>
      <c r="C33" s="55" t="s">
        <v>203</v>
      </c>
      <c r="D33" s="56" t="s">
        <v>232</v>
      </c>
      <c r="E33" s="55"/>
      <c r="F33" s="275">
        <f t="shared" ca="1" si="0"/>
        <v>500.00000000000006</v>
      </c>
      <c r="G33" s="275">
        <f t="shared" ca="1" si="1"/>
        <v>750</v>
      </c>
      <c r="H33" s="275">
        <f t="shared" ca="1" si="2"/>
        <v>1000</v>
      </c>
      <c r="I33" s="275" t="str">
        <f t="shared" ca="1" si="4"/>
        <v>n/a</v>
      </c>
      <c r="J33" s="275">
        <f t="shared" ca="1" si="3"/>
        <v>750</v>
      </c>
      <c r="K33" s="275"/>
      <c r="L33" s="275"/>
      <c r="M33" s="253"/>
      <c r="N33" s="318">
        <v>500</v>
      </c>
      <c r="O33" s="318">
        <v>1000</v>
      </c>
      <c r="P33" s="253">
        <f t="shared" ca="1" si="5"/>
        <v>0.33333333333333331</v>
      </c>
      <c r="Q33" s="174">
        <v>75</v>
      </c>
      <c r="R33" s="85">
        <v>0.1</v>
      </c>
      <c r="S33" s="58">
        <v>220</v>
      </c>
      <c r="T33" s="58">
        <v>730</v>
      </c>
      <c r="U33" s="58">
        <v>486</v>
      </c>
      <c r="V33" s="58">
        <v>11.5</v>
      </c>
      <c r="W33" s="125">
        <f>IF(AA33&lt;0.05,1,2)</f>
        <v>2</v>
      </c>
      <c r="X33" s="122" t="s">
        <v>172</v>
      </c>
      <c r="Y33" s="122">
        <v>2</v>
      </c>
      <c r="Z33" s="58">
        <v>3</v>
      </c>
      <c r="AA33" s="55">
        <v>0.13500000000000001</v>
      </c>
      <c r="AB33" s="58">
        <v>0.5</v>
      </c>
      <c r="AC33" s="58">
        <v>0.75</v>
      </c>
      <c r="AD33" s="58">
        <v>0.02</v>
      </c>
      <c r="AE33" s="58">
        <v>0.25</v>
      </c>
      <c r="AF33" s="58">
        <v>0</v>
      </c>
      <c r="AG33" s="58">
        <v>16.5</v>
      </c>
      <c r="AH33" s="58">
        <v>0.4</v>
      </c>
      <c r="AI33" s="58">
        <v>0</v>
      </c>
      <c r="AJ33" s="58">
        <v>0</v>
      </c>
      <c r="AK33" s="58">
        <v>0</v>
      </c>
      <c r="AL33" s="112">
        <v>0</v>
      </c>
      <c r="AM33" s="1"/>
    </row>
    <row r="34" spans="2:40" ht="16.5" thickBot="1" x14ac:dyDescent="0.3">
      <c r="B34" s="200"/>
      <c r="C34" s="201" t="s">
        <v>204</v>
      </c>
      <c r="D34" s="203" t="s">
        <v>233</v>
      </c>
      <c r="E34" s="201"/>
      <c r="F34" s="276">
        <f t="shared" ca="1" si="0"/>
        <v>500.00000000000006</v>
      </c>
      <c r="G34" s="276">
        <f t="shared" ca="1" si="1"/>
        <v>750</v>
      </c>
      <c r="H34" s="276">
        <f t="shared" ca="1" si="2"/>
        <v>1000</v>
      </c>
      <c r="I34" s="276" t="str">
        <f t="shared" ca="1" si="4"/>
        <v>n/a</v>
      </c>
      <c r="J34" s="276">
        <f t="shared" ca="1" si="3"/>
        <v>750</v>
      </c>
      <c r="K34" s="276"/>
      <c r="L34" s="276"/>
      <c r="M34" s="277"/>
      <c r="N34" s="319">
        <v>500</v>
      </c>
      <c r="O34" s="319">
        <v>1000</v>
      </c>
      <c r="P34" s="277">
        <f t="shared" ca="1" si="5"/>
        <v>0.33333333333333331</v>
      </c>
      <c r="Q34" s="204">
        <v>75</v>
      </c>
      <c r="R34" s="205">
        <v>0.1</v>
      </c>
      <c r="S34" s="206">
        <v>200</v>
      </c>
      <c r="T34" s="206">
        <v>530</v>
      </c>
      <c r="U34" s="206">
        <v>250</v>
      </c>
      <c r="V34" s="206">
        <v>20</v>
      </c>
      <c r="W34" s="207">
        <v>3</v>
      </c>
      <c r="X34" s="202" t="s">
        <v>153</v>
      </c>
      <c r="Y34" s="202">
        <v>3</v>
      </c>
      <c r="Z34" s="206">
        <v>3</v>
      </c>
      <c r="AA34" s="201">
        <v>0.06</v>
      </c>
      <c r="AB34" s="206">
        <v>0.75</v>
      </c>
      <c r="AC34" s="206">
        <v>0.75</v>
      </c>
      <c r="AD34" s="206">
        <v>0.02</v>
      </c>
      <c r="AE34" s="206">
        <v>0.25</v>
      </c>
      <c r="AF34" s="206">
        <v>0</v>
      </c>
      <c r="AG34" s="206">
        <v>17</v>
      </c>
      <c r="AH34" s="206">
        <v>0.4</v>
      </c>
      <c r="AI34" s="206">
        <v>0</v>
      </c>
      <c r="AJ34" s="206">
        <v>0</v>
      </c>
      <c r="AK34" s="206">
        <v>0</v>
      </c>
      <c r="AL34" s="208">
        <v>0</v>
      </c>
      <c r="AM34" t="s">
        <v>126</v>
      </c>
    </row>
    <row r="35" spans="2:40" x14ac:dyDescent="0.25">
      <c r="B35" s="6"/>
      <c r="C35" s="6"/>
      <c r="D35" s="6"/>
      <c r="E35" s="176"/>
      <c r="F35" s="278"/>
      <c r="G35" s="278"/>
      <c r="H35" s="278"/>
      <c r="I35" s="278"/>
      <c r="J35" s="278"/>
      <c r="K35" s="278"/>
      <c r="L35" s="278"/>
      <c r="M35" s="279"/>
      <c r="N35" s="278"/>
      <c r="O35" s="278"/>
      <c r="P35" s="279"/>
      <c r="Q35" s="6"/>
      <c r="R35" s="150"/>
      <c r="S35" s="147"/>
      <c r="T35" s="6"/>
      <c r="U35" s="6"/>
      <c r="V35" s="6"/>
      <c r="W35" s="6"/>
      <c r="X35" s="144"/>
      <c r="Y35" s="6"/>
      <c r="Z35" s="148"/>
      <c r="AA35" s="6"/>
      <c r="AB35" s="6"/>
      <c r="AC35" s="6"/>
      <c r="AD35" s="6"/>
      <c r="AE35" s="6"/>
      <c r="AF35" s="6"/>
      <c r="AG35" s="6"/>
      <c r="AH35" s="6"/>
      <c r="AI35" s="6"/>
      <c r="AJ35" s="6"/>
      <c r="AK35" s="6"/>
      <c r="AL35" s="6"/>
      <c r="AM35" s="6"/>
      <c r="AN35" s="1"/>
    </row>
    <row r="36" spans="2:40" x14ac:dyDescent="0.25">
      <c r="B36" s="6"/>
      <c r="C36" s="6"/>
      <c r="D36" s="6"/>
      <c r="E36" s="176"/>
      <c r="F36" s="278"/>
      <c r="G36" s="278"/>
      <c r="H36" s="278"/>
      <c r="I36" s="278"/>
      <c r="J36" s="278"/>
      <c r="K36" s="278"/>
      <c r="L36" s="278"/>
      <c r="M36" s="279"/>
      <c r="N36" s="278"/>
      <c r="O36" s="278"/>
      <c r="P36" s="279"/>
      <c r="Q36" s="6"/>
      <c r="R36" s="149"/>
      <c r="S36" s="147"/>
      <c r="T36" s="6"/>
      <c r="U36" s="6"/>
      <c r="V36" s="6"/>
      <c r="W36" s="6"/>
      <c r="X36" s="144"/>
      <c r="Y36" s="6"/>
      <c r="Z36" s="148"/>
      <c r="AA36" s="6"/>
      <c r="AB36" s="6"/>
      <c r="AC36" s="6"/>
      <c r="AD36" s="6"/>
      <c r="AE36" s="6"/>
      <c r="AF36" s="6"/>
      <c r="AG36" s="6"/>
      <c r="AH36" s="6"/>
      <c r="AI36" s="6"/>
      <c r="AJ36" s="6"/>
      <c r="AK36" s="6"/>
      <c r="AL36" s="6"/>
      <c r="AM36" s="6"/>
      <c r="AN36" s="6"/>
    </row>
    <row r="37" spans="2:40" x14ac:dyDescent="0.25">
      <c r="B37" s="6"/>
      <c r="C37" s="6"/>
      <c r="D37" s="6"/>
      <c r="E37" s="176"/>
      <c r="F37" s="278"/>
      <c r="G37" s="278"/>
      <c r="H37" s="278"/>
      <c r="I37" s="278"/>
      <c r="J37" s="278"/>
      <c r="K37" s="278"/>
      <c r="L37" s="278"/>
      <c r="M37" s="279"/>
      <c r="N37" s="278"/>
      <c r="O37" s="278"/>
      <c r="P37" s="279"/>
      <c r="Q37" s="6"/>
      <c r="R37" s="151"/>
      <c r="S37" s="147"/>
      <c r="T37" s="6"/>
      <c r="U37" s="6"/>
      <c r="V37" s="6"/>
      <c r="W37" s="6"/>
      <c r="X37" s="144"/>
      <c r="Y37" s="6"/>
      <c r="Z37" s="148"/>
      <c r="AA37" s="6"/>
      <c r="AB37" s="6"/>
      <c r="AC37" s="6"/>
      <c r="AD37" s="6"/>
      <c r="AE37" s="6"/>
      <c r="AF37" s="6"/>
      <c r="AG37" s="6"/>
      <c r="AH37" s="6"/>
      <c r="AI37" s="6"/>
      <c r="AJ37" s="6"/>
      <c r="AK37" s="6"/>
      <c r="AL37" s="6"/>
      <c r="AM37" s="6"/>
      <c r="AN37" s="6"/>
    </row>
    <row r="38" spans="2:40" x14ac:dyDescent="0.25">
      <c r="B38" s="6"/>
      <c r="C38" s="6"/>
      <c r="D38" s="6"/>
      <c r="E38" s="176"/>
      <c r="F38" s="278"/>
      <c r="G38" s="278"/>
      <c r="H38" s="278"/>
      <c r="I38" s="278"/>
      <c r="J38" s="278"/>
      <c r="K38" s="278"/>
      <c r="L38" s="278"/>
      <c r="M38" s="279"/>
      <c r="N38" s="278"/>
      <c r="O38" s="278"/>
      <c r="P38" s="279"/>
      <c r="Q38" s="6"/>
      <c r="R38" s="151"/>
      <c r="S38" s="147"/>
      <c r="T38" s="6"/>
      <c r="U38" s="6"/>
      <c r="V38" s="6"/>
      <c r="W38" s="6"/>
      <c r="X38" s="144"/>
      <c r="Y38" s="6"/>
      <c r="Z38" s="148"/>
      <c r="AA38" s="6"/>
      <c r="AB38" s="6"/>
      <c r="AC38" s="6"/>
      <c r="AD38" s="6"/>
      <c r="AE38" s="6"/>
      <c r="AF38" s="6"/>
      <c r="AG38" s="6"/>
      <c r="AH38" s="6"/>
      <c r="AI38" s="6"/>
      <c r="AJ38" s="6"/>
      <c r="AK38" s="6"/>
      <c r="AL38" s="6"/>
      <c r="AM38" s="6"/>
      <c r="AN38" s="6"/>
    </row>
    <row r="39" spans="2:40" x14ac:dyDescent="0.25">
      <c r="B39" s="6"/>
      <c r="C39" s="6"/>
      <c r="D39" s="6"/>
      <c r="E39" s="176"/>
      <c r="F39" s="278"/>
      <c r="G39" s="278"/>
      <c r="H39" s="278"/>
      <c r="I39" s="278"/>
      <c r="J39" s="278"/>
      <c r="K39" s="278"/>
      <c r="L39" s="278"/>
      <c r="M39" s="279"/>
      <c r="N39" s="278"/>
      <c r="O39" s="278"/>
      <c r="P39" s="279"/>
      <c r="Q39" s="6"/>
      <c r="R39" s="149"/>
      <c r="S39" s="147"/>
      <c r="T39" s="6"/>
      <c r="U39" s="6"/>
      <c r="V39" s="6"/>
      <c r="W39" s="6"/>
      <c r="X39" s="144"/>
      <c r="Y39" s="6"/>
      <c r="Z39" s="148"/>
      <c r="AA39" s="6"/>
      <c r="AB39" s="6"/>
      <c r="AC39" s="6"/>
      <c r="AD39" s="6"/>
      <c r="AE39" s="6"/>
      <c r="AF39" s="6"/>
      <c r="AG39" s="6"/>
      <c r="AH39" s="6"/>
      <c r="AI39" s="6"/>
      <c r="AJ39" s="6"/>
      <c r="AK39" s="6"/>
      <c r="AL39" s="6"/>
      <c r="AM39" s="6"/>
      <c r="AN39" s="6"/>
    </row>
    <row r="40" spans="2:40" x14ac:dyDescent="0.25">
      <c r="B40" s="6"/>
      <c r="C40" s="6"/>
      <c r="D40" s="6"/>
      <c r="E40" s="176"/>
      <c r="F40" s="278"/>
      <c r="G40" s="278"/>
      <c r="H40" s="278"/>
      <c r="I40" s="278"/>
      <c r="J40" s="278"/>
      <c r="K40" s="278"/>
      <c r="L40" s="278"/>
      <c r="M40" s="279"/>
      <c r="N40" s="278"/>
      <c r="O40" s="278"/>
      <c r="P40" s="279"/>
      <c r="Q40" s="6"/>
      <c r="R40" s="151"/>
      <c r="S40" s="147"/>
      <c r="T40" s="6"/>
      <c r="U40" s="6"/>
      <c r="V40" s="6"/>
      <c r="W40" s="6"/>
      <c r="X40" s="144"/>
      <c r="Y40" s="6"/>
      <c r="Z40" s="148"/>
      <c r="AA40" s="6"/>
      <c r="AB40" s="6"/>
      <c r="AC40" s="6"/>
      <c r="AD40" s="6"/>
      <c r="AE40" s="6"/>
      <c r="AF40" s="6"/>
      <c r="AG40" s="6"/>
      <c r="AH40" s="6"/>
      <c r="AI40" s="6"/>
      <c r="AJ40" s="6"/>
      <c r="AK40" s="6"/>
      <c r="AL40" s="6"/>
      <c r="AM40" s="6"/>
      <c r="AN40" s="6"/>
    </row>
    <row r="41" spans="2:40" x14ac:dyDescent="0.25">
      <c r="B41" s="6"/>
      <c r="C41" s="6"/>
      <c r="D41" s="6"/>
      <c r="E41" s="176"/>
      <c r="F41" s="278"/>
      <c r="G41" s="278"/>
      <c r="H41" s="278"/>
      <c r="I41" s="278"/>
      <c r="J41" s="278"/>
      <c r="K41" s="278"/>
      <c r="L41" s="278"/>
      <c r="M41" s="279"/>
      <c r="N41" s="278"/>
      <c r="O41" s="278"/>
      <c r="P41" s="279"/>
      <c r="Q41" s="6"/>
      <c r="R41" s="151"/>
      <c r="S41" s="147"/>
      <c r="T41" s="6"/>
      <c r="U41" s="6"/>
      <c r="V41" s="6"/>
      <c r="W41" s="6"/>
      <c r="X41" s="144"/>
      <c r="Y41" s="6"/>
      <c r="Z41" s="148"/>
      <c r="AA41" s="6"/>
      <c r="AB41" s="6"/>
      <c r="AC41" s="6"/>
      <c r="AD41" s="6"/>
      <c r="AE41" s="6"/>
      <c r="AF41" s="6"/>
      <c r="AG41" s="6"/>
      <c r="AH41" s="6"/>
      <c r="AI41" s="6"/>
      <c r="AJ41" s="6"/>
      <c r="AK41" s="6"/>
      <c r="AL41" s="6"/>
      <c r="AM41" s="6"/>
      <c r="AN41" s="6"/>
    </row>
    <row r="42" spans="2:40" x14ac:dyDescent="0.25">
      <c r="B42" s="6"/>
      <c r="C42" s="6"/>
      <c r="D42" s="6"/>
      <c r="E42" s="176"/>
      <c r="F42" s="278"/>
      <c r="G42" s="278"/>
      <c r="H42" s="278"/>
      <c r="I42" s="278"/>
      <c r="J42" s="278"/>
      <c r="K42" s="278"/>
      <c r="L42" s="278"/>
      <c r="M42" s="279"/>
      <c r="N42" s="278"/>
      <c r="O42" s="278"/>
      <c r="P42" s="279"/>
      <c r="Q42" s="6"/>
      <c r="R42" s="151"/>
      <c r="S42" s="147"/>
      <c r="T42" s="6"/>
      <c r="U42" s="6"/>
      <c r="V42" s="6"/>
      <c r="W42" s="6"/>
      <c r="X42" s="144"/>
      <c r="Y42" s="6"/>
      <c r="Z42" s="148"/>
      <c r="AA42" s="6"/>
      <c r="AB42" s="6"/>
      <c r="AC42" s="6"/>
      <c r="AD42" s="6"/>
      <c r="AE42" s="6"/>
      <c r="AF42" s="6"/>
      <c r="AG42" s="6"/>
      <c r="AH42" s="6"/>
      <c r="AI42" s="6"/>
      <c r="AJ42" s="6"/>
      <c r="AK42" s="6"/>
      <c r="AL42" s="6"/>
      <c r="AM42" s="6"/>
      <c r="AN42" s="6"/>
    </row>
    <row r="43" spans="2:40" x14ac:dyDescent="0.25">
      <c r="B43" s="6"/>
      <c r="C43" s="6"/>
      <c r="D43" s="6"/>
      <c r="E43" s="176"/>
      <c r="F43" s="278"/>
      <c r="G43" s="278"/>
      <c r="H43" s="278"/>
      <c r="I43" s="278"/>
      <c r="J43" s="278"/>
      <c r="K43" s="278"/>
      <c r="L43" s="278"/>
      <c r="M43" s="279"/>
      <c r="N43" s="278"/>
      <c r="O43" s="278"/>
      <c r="P43" s="279"/>
      <c r="Q43" s="6"/>
      <c r="R43" s="149"/>
      <c r="S43" s="147"/>
      <c r="T43" s="6"/>
      <c r="U43" s="6"/>
      <c r="V43" s="6"/>
      <c r="W43" s="6"/>
      <c r="X43" s="144"/>
      <c r="Y43" s="6"/>
      <c r="Z43" s="148"/>
      <c r="AA43" s="6"/>
      <c r="AB43" s="6"/>
      <c r="AC43" s="6"/>
      <c r="AD43" s="6"/>
      <c r="AE43" s="6"/>
      <c r="AF43" s="6"/>
      <c r="AG43" s="6"/>
      <c r="AH43" s="6"/>
      <c r="AI43" s="6"/>
      <c r="AJ43" s="6"/>
      <c r="AK43" s="6"/>
      <c r="AL43" s="6"/>
      <c r="AM43" s="6"/>
      <c r="AN43" s="6"/>
    </row>
    <row r="44" spans="2:40" x14ac:dyDescent="0.25">
      <c r="B44" s="6"/>
      <c r="C44" s="6"/>
      <c r="D44" s="6"/>
      <c r="E44" s="176"/>
      <c r="F44" s="278"/>
      <c r="G44" s="278"/>
      <c r="H44" s="278"/>
      <c r="I44" s="278"/>
      <c r="J44" s="278"/>
      <c r="K44" s="278"/>
      <c r="L44" s="278"/>
      <c r="M44" s="279"/>
      <c r="N44" s="278"/>
      <c r="O44" s="278"/>
      <c r="P44" s="279"/>
      <c r="Q44" s="6"/>
      <c r="R44" s="151"/>
      <c r="S44" s="147"/>
      <c r="T44" s="6"/>
      <c r="U44" s="6"/>
      <c r="V44" s="6"/>
      <c r="W44" s="6"/>
      <c r="X44" s="144"/>
      <c r="Y44" s="6"/>
      <c r="Z44" s="148"/>
      <c r="AA44" s="6"/>
      <c r="AB44" s="6"/>
      <c r="AC44" s="6"/>
      <c r="AD44" s="6"/>
      <c r="AE44" s="6"/>
      <c r="AF44" s="6"/>
      <c r="AG44" s="6"/>
      <c r="AH44" s="6"/>
      <c r="AI44" s="6"/>
      <c r="AJ44" s="6"/>
      <c r="AK44" s="6"/>
      <c r="AL44" s="6"/>
      <c r="AM44" s="6"/>
      <c r="AN44" s="6"/>
    </row>
    <row r="45" spans="2:40" x14ac:dyDescent="0.25">
      <c r="B45" s="6"/>
      <c r="C45" s="6"/>
      <c r="D45" s="6"/>
      <c r="E45" s="176"/>
      <c r="F45" s="278"/>
      <c r="G45" s="278"/>
      <c r="H45" s="278"/>
      <c r="I45" s="278"/>
      <c r="J45" s="278"/>
      <c r="K45" s="278"/>
      <c r="L45" s="278"/>
      <c r="M45" s="279"/>
      <c r="N45" s="278"/>
      <c r="O45" s="278"/>
      <c r="P45" s="279"/>
      <c r="Q45" s="6"/>
      <c r="R45" s="151"/>
      <c r="S45" s="147"/>
      <c r="T45" s="6"/>
      <c r="U45" s="6"/>
      <c r="V45" s="6"/>
      <c r="W45" s="6"/>
      <c r="X45" s="144"/>
      <c r="Y45" s="6"/>
      <c r="Z45" s="148"/>
      <c r="AA45" s="6"/>
      <c r="AB45" s="6"/>
      <c r="AC45" s="6"/>
      <c r="AD45" s="6"/>
      <c r="AE45" s="6"/>
      <c r="AF45" s="6"/>
      <c r="AG45" s="6"/>
      <c r="AH45" s="6"/>
      <c r="AI45" s="6"/>
      <c r="AJ45" s="6"/>
      <c r="AK45" s="6"/>
      <c r="AL45" s="6"/>
      <c r="AM45" s="6"/>
      <c r="AN45" s="6"/>
    </row>
    <row r="46" spans="2:40" x14ac:dyDescent="0.25">
      <c r="B46" s="6"/>
      <c r="C46" s="6"/>
      <c r="D46" s="6"/>
      <c r="E46" s="176"/>
      <c r="F46" s="278"/>
      <c r="G46" s="278"/>
      <c r="H46" s="278"/>
      <c r="I46" s="278"/>
      <c r="J46" s="278"/>
      <c r="K46" s="278"/>
      <c r="L46" s="278"/>
      <c r="M46" s="279"/>
      <c r="N46" s="278"/>
      <c r="O46" s="278"/>
      <c r="P46" s="279"/>
      <c r="Q46" s="6"/>
      <c r="R46" s="151"/>
      <c r="S46" s="147"/>
      <c r="T46" s="6"/>
      <c r="U46" s="6"/>
      <c r="V46" s="6"/>
      <c r="W46" s="6"/>
      <c r="X46" s="144"/>
      <c r="Y46" s="6"/>
      <c r="Z46" s="148"/>
      <c r="AA46" s="6"/>
      <c r="AB46" s="6"/>
      <c r="AC46" s="6"/>
      <c r="AD46" s="6"/>
      <c r="AE46" s="6"/>
      <c r="AF46" s="6"/>
      <c r="AG46" s="6"/>
      <c r="AH46" s="6"/>
      <c r="AI46" s="6"/>
      <c r="AJ46" s="6"/>
      <c r="AK46" s="6"/>
      <c r="AL46" s="6"/>
      <c r="AM46" s="6"/>
      <c r="AN46" s="6"/>
    </row>
    <row r="47" spans="2:40" x14ac:dyDescent="0.25">
      <c r="B47" s="6"/>
      <c r="C47" s="6"/>
      <c r="D47" s="6"/>
      <c r="E47" s="176"/>
      <c r="F47" s="278"/>
      <c r="G47" s="278"/>
      <c r="H47" s="278"/>
      <c r="I47" s="278"/>
      <c r="J47" s="278"/>
      <c r="K47" s="278"/>
      <c r="L47" s="278"/>
      <c r="M47" s="279"/>
      <c r="N47" s="278"/>
      <c r="O47" s="278"/>
      <c r="P47" s="279"/>
      <c r="Q47" s="6"/>
      <c r="R47" s="149"/>
      <c r="S47" s="147"/>
      <c r="T47" s="6"/>
      <c r="U47" s="6"/>
      <c r="V47" s="6"/>
      <c r="W47" s="6"/>
      <c r="X47" s="144"/>
      <c r="Y47" s="6"/>
      <c r="Z47" s="148"/>
      <c r="AA47" s="6"/>
      <c r="AB47" s="6"/>
      <c r="AC47" s="6"/>
      <c r="AD47" s="6"/>
      <c r="AE47" s="6"/>
      <c r="AF47" s="6"/>
      <c r="AG47" s="6"/>
      <c r="AH47" s="6"/>
      <c r="AI47" s="6"/>
      <c r="AJ47" s="6"/>
      <c r="AK47" s="6"/>
      <c r="AL47" s="6"/>
      <c r="AM47" s="6"/>
      <c r="AN47" s="6"/>
    </row>
    <row r="48" spans="2:40" x14ac:dyDescent="0.25">
      <c r="B48" s="6"/>
      <c r="C48" s="6"/>
      <c r="D48" s="6"/>
      <c r="E48" s="176"/>
      <c r="F48" s="278"/>
      <c r="G48" s="278"/>
      <c r="H48" s="278"/>
      <c r="I48" s="278"/>
      <c r="J48" s="278"/>
      <c r="K48" s="278"/>
      <c r="L48" s="278"/>
      <c r="M48" s="279"/>
      <c r="N48" s="278"/>
      <c r="O48" s="278"/>
      <c r="P48" s="279"/>
      <c r="Q48" s="6"/>
      <c r="R48" s="151"/>
      <c r="S48" s="147"/>
      <c r="T48" s="6"/>
      <c r="U48" s="6"/>
      <c r="V48" s="6"/>
      <c r="W48" s="6"/>
      <c r="X48" s="144"/>
      <c r="Y48" s="6"/>
      <c r="Z48" s="148"/>
      <c r="AA48" s="6"/>
      <c r="AB48" s="6"/>
      <c r="AC48" s="6"/>
      <c r="AD48" s="6"/>
      <c r="AE48" s="6"/>
      <c r="AF48" s="6"/>
      <c r="AG48" s="6"/>
      <c r="AH48" s="6"/>
      <c r="AI48" s="6"/>
      <c r="AJ48" s="6"/>
      <c r="AK48" s="6"/>
      <c r="AL48" s="6"/>
      <c r="AM48" s="6"/>
      <c r="AN48" s="6"/>
    </row>
    <row r="49" spans="2:40" x14ac:dyDescent="0.25">
      <c r="B49" s="6"/>
      <c r="C49" s="6"/>
      <c r="D49" s="6"/>
      <c r="E49" s="176"/>
      <c r="F49" s="278"/>
      <c r="G49" s="278"/>
      <c r="H49" s="278"/>
      <c r="I49" s="278"/>
      <c r="J49" s="278"/>
      <c r="K49" s="278"/>
      <c r="L49" s="278"/>
      <c r="M49" s="279"/>
      <c r="N49" s="278"/>
      <c r="O49" s="278"/>
      <c r="P49" s="279"/>
      <c r="Q49" s="151"/>
      <c r="R49" s="149"/>
      <c r="S49" s="147"/>
      <c r="T49" s="6"/>
      <c r="U49" s="6"/>
      <c r="V49" s="151"/>
      <c r="W49" s="151"/>
      <c r="X49" s="144"/>
      <c r="Y49" s="6"/>
      <c r="Z49" s="148"/>
      <c r="AA49" s="6"/>
      <c r="AB49" s="6"/>
      <c r="AC49" s="6"/>
      <c r="AD49" s="6"/>
      <c r="AE49" s="6"/>
      <c r="AF49" s="6"/>
      <c r="AG49" s="6"/>
      <c r="AH49" s="6"/>
      <c r="AI49" s="6"/>
      <c r="AJ49" s="6"/>
      <c r="AK49" s="6"/>
      <c r="AL49" s="6"/>
      <c r="AM49" s="6"/>
      <c r="AN49" s="6"/>
    </row>
    <row r="50" spans="2:40" x14ac:dyDescent="0.25">
      <c r="B50" s="6"/>
      <c r="C50" s="6"/>
      <c r="D50" s="6"/>
      <c r="E50" s="176"/>
      <c r="F50" s="278"/>
      <c r="G50" s="278"/>
      <c r="H50" s="278"/>
      <c r="I50" s="278"/>
      <c r="J50" s="278"/>
      <c r="K50" s="278"/>
      <c r="L50" s="278"/>
      <c r="M50" s="279"/>
      <c r="N50" s="278"/>
      <c r="O50" s="278"/>
      <c r="P50" s="279"/>
      <c r="Q50" s="6"/>
      <c r="R50" s="151"/>
      <c r="S50" s="147"/>
      <c r="T50" s="6"/>
      <c r="U50" s="6"/>
      <c r="V50" s="151"/>
      <c r="W50" s="151"/>
      <c r="X50" s="144"/>
      <c r="Y50" s="6"/>
      <c r="Z50" s="148"/>
      <c r="AA50" s="6"/>
      <c r="AB50" s="6"/>
      <c r="AC50" s="6"/>
      <c r="AD50" s="6"/>
      <c r="AE50" s="6"/>
      <c r="AF50" s="6"/>
      <c r="AG50" s="6"/>
      <c r="AH50" s="6"/>
      <c r="AI50" s="6"/>
      <c r="AJ50" s="6"/>
      <c r="AK50" s="6"/>
      <c r="AL50" s="6"/>
      <c r="AM50" s="6"/>
      <c r="AN50" s="6"/>
    </row>
    <row r="51" spans="2:40" x14ac:dyDescent="0.25">
      <c r="B51" s="6"/>
      <c r="C51" s="6"/>
      <c r="D51" s="6"/>
      <c r="E51" s="176"/>
      <c r="F51" s="278"/>
      <c r="G51" s="278"/>
      <c r="H51" s="278"/>
      <c r="I51" s="278"/>
      <c r="J51" s="278"/>
      <c r="K51" s="278"/>
      <c r="L51" s="278"/>
      <c r="M51" s="279"/>
      <c r="N51" s="278"/>
      <c r="O51" s="278"/>
      <c r="P51" s="279"/>
      <c r="Q51" s="6"/>
      <c r="R51" s="151"/>
      <c r="S51" s="147"/>
      <c r="T51" s="6"/>
      <c r="U51" s="6"/>
      <c r="V51" s="6"/>
      <c r="W51" s="6"/>
      <c r="X51" s="144"/>
      <c r="Y51" s="6"/>
      <c r="Z51" s="148"/>
      <c r="AA51" s="6"/>
      <c r="AB51" s="6"/>
      <c r="AC51" s="6"/>
      <c r="AD51" s="6"/>
      <c r="AE51" s="6"/>
      <c r="AF51" s="6"/>
      <c r="AG51" s="6"/>
      <c r="AH51" s="6"/>
      <c r="AI51" s="6"/>
      <c r="AJ51" s="6"/>
      <c r="AK51" s="6"/>
      <c r="AL51" s="6"/>
      <c r="AM51" s="6"/>
      <c r="AN51" s="6"/>
    </row>
    <row r="52" spans="2:40" x14ac:dyDescent="0.25">
      <c r="B52" s="6"/>
      <c r="C52" s="6"/>
      <c r="D52" s="6"/>
      <c r="E52" s="176"/>
      <c r="F52" s="278"/>
      <c r="G52" s="278"/>
      <c r="H52" s="278"/>
      <c r="I52" s="278"/>
      <c r="J52" s="278"/>
      <c r="K52" s="278"/>
      <c r="L52" s="278"/>
      <c r="M52" s="279"/>
      <c r="N52" s="278"/>
      <c r="O52" s="278"/>
      <c r="P52" s="279"/>
      <c r="Q52" s="6"/>
      <c r="R52" s="149"/>
      <c r="S52" s="147"/>
      <c r="T52" s="6"/>
      <c r="U52" s="6"/>
      <c r="V52" s="6"/>
      <c r="W52" s="6"/>
      <c r="X52" s="144"/>
      <c r="Y52" s="6"/>
      <c r="Z52" s="148"/>
      <c r="AA52" s="6"/>
      <c r="AB52" s="6"/>
      <c r="AC52" s="6"/>
      <c r="AD52" s="6"/>
      <c r="AE52" s="6"/>
      <c r="AF52" s="6"/>
      <c r="AG52" s="6"/>
      <c r="AH52" s="6"/>
      <c r="AI52" s="6"/>
      <c r="AJ52" s="6"/>
      <c r="AK52" s="6"/>
      <c r="AL52" s="6"/>
      <c r="AM52" s="6"/>
      <c r="AN52" s="6"/>
    </row>
    <row r="53" spans="2:40" x14ac:dyDescent="0.25">
      <c r="B53" s="6"/>
      <c r="C53" s="6"/>
      <c r="D53" s="6"/>
      <c r="E53" s="176"/>
      <c r="F53" s="278"/>
      <c r="G53" s="278"/>
      <c r="H53" s="278"/>
      <c r="I53" s="278"/>
      <c r="J53" s="278"/>
      <c r="K53" s="278"/>
      <c r="L53" s="278"/>
      <c r="M53" s="279"/>
      <c r="N53" s="278"/>
      <c r="O53" s="278"/>
      <c r="P53" s="279"/>
      <c r="Q53" s="151"/>
      <c r="R53" s="151"/>
      <c r="S53" s="147"/>
      <c r="T53" s="6"/>
      <c r="U53" s="6"/>
      <c r="V53" s="6"/>
      <c r="W53" s="6"/>
      <c r="X53" s="144"/>
      <c r="Y53" s="6"/>
      <c r="Z53" s="148"/>
      <c r="AA53" s="6"/>
      <c r="AB53" s="6"/>
      <c r="AC53" s="6"/>
      <c r="AD53" s="6"/>
      <c r="AE53" s="6"/>
      <c r="AF53" s="6"/>
      <c r="AG53" s="6"/>
      <c r="AH53" s="6"/>
      <c r="AI53" s="6"/>
      <c r="AJ53" s="6"/>
      <c r="AK53" s="6"/>
      <c r="AL53" s="6"/>
      <c r="AM53" s="6"/>
      <c r="AN53" s="6"/>
    </row>
    <row r="54" spans="2:40" x14ac:dyDescent="0.25">
      <c r="B54" s="6"/>
      <c r="C54" s="6"/>
      <c r="D54" s="6"/>
      <c r="E54" s="176"/>
      <c r="F54" s="278"/>
      <c r="G54" s="278"/>
      <c r="H54" s="278"/>
      <c r="I54" s="278"/>
      <c r="J54" s="278"/>
      <c r="K54" s="278"/>
      <c r="L54" s="278"/>
      <c r="M54" s="279"/>
      <c r="N54" s="278"/>
      <c r="O54" s="278"/>
      <c r="P54" s="279"/>
      <c r="Q54" s="6"/>
      <c r="R54" s="151"/>
      <c r="S54" s="147"/>
      <c r="T54" s="6"/>
      <c r="U54" s="6"/>
      <c r="V54" s="151"/>
      <c r="W54" s="151"/>
      <c r="X54" s="144"/>
      <c r="Y54" s="6"/>
      <c r="Z54" s="148"/>
      <c r="AA54" s="6"/>
      <c r="AB54" s="6"/>
      <c r="AC54" s="6"/>
      <c r="AD54" s="6"/>
      <c r="AE54" s="6"/>
      <c r="AF54" s="6"/>
      <c r="AG54" s="6"/>
      <c r="AH54" s="6"/>
      <c r="AI54" s="6"/>
      <c r="AJ54" s="6"/>
      <c r="AK54" s="6"/>
      <c r="AL54" s="6"/>
      <c r="AM54" s="6"/>
      <c r="AN54" s="6"/>
    </row>
    <row r="55" spans="2:40" x14ac:dyDescent="0.25">
      <c r="B55" s="6"/>
      <c r="C55" s="6"/>
      <c r="D55" s="6"/>
      <c r="E55" s="176"/>
      <c r="F55" s="278"/>
      <c r="G55" s="278"/>
      <c r="H55" s="278"/>
      <c r="I55" s="278"/>
      <c r="J55" s="278"/>
      <c r="K55" s="278"/>
      <c r="L55" s="278"/>
      <c r="M55" s="279"/>
      <c r="N55" s="278"/>
      <c r="O55" s="278"/>
      <c r="P55" s="279"/>
      <c r="Q55" s="6"/>
      <c r="R55" s="151"/>
      <c r="S55" s="147"/>
      <c r="T55" s="6"/>
      <c r="U55" s="6"/>
      <c r="V55" s="6"/>
      <c r="W55" s="6"/>
      <c r="X55" s="144"/>
      <c r="Y55" s="6"/>
      <c r="Z55" s="148"/>
      <c r="AA55" s="6"/>
      <c r="AB55" s="6"/>
      <c r="AC55" s="6"/>
      <c r="AD55" s="6"/>
      <c r="AE55" s="6"/>
      <c r="AF55" s="6"/>
      <c r="AG55" s="6"/>
      <c r="AH55" s="6"/>
      <c r="AI55" s="6"/>
      <c r="AJ55" s="6"/>
      <c r="AK55" s="6"/>
      <c r="AL55" s="6"/>
      <c r="AM55" s="6"/>
      <c r="AN55" s="6"/>
    </row>
    <row r="56" spans="2:40" x14ac:dyDescent="0.25">
      <c r="B56" s="6"/>
      <c r="C56" s="6"/>
      <c r="D56" s="6"/>
      <c r="E56" s="176"/>
      <c r="F56" s="278"/>
      <c r="G56" s="278"/>
      <c r="H56" s="278"/>
      <c r="I56" s="278"/>
      <c r="J56" s="278"/>
      <c r="K56" s="278"/>
      <c r="L56" s="278"/>
      <c r="M56" s="279"/>
      <c r="N56" s="278"/>
      <c r="O56" s="278"/>
      <c r="P56" s="279"/>
      <c r="Q56" s="6"/>
      <c r="R56" s="149"/>
      <c r="S56" s="147"/>
      <c r="T56" s="6"/>
      <c r="U56" s="6"/>
      <c r="V56" s="151"/>
      <c r="W56" s="151"/>
      <c r="X56" s="144"/>
      <c r="Y56" s="6"/>
      <c r="Z56" s="148"/>
      <c r="AA56" s="6"/>
      <c r="AB56" s="6"/>
      <c r="AC56" s="6"/>
      <c r="AD56" s="6"/>
      <c r="AE56" s="6"/>
      <c r="AF56" s="6"/>
      <c r="AG56" s="6"/>
      <c r="AH56" s="6"/>
      <c r="AI56" s="6"/>
      <c r="AJ56" s="6"/>
      <c r="AK56" s="6"/>
      <c r="AL56" s="6"/>
      <c r="AM56" s="6"/>
      <c r="AN56" s="6"/>
    </row>
    <row r="57" spans="2:40" x14ac:dyDescent="0.25">
      <c r="B57" s="6"/>
      <c r="C57" s="6"/>
      <c r="D57" s="6"/>
      <c r="E57" s="176"/>
      <c r="F57" s="278"/>
      <c r="G57" s="278"/>
      <c r="H57" s="278"/>
      <c r="I57" s="278"/>
      <c r="J57" s="278"/>
      <c r="K57" s="278"/>
      <c r="L57" s="278"/>
      <c r="M57" s="279"/>
      <c r="N57" s="278"/>
      <c r="O57" s="278"/>
      <c r="P57" s="279"/>
      <c r="Q57" s="6"/>
      <c r="R57" s="151"/>
      <c r="S57" s="147"/>
      <c r="T57" s="6"/>
      <c r="U57" s="6"/>
      <c r="V57" s="6"/>
      <c r="W57" s="6"/>
      <c r="X57" s="144"/>
      <c r="Y57" s="6"/>
      <c r="Z57" s="148"/>
      <c r="AA57" s="6"/>
      <c r="AB57" s="6"/>
      <c r="AC57" s="6"/>
      <c r="AD57" s="6"/>
      <c r="AE57" s="6"/>
      <c r="AF57" s="6"/>
      <c r="AG57" s="6"/>
      <c r="AH57" s="6"/>
      <c r="AI57" s="6"/>
      <c r="AJ57" s="6"/>
      <c r="AK57" s="6"/>
      <c r="AL57" s="6"/>
      <c r="AM57" s="6"/>
      <c r="AN57" s="6"/>
    </row>
    <row r="58" spans="2:40" x14ac:dyDescent="0.25">
      <c r="B58" s="6"/>
      <c r="C58" s="6"/>
      <c r="D58" s="6"/>
      <c r="E58" s="176"/>
      <c r="F58" s="278"/>
      <c r="G58" s="278"/>
      <c r="H58" s="278"/>
      <c r="I58" s="278"/>
      <c r="J58" s="278"/>
      <c r="K58" s="278"/>
      <c r="L58" s="278"/>
      <c r="M58" s="279"/>
      <c r="N58" s="278"/>
      <c r="O58" s="278"/>
      <c r="P58" s="279"/>
      <c r="Q58" s="151"/>
      <c r="R58" s="151"/>
      <c r="S58" s="147"/>
      <c r="T58" s="6"/>
      <c r="U58" s="6"/>
      <c r="V58" s="6"/>
      <c r="W58" s="6"/>
      <c r="X58" s="144"/>
      <c r="Y58" s="6"/>
      <c r="Z58" s="148"/>
      <c r="AA58" s="6"/>
      <c r="AB58" s="6"/>
      <c r="AC58" s="6"/>
      <c r="AD58" s="6"/>
      <c r="AE58" s="6"/>
      <c r="AF58" s="6"/>
      <c r="AG58" s="6"/>
      <c r="AH58" s="6"/>
      <c r="AI58" s="6"/>
      <c r="AJ58" s="6"/>
      <c r="AK58" s="6"/>
      <c r="AL58" s="6"/>
      <c r="AM58" s="6"/>
      <c r="AN58" s="6"/>
    </row>
    <row r="59" spans="2:40" x14ac:dyDescent="0.25">
      <c r="B59" s="6"/>
      <c r="C59" s="6"/>
      <c r="D59" s="6"/>
      <c r="E59" s="176"/>
      <c r="F59" s="278"/>
      <c r="G59" s="278"/>
      <c r="H59" s="278"/>
      <c r="I59" s="278"/>
      <c r="J59" s="278"/>
      <c r="K59" s="278"/>
      <c r="L59" s="278"/>
      <c r="M59" s="279"/>
      <c r="N59" s="278"/>
      <c r="O59" s="278"/>
      <c r="P59" s="279"/>
      <c r="Q59" s="6"/>
      <c r="R59" s="151"/>
      <c r="S59" s="147"/>
      <c r="T59" s="6"/>
      <c r="U59" s="6"/>
      <c r="V59" s="151"/>
      <c r="W59" s="151"/>
      <c r="X59" s="144"/>
      <c r="Y59" s="6"/>
      <c r="Z59" s="148"/>
      <c r="AA59" s="6"/>
      <c r="AB59" s="6"/>
      <c r="AC59" s="6"/>
      <c r="AD59" s="6"/>
      <c r="AE59" s="6"/>
      <c r="AF59" s="6"/>
      <c r="AG59" s="6"/>
      <c r="AH59" s="6"/>
      <c r="AI59" s="6"/>
      <c r="AJ59" s="6"/>
      <c r="AK59" s="6"/>
      <c r="AL59" s="6"/>
      <c r="AM59" s="6"/>
      <c r="AN59" s="6"/>
    </row>
    <row r="60" spans="2:40" x14ac:dyDescent="0.25">
      <c r="B60" s="6"/>
      <c r="C60" s="6"/>
      <c r="D60" s="6"/>
      <c r="E60" s="176"/>
      <c r="F60" s="278"/>
      <c r="G60" s="278"/>
      <c r="H60" s="278"/>
      <c r="I60" s="278"/>
      <c r="J60" s="278"/>
      <c r="K60" s="278"/>
      <c r="L60" s="278"/>
      <c r="M60" s="279"/>
      <c r="N60" s="278"/>
      <c r="O60" s="278"/>
      <c r="P60" s="279"/>
      <c r="Q60" s="6"/>
      <c r="R60" s="151"/>
      <c r="S60" s="147"/>
      <c r="T60" s="6"/>
      <c r="U60" s="6"/>
      <c r="V60" s="6"/>
      <c r="W60" s="6"/>
      <c r="X60" s="144"/>
      <c r="Y60" s="6"/>
      <c r="Z60" s="148"/>
      <c r="AA60" s="6"/>
      <c r="AB60" s="6"/>
      <c r="AC60" s="6"/>
      <c r="AD60" s="6"/>
      <c r="AE60" s="6"/>
      <c r="AF60" s="6"/>
      <c r="AG60" s="6"/>
      <c r="AH60" s="6"/>
      <c r="AI60" s="6"/>
      <c r="AJ60" s="6"/>
      <c r="AK60" s="6"/>
      <c r="AL60" s="6"/>
      <c r="AM60" s="6"/>
      <c r="AN60" s="6"/>
    </row>
    <row r="61" spans="2:40" x14ac:dyDescent="0.25">
      <c r="B61" s="6"/>
      <c r="C61" s="6"/>
      <c r="D61" s="6"/>
      <c r="E61" s="177"/>
      <c r="F61" s="280"/>
      <c r="G61" s="280"/>
      <c r="H61" s="280"/>
      <c r="I61" s="280"/>
      <c r="J61" s="280"/>
      <c r="K61" s="280"/>
      <c r="L61" s="280"/>
      <c r="M61" s="279"/>
      <c r="N61" s="280"/>
      <c r="O61" s="280"/>
      <c r="P61" s="279"/>
      <c r="Q61" s="151"/>
      <c r="R61" s="151"/>
      <c r="S61" s="147"/>
      <c r="T61" s="6"/>
      <c r="U61" s="6"/>
      <c r="V61" s="6"/>
      <c r="W61" s="6"/>
      <c r="X61" s="144"/>
      <c r="Y61" s="6"/>
      <c r="Z61" s="148"/>
      <c r="AA61" s="6"/>
      <c r="AB61" s="6"/>
      <c r="AC61" s="6"/>
      <c r="AD61" s="6"/>
      <c r="AE61" s="6"/>
      <c r="AF61" s="6"/>
      <c r="AG61" s="6"/>
      <c r="AH61" s="6"/>
      <c r="AI61" s="6"/>
      <c r="AJ61" s="6"/>
      <c r="AK61" s="6"/>
      <c r="AL61" s="6"/>
      <c r="AM61" s="6"/>
      <c r="AN61" s="6"/>
    </row>
    <row r="62" spans="2:40" x14ac:dyDescent="0.25">
      <c r="B62" s="6"/>
      <c r="C62" s="6"/>
      <c r="D62" s="6"/>
      <c r="E62" s="176"/>
      <c r="F62" s="278"/>
      <c r="G62" s="278"/>
      <c r="H62" s="278"/>
      <c r="I62" s="278"/>
      <c r="J62" s="278"/>
      <c r="K62" s="278"/>
      <c r="L62" s="278"/>
      <c r="M62" s="279"/>
      <c r="N62" s="278"/>
      <c r="O62" s="278"/>
      <c r="P62" s="279"/>
      <c r="Q62" s="6"/>
      <c r="R62" s="151"/>
      <c r="S62" s="147"/>
      <c r="T62" s="6"/>
      <c r="U62" s="6"/>
      <c r="V62" s="6"/>
      <c r="W62" s="6"/>
      <c r="X62" s="144"/>
      <c r="Y62" s="6"/>
      <c r="Z62" s="148"/>
      <c r="AA62" s="6"/>
      <c r="AB62" s="6"/>
      <c r="AC62" s="6"/>
      <c r="AD62" s="6"/>
      <c r="AE62" s="6"/>
      <c r="AF62" s="6"/>
      <c r="AG62" s="6"/>
      <c r="AH62" s="6"/>
      <c r="AI62" s="6"/>
      <c r="AJ62" s="6"/>
      <c r="AK62" s="6"/>
      <c r="AL62" s="6"/>
      <c r="AM62" s="6"/>
      <c r="AN62" s="6"/>
    </row>
    <row r="63" spans="2:40" x14ac:dyDescent="0.25">
      <c r="B63" s="6"/>
      <c r="C63" s="6"/>
      <c r="D63" s="6"/>
      <c r="E63" s="176"/>
      <c r="F63" s="278"/>
      <c r="G63" s="278"/>
      <c r="H63" s="278"/>
      <c r="I63" s="278"/>
      <c r="J63" s="278"/>
      <c r="K63" s="278"/>
      <c r="L63" s="278"/>
      <c r="M63" s="279"/>
      <c r="N63" s="278"/>
      <c r="O63" s="278"/>
      <c r="P63" s="279"/>
      <c r="Q63" s="6"/>
      <c r="R63" s="149"/>
      <c r="S63" s="147"/>
      <c r="T63" s="6"/>
      <c r="U63" s="6"/>
      <c r="V63" s="151"/>
      <c r="W63" s="151"/>
      <c r="X63" s="144"/>
      <c r="Y63" s="6"/>
      <c r="Z63" s="148"/>
      <c r="AA63" s="6"/>
      <c r="AB63" s="6"/>
      <c r="AC63" s="6"/>
      <c r="AD63" s="6"/>
      <c r="AE63" s="6"/>
      <c r="AF63" s="6"/>
      <c r="AG63" s="6"/>
      <c r="AH63" s="6"/>
      <c r="AI63" s="6"/>
      <c r="AJ63" s="6"/>
      <c r="AK63" s="6"/>
      <c r="AL63" s="6"/>
      <c r="AM63" s="6"/>
      <c r="AN63" s="6"/>
    </row>
    <row r="64" spans="2:40" x14ac:dyDescent="0.25">
      <c r="B64" s="6"/>
      <c r="C64" s="6"/>
      <c r="D64" s="6"/>
      <c r="E64" s="176"/>
      <c r="F64" s="278"/>
      <c r="G64" s="278"/>
      <c r="H64" s="278"/>
      <c r="I64" s="278"/>
      <c r="J64" s="278"/>
      <c r="K64" s="278"/>
      <c r="L64" s="278"/>
      <c r="M64" s="279"/>
      <c r="N64" s="278"/>
      <c r="O64" s="278"/>
      <c r="P64" s="279"/>
      <c r="Q64" s="6"/>
      <c r="R64" s="151"/>
      <c r="S64" s="147"/>
      <c r="T64" s="6"/>
      <c r="U64" s="6"/>
      <c r="V64" s="6"/>
      <c r="W64" s="6"/>
      <c r="X64" s="144"/>
      <c r="Y64" s="6"/>
      <c r="Z64" s="148"/>
      <c r="AA64" s="6"/>
      <c r="AB64" s="6"/>
      <c r="AC64" s="6"/>
      <c r="AD64" s="6"/>
      <c r="AE64" s="6"/>
      <c r="AF64" s="6"/>
      <c r="AG64" s="6"/>
      <c r="AH64" s="6"/>
      <c r="AI64" s="6"/>
      <c r="AJ64" s="6"/>
      <c r="AK64" s="6"/>
      <c r="AL64" s="6"/>
      <c r="AM64" s="6"/>
      <c r="AN64" s="6"/>
    </row>
    <row r="65" spans="2:40" x14ac:dyDescent="0.25">
      <c r="B65" s="6"/>
      <c r="C65" s="6"/>
      <c r="D65" s="6"/>
      <c r="E65" s="176"/>
      <c r="F65" s="278"/>
      <c r="G65" s="278"/>
      <c r="H65" s="278"/>
      <c r="I65" s="278"/>
      <c r="J65" s="278"/>
      <c r="K65" s="278"/>
      <c r="L65" s="278"/>
      <c r="M65" s="279"/>
      <c r="N65" s="278"/>
      <c r="O65" s="278"/>
      <c r="P65" s="279"/>
      <c r="Q65" s="6"/>
      <c r="R65" s="151"/>
      <c r="S65" s="147"/>
      <c r="T65" s="6"/>
      <c r="U65" s="6"/>
      <c r="V65" s="6"/>
      <c r="W65" s="6"/>
      <c r="X65" s="144"/>
      <c r="Y65" s="6"/>
      <c r="Z65" s="148"/>
      <c r="AA65" s="6"/>
      <c r="AB65" s="6"/>
      <c r="AC65" s="6"/>
      <c r="AD65" s="6"/>
      <c r="AE65" s="6"/>
      <c r="AF65" s="6"/>
      <c r="AG65" s="6"/>
      <c r="AH65" s="6"/>
      <c r="AI65" s="6"/>
      <c r="AJ65" s="6"/>
      <c r="AK65" s="6"/>
      <c r="AL65" s="6"/>
      <c r="AM65" s="6"/>
      <c r="AN65" s="6"/>
    </row>
    <row r="66" spans="2:40" x14ac:dyDescent="0.25">
      <c r="B66" s="6"/>
      <c r="C66" s="6"/>
      <c r="D66" s="6"/>
      <c r="E66" s="176"/>
      <c r="F66" s="278"/>
      <c r="G66" s="278"/>
      <c r="H66" s="278"/>
      <c r="I66" s="278"/>
      <c r="J66" s="278"/>
      <c r="K66" s="278"/>
      <c r="L66" s="278"/>
      <c r="M66" s="279"/>
      <c r="N66" s="278"/>
      <c r="O66" s="278"/>
      <c r="P66" s="279"/>
      <c r="Q66" s="6"/>
      <c r="R66" s="149"/>
      <c r="S66" s="145"/>
      <c r="T66" s="146"/>
      <c r="U66" s="146"/>
      <c r="V66" s="151"/>
      <c r="W66" s="151"/>
      <c r="X66" s="144"/>
      <c r="Y66" s="6"/>
      <c r="Z66" s="148"/>
      <c r="AA66" s="6"/>
      <c r="AB66" s="6"/>
      <c r="AC66" s="6"/>
      <c r="AD66" s="6"/>
      <c r="AE66" s="6"/>
      <c r="AF66" s="6"/>
      <c r="AG66" s="6"/>
      <c r="AH66" s="6"/>
      <c r="AI66" s="6"/>
      <c r="AJ66" s="6"/>
      <c r="AK66" s="6"/>
      <c r="AL66" s="6"/>
      <c r="AM66" s="6"/>
      <c r="AN66" s="6"/>
    </row>
    <row r="67" spans="2:40" x14ac:dyDescent="0.25">
      <c r="B67" s="6"/>
      <c r="C67" s="6"/>
      <c r="D67" s="6"/>
      <c r="E67" s="176"/>
      <c r="F67" s="278"/>
      <c r="G67" s="278"/>
      <c r="H67" s="278"/>
      <c r="I67" s="278"/>
      <c r="J67" s="278"/>
      <c r="K67" s="278"/>
      <c r="L67" s="278"/>
      <c r="M67" s="279"/>
      <c r="N67" s="278"/>
      <c r="O67" s="278"/>
      <c r="P67" s="279"/>
      <c r="Q67" s="6"/>
      <c r="R67" s="151"/>
      <c r="S67" s="145"/>
      <c r="T67" s="146"/>
      <c r="U67" s="146"/>
      <c r="V67" s="6"/>
      <c r="W67" s="6"/>
      <c r="X67" s="144"/>
      <c r="Y67" s="6"/>
      <c r="Z67" s="148"/>
      <c r="AA67" s="6"/>
      <c r="AB67" s="6"/>
      <c r="AC67" s="6"/>
      <c r="AD67" s="6"/>
      <c r="AE67" s="6"/>
      <c r="AF67" s="6"/>
      <c r="AG67" s="6"/>
      <c r="AH67" s="6"/>
      <c r="AI67" s="6"/>
      <c r="AJ67" s="6"/>
      <c r="AK67" s="6"/>
      <c r="AL67" s="6"/>
      <c r="AM67" s="6"/>
      <c r="AN67" s="6"/>
    </row>
    <row r="68" spans="2:40" x14ac:dyDescent="0.25">
      <c r="B68" s="6"/>
      <c r="C68" s="6"/>
      <c r="D68" s="6"/>
      <c r="E68" s="6"/>
      <c r="F68" s="278"/>
      <c r="G68" s="278"/>
      <c r="H68" s="278"/>
      <c r="I68" s="278"/>
      <c r="J68" s="278"/>
      <c r="K68" s="278"/>
      <c r="L68" s="278"/>
      <c r="M68" s="279"/>
      <c r="N68" s="278"/>
      <c r="O68" s="278"/>
      <c r="P68" s="279"/>
      <c r="Q68" s="6"/>
      <c r="R68" s="6"/>
      <c r="S68" s="175"/>
      <c r="T68" s="6"/>
      <c r="U68" s="6"/>
      <c r="V68" s="6"/>
      <c r="W68" s="6"/>
      <c r="X68" s="148"/>
      <c r="Y68" s="6"/>
      <c r="Z68" s="148"/>
      <c r="AA68" s="6"/>
      <c r="AB68" s="6"/>
      <c r="AC68" s="6"/>
      <c r="AD68" s="6"/>
      <c r="AE68" s="6"/>
      <c r="AF68" s="6"/>
      <c r="AG68" s="6"/>
      <c r="AH68" s="6"/>
      <c r="AI68" s="6"/>
      <c r="AJ68" s="6"/>
      <c r="AK68" s="6"/>
      <c r="AL68" s="6"/>
      <c r="AM68" s="6"/>
      <c r="AN68" s="6"/>
    </row>
    <row r="69" spans="2:40" x14ac:dyDescent="0.25">
      <c r="B69" s="6"/>
      <c r="C69" s="6"/>
      <c r="D69" s="6"/>
      <c r="E69" s="6"/>
      <c r="F69" s="278"/>
      <c r="G69" s="278"/>
      <c r="H69" s="278"/>
      <c r="I69" s="278"/>
      <c r="J69" s="278"/>
      <c r="K69" s="278"/>
      <c r="L69" s="278"/>
      <c r="M69" s="279"/>
      <c r="N69" s="278"/>
      <c r="O69" s="278"/>
      <c r="P69" s="279"/>
      <c r="Q69" s="6"/>
      <c r="R69" s="6"/>
      <c r="S69" s="175"/>
      <c r="T69" s="6"/>
      <c r="U69" s="6"/>
      <c r="V69" s="6"/>
      <c r="W69" s="6"/>
      <c r="X69" s="148"/>
      <c r="Y69" s="6"/>
      <c r="Z69" s="148"/>
      <c r="AA69" s="6"/>
      <c r="AB69" s="6"/>
      <c r="AC69" s="6"/>
      <c r="AD69" s="6"/>
      <c r="AE69" s="6"/>
      <c r="AF69" s="6"/>
      <c r="AG69" s="6"/>
      <c r="AH69" s="6"/>
      <c r="AI69" s="6"/>
      <c r="AJ69" s="6"/>
      <c r="AK69" s="6"/>
      <c r="AL69" s="6"/>
      <c r="AM69" s="6"/>
      <c r="AN69" s="6"/>
    </row>
    <row r="70" spans="2:40" x14ac:dyDescent="0.25">
      <c r="AN70" s="6"/>
    </row>
    <row r="71" spans="2:40" x14ac:dyDescent="0.25">
      <c r="AN71" s="6"/>
    </row>
  </sheetData>
  <mergeCells count="1">
    <mergeCell ref="AA3:AL4"/>
  </mergeCells>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Présentation</vt:lpstr>
      <vt:lpstr>Acier</vt:lpstr>
      <vt:lpstr>Inox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Clément Brun</dc:creator>
  <cp:lastModifiedBy>brigitte</cp:lastModifiedBy>
  <dcterms:created xsi:type="dcterms:W3CDTF">2018-05-24T14:26:41Z</dcterms:created>
  <dcterms:modified xsi:type="dcterms:W3CDTF">2018-08-14T15:36:51Z</dcterms:modified>
</cp:coreProperties>
</file>