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777c78eef3b74d/Excel Data Analysis FD/"/>
    </mc:Choice>
  </mc:AlternateContent>
  <xr:revisionPtr revIDLastSave="861" documentId="8_{F97F57CE-6F09-45A5-92D2-B23FA5DCBC82}" xr6:coauthVersionLast="47" xr6:coauthVersionMax="47" xr10:uidLastSave="{124ACD9E-DFE5-405D-9008-02A065C981CB}"/>
  <bookViews>
    <workbookView xWindow="30" yWindow="750" windowWidth="15330" windowHeight="10770" tabRatio="397" xr2:uid="{B9D60294-5061-4079-A876-B62BCD1CF08A}"/>
  </bookViews>
  <sheets>
    <sheet name="Basic Data Table" sheetId="1" r:id="rId1"/>
    <sheet name="Two-Input Data Table" sheetId="2" r:id="rId2"/>
    <sheet name="Goal Seek" sheetId="3" r:id="rId3"/>
    <sheet name="Scenarios" sheetId="4" r:id="rId4"/>
    <sheet name="Solver" sheetId="5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Changing_Cells">Scenarios!$B$7:$B$9</definedName>
    <definedName name="Down_Payment">[1]Scenarios!$B$7</definedName>
    <definedName name="Expenses" localSheetId="3">[2]Iterate!$C$4</definedName>
    <definedName name="Expenses">[3]Iterate!$C$4</definedName>
    <definedName name="Finley_Sprocket" localSheetId="3">'[2]Break Even (Solver)'!$B$3:$B$12</definedName>
    <definedName name="Finley_Sprocket">'[3]Break Even (Solver)'!$B$3:$B$12</definedName>
    <definedName name="Fixed_Cells">Scenarios!$B$2</definedName>
    <definedName name="Fixed_Costs">'[2]Break Even (Solver)'!$B$9:$C$9</definedName>
    <definedName name="Gross_Margin" localSheetId="3">[2]Iterate!$C$3</definedName>
    <definedName name="Gross_Margin">[3]Iterate!$C$3</definedName>
    <definedName name="Gross_Profit" localSheetId="3">[2]Iterate!$C$5</definedName>
    <definedName name="Gross_Profit">[3]Iterate!$C$5</definedName>
    <definedName name="House_Price">[1]Scenarios!$B$3</definedName>
    <definedName name="Interest">Scenarios!$B$4</definedName>
    <definedName name="Interest_Rate">[1]Scenarios!$B$4</definedName>
    <definedName name="Langstrom_Wrench" localSheetId="3">'[2]Break Even (Solver)'!$C$3:$C$12</definedName>
    <definedName name="Langstrom_Wrench">'[3]Break Even (Solver)'!$C$3:$C$12</definedName>
    <definedName name="Net_Profit">[2]Iterate!$C$7</definedName>
    <definedName name="NPer" localSheetId="2">'Goal Seek'!$B$4</definedName>
    <definedName name="NPer2">'[2]Future Value (2-Inputs)'!$C$3</definedName>
    <definedName name="Paydown">[1]Scenarios!$B$9</definedName>
    <definedName name="Paydown_Payment">Scenarios!$C$12</definedName>
    <definedName name="Paydown_Total">Scenarios!$C$13</definedName>
    <definedName name="PaymentWithExtra" localSheetId="1">'[4]Mortgage Paydown Analysis'!#REF!</definedName>
    <definedName name="PaymentWithExtra">'[4]Mortgage Paydown Analysis'!#REF!</definedName>
    <definedName name="Price" localSheetId="3">'[2]Break Even (Solver)'!$B$3:$C$3</definedName>
    <definedName name="Price">'[3]Break Even (Solver)'!$B$3:$C$3</definedName>
    <definedName name="Profit" localSheetId="3">'[2]Break Even (Solver)'!$B$12:$C$12</definedName>
    <definedName name="Profit">'[3]Break Even (Solver)'!$B$12:$C$12</definedName>
    <definedName name="Profit_Margin">'[2]Break Even (Goal Seek)'!$B$12:$C$12</definedName>
    <definedName name="Profit_Sharing" localSheetId="3">[2]Iterate!$C$6</definedName>
    <definedName name="Profit_Sharing">[3]Iterate!$C$6</definedName>
    <definedName name="Profit_Sharing_Percentage">[2]Iterate!$C$9</definedName>
    <definedName name="Rate" localSheetId="2">'Goal Seek'!$B$3</definedName>
    <definedName name="Rate" localSheetId="1">'[5]Mortgage Paydown Analysis'!#REF!</definedName>
    <definedName name="Rate">'[5]Mortgage Paydown Analysis'!#REF!</definedName>
    <definedName name="Rate2">'[2]Future Value (2-Inputs)'!$C$2</definedName>
    <definedName name="Regular_Payment">Scenarios!$B$12</definedName>
    <definedName name="Regular_Total">Scenarios!$B$13</definedName>
    <definedName name="RegularPayment" localSheetId="1">'[4]Mortgage Paydown Analysis'!#REF!</definedName>
    <definedName name="RegularPayment">'[4]Mortgage Paydown Analysis'!#REF!</definedName>
    <definedName name="Revenue" localSheetId="3">'[2]Break Even (Solver)'!$B$5:$C$5</definedName>
    <definedName name="Revenue">'[3]Break Even (Solver)'!$B$5:$C$5</definedName>
    <definedName name="Revised_Term">Scenarios!$C$15</definedName>
    <definedName name="RevisedTerm" localSheetId="1">'[4]Mortgage Paydown Analysis'!#REF!</definedName>
    <definedName name="RevisedTerm">'[4]Mortgage Paydown Analysis'!#REF!</definedName>
    <definedName name="Scenario1" localSheetId="1">'Two-Input Data Table'!$B$2:$C$5</definedName>
    <definedName name="Scenario1">'Basic Data Table'!$B$2:$C$5</definedName>
    <definedName name="Scenario2" localSheetId="2">'[1]Data Table'!#REF!</definedName>
    <definedName name="Scenario2" localSheetId="3">'[1]Data Table'!#REF!</definedName>
    <definedName name="Scenario2" localSheetId="4">'[1]Data Table'!#REF!</definedName>
    <definedName name="Scenario2" localSheetId="1">'Two-Input Data Table'!#REF!</definedName>
    <definedName name="Scenario2">'Basic Data Table'!#REF!</definedName>
    <definedName name="solver_adj" localSheetId="4" hidden="1">Solver!$B$4,Solver!$C$4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100</definedName>
    <definedName name="solver_lhs1" localSheetId="4" hidden="1">Solver!$B$12</definedName>
    <definedName name="solver_lhs2" localSheetId="4" hidden="1">Solver!$C$12</definedName>
    <definedName name="solver_lin" localSheetId="4" hidden="1">2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2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Solver!$B$14</definedName>
    <definedName name="solver_pre" localSheetId="4" hidden="1">0.000001</definedName>
    <definedName name="solver_rbv" localSheetId="4" hidden="1">1</definedName>
    <definedName name="solver_rel1" localSheetId="4" hidden="1">2</definedName>
    <definedName name="solver_rel2" localSheetId="4" hidden="1">2</definedName>
    <definedName name="solver_rhs1" localSheetId="4" hidden="1">0</definedName>
    <definedName name="solver_rhs2" localSheetId="4" hidden="1">0</definedName>
    <definedName name="solver_rlx" localSheetId="4" hidden="1">1</definedName>
    <definedName name="solver_rsd" localSheetId="4" hidden="1">0</definedName>
    <definedName name="solver_scl" localSheetId="4" hidden="1">2</definedName>
    <definedName name="solver_sho" localSheetId="4" hidden="1">1</definedName>
    <definedName name="solver_ssz" localSheetId="4" hidden="1">100</definedName>
    <definedName name="solver_tim" localSheetId="4" hidden="1">100</definedName>
    <definedName name="solver_tmp" localSheetId="4" hidden="1">0</definedName>
    <definedName name="solver_tol" localSheetId="4" hidden="1">0.05</definedName>
    <definedName name="solver_typ" localSheetId="4" hidden="1">3</definedName>
    <definedName name="solver_val" localSheetId="4" hidden="1">0</definedName>
    <definedName name="solver_ver" localSheetId="4" hidden="1">3</definedName>
    <definedName name="Term">[1]Scenarios!$B$8</definedName>
    <definedName name="Total_Costs" localSheetId="3">'[2]Break Even (Solver)'!$B$10:$C$10</definedName>
    <definedName name="Total_Costs">'[3]Break Even (Solver)'!$B$10:$C$10</definedName>
    <definedName name="Total_Revenue">[3]Margin!$C$7</definedName>
    <definedName name="Total_Savings">Scenarios!$C$14</definedName>
    <definedName name="Unit_Cost" localSheetId="3">'[2]Break Even (Solver)'!$B$7:$C$7</definedName>
    <definedName name="Unit_Cost">'[3]Break Even (Solver)'!$B$7:$C$7</definedName>
    <definedName name="Units" localSheetId="3">'[2]Break Even (Solver)'!$B$4:$C$4</definedName>
    <definedName name="Units">'[3]Break Even (Solver)'!$B$4:$C$4</definedName>
    <definedName name="Variable_Costs" localSheetId="3">'[2]Break Even (Solver)'!$B$8:$C$8</definedName>
    <definedName name="Variable_Costs">'[3]Break Even (Solver)'!$B$8:$C$8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4" l="1"/>
  <c r="C8" i="5"/>
  <c r="C10" i="5" s="1"/>
  <c r="B8" i="5"/>
  <c r="B10" i="5" s="1"/>
  <c r="C5" i="5"/>
  <c r="B5" i="5"/>
  <c r="B15" i="4"/>
  <c r="B14" i="4"/>
  <c r="B7" i="3"/>
  <c r="B7" i="2"/>
  <c r="C7" i="1"/>
  <c r="B12" i="5" l="1"/>
  <c r="C12" i="5"/>
  <c r="B14" i="5" l="1"/>
  <c r="C13" i="4"/>
  <c r="C14" i="4" s="1"/>
</calcChain>
</file>

<file path=xl/sharedStrings.xml><?xml version="1.0" encoding="utf-8"?>
<sst xmlns="http://schemas.openxmlformats.org/spreadsheetml/2006/main" count="43" uniqueCount="33">
  <si>
    <t>Loan Payment Analysis</t>
  </si>
  <si>
    <t>Interest Rate (Annual)</t>
  </si>
  <si>
    <t>Term (Years)</t>
  </si>
  <si>
    <t>Principal</t>
  </si>
  <si>
    <t>Monthly Payment</t>
  </si>
  <si>
    <t>Term</t>
  </si>
  <si>
    <t>Interest Rate</t>
  </si>
  <si>
    <t>College Fund Calculation</t>
  </si>
  <si>
    <t>Annual Deposit</t>
  </si>
  <si>
    <t>College Fund</t>
  </si>
  <si>
    <t>Mortgage Analysis</t>
  </si>
  <si>
    <t>Fixed Cells:</t>
  </si>
  <si>
    <t>House Price</t>
  </si>
  <si>
    <t>Changing Cells:</t>
  </si>
  <si>
    <t>Down Payment</t>
  </si>
  <si>
    <t>Paydown</t>
  </si>
  <si>
    <t>Results:</t>
  </si>
  <si>
    <t>Regular Mortgage</t>
  </si>
  <si>
    <t>With Paydown</t>
  </si>
  <si>
    <t>Total Paid</t>
  </si>
  <si>
    <t>Total Savings</t>
  </si>
  <si>
    <t>Revised Term</t>
  </si>
  <si>
    <t>Inflatable Dartboard</t>
  </si>
  <si>
    <t>Dog Polisher</t>
  </si>
  <si>
    <t>Price</t>
  </si>
  <si>
    <t>Units</t>
  </si>
  <si>
    <t>Revenue</t>
  </si>
  <si>
    <t>Unit Cost</t>
  </si>
  <si>
    <t>Variable Costs</t>
  </si>
  <si>
    <t>Fixed Costs</t>
  </si>
  <si>
    <t>Total Costs</t>
  </si>
  <si>
    <t>Product Profit</t>
  </si>
  <si>
    <t>Total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</si>
</sst>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&quot;$&quot;#,##0"/>
    <numFmt numFmtId="166" formatCode="\G\e\n\e\r\a\l"/>
    <numFmt numFmtId="167" formatCode="0.0"/>
  </numFmts>
  <fonts count="7" x14ac:knownFonts="1"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8"/>
      <color theme="3"/>
      <name val="Calibri Light"/>
      <family val="2"/>
      <scheme val="maj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MS Sans Serif"/>
      <family val="2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6" fontId="5" fillId="0" borderId="0"/>
  </cellStyleXfs>
  <cellXfs count="4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0" fontId="4" fillId="0" borderId="0" xfId="0" applyFont="1" applyBorder="1" applyAlignment="1">
      <alignment horizontal="right"/>
    </xf>
    <xf numFmtId="8" fontId="3" fillId="0" borderId="0" xfId="0" applyNumberFormat="1" applyFont="1" applyBorder="1"/>
    <xf numFmtId="164" fontId="3" fillId="0" borderId="1" xfId="0" applyNumberFormat="1" applyFont="1" applyBorder="1"/>
    <xf numFmtId="0" fontId="4" fillId="0" borderId="1" xfId="0" applyFont="1" applyBorder="1" applyAlignment="1">
      <alignment horizontal="right"/>
    </xf>
    <xf numFmtId="8" fontId="3" fillId="0" borderId="2" xfId="0" applyNumberFormat="1" applyFont="1" applyBorder="1"/>
    <xf numFmtId="0" fontId="3" fillId="0" borderId="3" xfId="0" applyFont="1" applyBorder="1" applyAlignment="1">
      <alignment horizontal="center"/>
    </xf>
    <xf numFmtId="166" fontId="2" fillId="0" borderId="0" xfId="2" applyNumberFormat="1"/>
    <xf numFmtId="166" fontId="3" fillId="0" borderId="0" xfId="3" applyFont="1"/>
    <xf numFmtId="166" fontId="4" fillId="0" borderId="0" xfId="3" applyFont="1"/>
    <xf numFmtId="9" fontId="3" fillId="0" borderId="0" xfId="3" applyNumberFormat="1" applyFont="1"/>
    <xf numFmtId="1" fontId="3" fillId="0" borderId="0" xfId="3" applyNumberFormat="1" applyFont="1"/>
    <xf numFmtId="5" fontId="3" fillId="0" borderId="0" xfId="3" applyNumberFormat="1" applyFont="1"/>
    <xf numFmtId="166" fontId="4" fillId="0" borderId="0" xfId="3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horizontal="right"/>
    </xf>
    <xf numFmtId="6" fontId="3" fillId="0" borderId="0" xfId="0" applyNumberFormat="1" applyFont="1"/>
    <xf numFmtId="10" fontId="3" fillId="0" borderId="0" xfId="0" applyNumberFormat="1" applyFont="1"/>
    <xf numFmtId="5" fontId="3" fillId="0" borderId="0" xfId="0" applyNumberFormat="1" applyFont="1"/>
    <xf numFmtId="0" fontId="4" fillId="0" borderId="0" xfId="0" applyFont="1" applyAlignment="1">
      <alignment horizontal="center" wrapText="1"/>
    </xf>
    <xf numFmtId="7" fontId="3" fillId="0" borderId="0" xfId="0" applyNumberFormat="1" applyFont="1"/>
    <xf numFmtId="8" fontId="3" fillId="0" borderId="0" xfId="0" applyNumberFormat="1" applyFont="1"/>
    <xf numFmtId="167" fontId="3" fillId="0" borderId="0" xfId="0" applyNumberFormat="1" applyFont="1"/>
    <xf numFmtId="0" fontId="4" fillId="0" borderId="4" xfId="0" applyFont="1" applyBorder="1"/>
    <xf numFmtId="0" fontId="4" fillId="0" borderId="5" xfId="0" applyFont="1" applyBorder="1" applyAlignment="1">
      <alignment horizontal="center" wrapText="1"/>
    </xf>
    <xf numFmtId="0" fontId="4" fillId="0" borderId="6" xfId="0" applyFont="1" applyBorder="1"/>
    <xf numFmtId="8" fontId="3" fillId="0" borderId="7" xfId="0" applyNumberFormat="1" applyFont="1" applyBorder="1"/>
    <xf numFmtId="0" fontId="4" fillId="0" borderId="8" xfId="0" applyFont="1" applyBorder="1"/>
    <xf numFmtId="1" fontId="3" fillId="0" borderId="9" xfId="0" applyNumberFormat="1" applyFont="1" applyBorder="1"/>
    <xf numFmtId="6" fontId="3" fillId="0" borderId="9" xfId="0" applyNumberFormat="1" applyFont="1" applyBorder="1"/>
    <xf numFmtId="0" fontId="3" fillId="0" borderId="7" xfId="0" applyFont="1" applyBorder="1"/>
    <xf numFmtId="6" fontId="3" fillId="0" borderId="7" xfId="0" applyNumberFormat="1" applyFont="1" applyBorder="1"/>
    <xf numFmtId="0" fontId="4" fillId="0" borderId="10" xfId="0" applyFon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0" fontId="2" fillId="0" borderId="0" xfId="1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4">
    <cellStyle name="Normal" xfId="0" builtinId="0"/>
    <cellStyle name="Normal_COLLEGE" xfId="3" xr:uid="{1A430FD3-DC81-4F48-8007-74A403F1B213}"/>
    <cellStyle name="Title" xfId="1" builtinId="15"/>
    <cellStyle name="Title 2" xfId="2" xr:uid="{E91645A0-90C9-4907-9AFF-630738573A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1777c78eef3b74d/Workbooks/Excel%20Data%20Analsysis%20VB%20Examples/Chapter0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ocuments\Analys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ocuments\Analysi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ocuments\Loan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aul\Documents\Loan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Table"/>
      <sheetName val="Two-Input Data Table"/>
      <sheetName val="Goal Seek"/>
      <sheetName val="Scenarios"/>
      <sheetName val="Solver"/>
    </sheetNames>
    <sheetDataSet>
      <sheetData sheetId="0" refreshError="1"/>
      <sheetData sheetId="1" refreshError="1"/>
      <sheetData sheetId="2" refreshError="1"/>
      <sheetData sheetId="3" refreshError="1">
        <row r="3">
          <cell r="B3">
            <v>100000</v>
          </cell>
        </row>
        <row r="4">
          <cell r="B4">
            <v>0.04</v>
          </cell>
        </row>
        <row r="7">
          <cell r="B7">
            <v>20000</v>
          </cell>
        </row>
        <row r="8">
          <cell r="B8">
            <v>20</v>
          </cell>
        </row>
        <row r="9">
          <cell r="B9">
            <v>-100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>
        <row r="2">
          <cell r="C2">
            <v>0.05</v>
          </cell>
        </row>
        <row r="3">
          <cell r="C3">
            <v>10</v>
          </cell>
        </row>
      </sheetData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  <row r="7">
          <cell r="C7">
            <v>100000</v>
          </cell>
        </row>
        <row r="9">
          <cell r="C9">
            <v>0.1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B12">
            <v>7177.0334928229568</v>
          </cell>
          <cell r="C12">
            <v>8032.1285140562686</v>
          </cell>
        </row>
      </sheetData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/>
      <sheetData sheetId="1"/>
      <sheetData sheetId="2"/>
      <sheetData sheetId="3"/>
      <sheetData sheetId="4">
        <row r="3">
          <cell r="C3">
            <v>1000000</v>
          </cell>
        </row>
        <row r="4">
          <cell r="C4">
            <v>900000</v>
          </cell>
        </row>
        <row r="5">
          <cell r="C5">
            <v>100000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7">
          <cell r="C7">
            <v>60000</v>
          </cell>
        </row>
      </sheetData>
      <sheetData sheetId="12"/>
      <sheetData sheetId="13"/>
      <sheetData sheetId="14"/>
      <sheetData sheetId="15"/>
      <sheetData sheetId="16">
        <row r="3">
          <cell r="B3">
            <v>24.95</v>
          </cell>
          <cell r="C3">
            <v>19.95</v>
          </cell>
        </row>
        <row r="4">
          <cell r="B4">
            <v>8032.1285140562231</v>
          </cell>
          <cell r="C4">
            <v>7177.0334928229695</v>
          </cell>
        </row>
        <row r="5">
          <cell r="B5">
            <v>200401.60642570278</v>
          </cell>
          <cell r="C5">
            <v>143181.81818181823</v>
          </cell>
        </row>
        <row r="7">
          <cell r="B7">
            <v>12.5</v>
          </cell>
          <cell r="C7">
            <v>9.5</v>
          </cell>
        </row>
        <row r="8">
          <cell r="B8">
            <v>93224.572932879819</v>
          </cell>
          <cell r="C8">
            <v>60149.689667761981</v>
          </cell>
        </row>
        <row r="9">
          <cell r="B9">
            <v>100000</v>
          </cell>
          <cell r="C9">
            <v>75000</v>
          </cell>
        </row>
        <row r="10">
          <cell r="B10">
            <v>193224.57293287982</v>
          </cell>
          <cell r="C10">
            <v>135149.68966776197</v>
          </cell>
        </row>
        <row r="12">
          <cell r="B12">
            <v>7177.0334928229568</v>
          </cell>
          <cell r="C12">
            <v>8032.1285140562686</v>
          </cell>
        </row>
      </sheetData>
      <sheetData sheetId="17"/>
      <sheetData sheetId="18"/>
      <sheetData sheetId="19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n Payment Analysis"/>
      <sheetName val="Balloon Loan"/>
      <sheetName val="Interest Costs"/>
      <sheetName val="Principal and Interest"/>
      <sheetName val="Cumulative Principal &amp; Interest"/>
      <sheetName val="Amortization Schedule"/>
      <sheetName val="Dynamic Amortization Schedule"/>
      <sheetName val="Loan Term Analysis"/>
      <sheetName val="Loan Rate Analysis"/>
      <sheetName val="Loan Principal Analysis"/>
      <sheetName val="Mortgage Amortization Schedule"/>
      <sheetName val="Mortgage Paydown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417C6-67D8-4DD6-8966-E2CD0935EB7D}">
  <sheetPr published="0"/>
  <dimension ref="A1:F15"/>
  <sheetViews>
    <sheetView tabSelected="1" workbookViewId="0">
      <selection activeCell="C7" sqref="C7"/>
    </sheetView>
  </sheetViews>
  <sheetFormatPr defaultColWidth="8.85546875" defaultRowHeight="18.75" x14ac:dyDescent="0.3"/>
  <cols>
    <col min="1" max="1" width="20" style="1" customWidth="1"/>
    <col min="2" max="2" width="14.85546875" style="1" customWidth="1"/>
    <col min="3" max="6" width="15" style="1" customWidth="1"/>
    <col min="7" max="16384" width="8.85546875" style="1"/>
  </cols>
  <sheetData>
    <row r="1" spans="1:6" ht="23.25" x14ac:dyDescent="0.35">
      <c r="A1" s="39" t="s">
        <v>0</v>
      </c>
      <c r="B1" s="39"/>
      <c r="C1" s="39"/>
    </row>
    <row r="2" spans="1:6" x14ac:dyDescent="0.3">
      <c r="B2" s="2" t="s">
        <v>1</v>
      </c>
      <c r="C2" s="3">
        <v>0.03</v>
      </c>
    </row>
    <row r="3" spans="1:6" x14ac:dyDescent="0.3">
      <c r="B3" s="2" t="s">
        <v>2</v>
      </c>
      <c r="C3" s="1">
        <v>25</v>
      </c>
    </row>
    <row r="4" spans="1:6" x14ac:dyDescent="0.3">
      <c r="B4" s="2" t="s">
        <v>3</v>
      </c>
      <c r="C4" s="4">
        <v>100000</v>
      </c>
    </row>
    <row r="6" spans="1:6" x14ac:dyDescent="0.3">
      <c r="C6" s="5" t="s">
        <v>4</v>
      </c>
      <c r="D6"/>
      <c r="E6"/>
      <c r="F6"/>
    </row>
    <row r="7" spans="1:6" x14ac:dyDescent="0.3">
      <c r="C7" s="6">
        <f>PMT(C2 / 12, C3 * 12, C4)</f>
        <v>-474.21131385767302</v>
      </c>
      <c r="D7"/>
      <c r="E7"/>
      <c r="F7"/>
    </row>
    <row r="8" spans="1:6" x14ac:dyDescent="0.3">
      <c r="A8"/>
      <c r="B8" s="7">
        <v>0.01</v>
      </c>
      <c r="C8" s="6"/>
      <c r="D8"/>
      <c r="E8"/>
      <c r="F8"/>
    </row>
    <row r="9" spans="1:6" x14ac:dyDescent="0.3">
      <c r="A9"/>
      <c r="B9" s="7">
        <v>1.4999999999999999E-2</v>
      </c>
      <c r="C9" s="6"/>
    </row>
    <row r="10" spans="1:6" x14ac:dyDescent="0.3">
      <c r="A10"/>
      <c r="B10" s="7">
        <v>0.02</v>
      </c>
      <c r="C10" s="6"/>
    </row>
    <row r="11" spans="1:6" x14ac:dyDescent="0.3">
      <c r="A11"/>
      <c r="B11" s="7">
        <v>2.5000000000000001E-2</v>
      </c>
      <c r="C11" s="6"/>
    </row>
    <row r="12" spans="1:6" x14ac:dyDescent="0.3">
      <c r="A12"/>
      <c r="B12" s="7">
        <v>0.03</v>
      </c>
      <c r="C12" s="6"/>
    </row>
    <row r="13" spans="1:6" x14ac:dyDescent="0.3">
      <c r="A13"/>
      <c r="B13" s="7">
        <v>3.5000000000000003E-2</v>
      </c>
      <c r="C13" s="6"/>
    </row>
    <row r="14" spans="1:6" x14ac:dyDescent="0.3">
      <c r="A14"/>
      <c r="B14" s="7">
        <v>0.04</v>
      </c>
      <c r="C14" s="6"/>
    </row>
    <row r="15" spans="1:6" x14ac:dyDescent="0.3">
      <c r="A15"/>
      <c r="B15" s="7">
        <v>5.5E-2</v>
      </c>
      <c r="C15" s="6"/>
    </row>
  </sheetData>
  <mergeCells count="1">
    <mergeCell ref="A1:C1"/>
  </mergeCells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C9B4-FE27-413B-B312-DDAC3AB1F73C}">
  <sheetPr published="0"/>
  <dimension ref="A1:F15"/>
  <sheetViews>
    <sheetView workbookViewId="0">
      <selection activeCell="C2" sqref="C2"/>
    </sheetView>
  </sheetViews>
  <sheetFormatPr defaultColWidth="8.85546875" defaultRowHeight="18.75" x14ac:dyDescent="0.3"/>
  <cols>
    <col min="1" max="1" width="20" style="1" customWidth="1"/>
    <col min="2" max="2" width="14.85546875" style="1" customWidth="1"/>
    <col min="3" max="6" width="15" style="1" customWidth="1"/>
    <col min="7" max="16384" width="8.85546875" style="1"/>
  </cols>
  <sheetData>
    <row r="1" spans="1:6" ht="23.25" x14ac:dyDescent="0.35">
      <c r="A1" s="39" t="s">
        <v>0</v>
      </c>
      <c r="B1" s="39"/>
      <c r="C1" s="39"/>
    </row>
    <row r="2" spans="1:6" x14ac:dyDescent="0.3">
      <c r="B2" s="2" t="s">
        <v>1</v>
      </c>
      <c r="C2" s="3">
        <v>0.03</v>
      </c>
    </row>
    <row r="3" spans="1:6" x14ac:dyDescent="0.3">
      <c r="B3" s="2" t="s">
        <v>2</v>
      </c>
      <c r="C3" s="1">
        <v>25</v>
      </c>
    </row>
    <row r="4" spans="1:6" x14ac:dyDescent="0.3">
      <c r="B4" s="2" t="s">
        <v>3</v>
      </c>
      <c r="C4" s="4">
        <v>100000</v>
      </c>
    </row>
    <row r="6" spans="1:6" x14ac:dyDescent="0.3">
      <c r="B6" s="8" t="s">
        <v>4</v>
      </c>
      <c r="C6" s="40" t="s">
        <v>5</v>
      </c>
      <c r="D6" s="40"/>
      <c r="E6" s="40"/>
      <c r="F6" s="40"/>
    </row>
    <row r="7" spans="1:6" x14ac:dyDescent="0.3">
      <c r="B7" s="9">
        <f>PMT(C2 / 12, C3 * 12, C4)</f>
        <v>-474.21131385767302</v>
      </c>
      <c r="C7" s="10">
        <v>15</v>
      </c>
      <c r="D7" s="10">
        <v>20</v>
      </c>
      <c r="E7" s="10">
        <v>25</v>
      </c>
      <c r="F7" s="10">
        <v>30</v>
      </c>
    </row>
    <row r="8" spans="1:6" x14ac:dyDescent="0.3">
      <c r="A8" s="41" t="s">
        <v>6</v>
      </c>
      <c r="B8" s="7">
        <v>0.01</v>
      </c>
      <c r="C8" s="6"/>
      <c r="D8" s="6"/>
      <c r="E8" s="6"/>
      <c r="F8" s="6"/>
    </row>
    <row r="9" spans="1:6" x14ac:dyDescent="0.3">
      <c r="A9" s="41"/>
      <c r="B9" s="7">
        <v>1.4999999999999999E-2</v>
      </c>
      <c r="C9" s="6"/>
      <c r="D9" s="6"/>
      <c r="E9" s="6"/>
      <c r="F9" s="6"/>
    </row>
    <row r="10" spans="1:6" x14ac:dyDescent="0.3">
      <c r="A10" s="41"/>
      <c r="B10" s="7">
        <v>0.02</v>
      </c>
      <c r="C10" s="6"/>
      <c r="D10" s="6"/>
      <c r="E10" s="6"/>
      <c r="F10" s="6"/>
    </row>
    <row r="11" spans="1:6" x14ac:dyDescent="0.3">
      <c r="A11" s="41"/>
      <c r="B11" s="7">
        <v>2.5000000000000001E-2</v>
      </c>
      <c r="C11" s="6"/>
      <c r="D11" s="6"/>
      <c r="E11" s="6"/>
      <c r="F11" s="6"/>
    </row>
    <row r="12" spans="1:6" x14ac:dyDescent="0.3">
      <c r="A12" s="41"/>
      <c r="B12" s="7">
        <v>0.03</v>
      </c>
      <c r="C12" s="6"/>
      <c r="D12" s="6"/>
      <c r="E12" s="6"/>
      <c r="F12" s="6"/>
    </row>
    <row r="13" spans="1:6" x14ac:dyDescent="0.3">
      <c r="A13" s="41"/>
      <c r="B13" s="7">
        <v>3.5000000000000003E-2</v>
      </c>
      <c r="C13" s="6"/>
      <c r="D13" s="6"/>
      <c r="E13" s="6"/>
      <c r="F13" s="6"/>
    </row>
    <row r="14" spans="1:6" x14ac:dyDescent="0.3">
      <c r="A14" s="41"/>
      <c r="B14" s="7">
        <v>0.04</v>
      </c>
      <c r="C14" s="6"/>
      <c r="D14" s="6"/>
      <c r="E14" s="6"/>
      <c r="F14" s="6"/>
    </row>
    <row r="15" spans="1:6" x14ac:dyDescent="0.3">
      <c r="A15" s="41"/>
      <c r="B15" s="7">
        <v>5.5E-2</v>
      </c>
      <c r="C15" s="6"/>
      <c r="D15" s="6"/>
      <c r="E15" s="6"/>
      <c r="F15" s="6"/>
    </row>
  </sheetData>
  <mergeCells count="3">
    <mergeCell ref="A1:C1"/>
    <mergeCell ref="C6:F6"/>
    <mergeCell ref="A8:A15"/>
  </mergeCells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73C6-A337-4550-984E-FCE0E5D32A42}">
  <dimension ref="A1:D19"/>
  <sheetViews>
    <sheetView workbookViewId="0">
      <selection activeCell="B3" sqref="B3"/>
    </sheetView>
  </sheetViews>
  <sheetFormatPr defaultRowHeight="18.75" x14ac:dyDescent="0.3"/>
  <cols>
    <col min="1" max="1" width="20.5703125" style="12" customWidth="1"/>
    <col min="2" max="2" width="13.28515625" style="12" customWidth="1"/>
    <col min="3" max="3" width="13.5703125" style="12" customWidth="1"/>
    <col min="4" max="4" width="16.5703125" style="12" customWidth="1"/>
    <col min="5" max="16384" width="9.140625" style="12"/>
  </cols>
  <sheetData>
    <row r="1" spans="1:4" ht="23.25" x14ac:dyDescent="0.35">
      <c r="A1" s="11" t="s">
        <v>7</v>
      </c>
    </row>
    <row r="3" spans="1:4" x14ac:dyDescent="0.3">
      <c r="A3" s="17" t="s">
        <v>6</v>
      </c>
      <c r="B3" s="14">
        <v>0.04</v>
      </c>
    </row>
    <row r="4" spans="1:4" x14ac:dyDescent="0.3">
      <c r="A4" s="17" t="s">
        <v>5</v>
      </c>
      <c r="B4" s="15">
        <v>18</v>
      </c>
    </row>
    <row r="5" spans="1:4" x14ac:dyDescent="0.3">
      <c r="A5" s="17" t="s">
        <v>8</v>
      </c>
      <c r="B5" s="16">
        <v>0</v>
      </c>
    </row>
    <row r="6" spans="1:4" x14ac:dyDescent="0.3">
      <c r="A6" s="17"/>
      <c r="B6" s="16"/>
    </row>
    <row r="7" spans="1:4" x14ac:dyDescent="0.3">
      <c r="A7" s="17" t="s">
        <v>9</v>
      </c>
      <c r="B7" s="16">
        <f>FV(B3,B4,B5)</f>
        <v>0</v>
      </c>
    </row>
    <row r="9" spans="1:4" x14ac:dyDescent="0.3">
      <c r="B9" s="13"/>
      <c r="C9" s="14"/>
    </row>
    <row r="11" spans="1:4" x14ac:dyDescent="0.3">
      <c r="D11" s="13"/>
    </row>
    <row r="12" spans="1:4" x14ac:dyDescent="0.3">
      <c r="B12" s="13"/>
      <c r="D12" s="16"/>
    </row>
    <row r="13" spans="1:4" x14ac:dyDescent="0.3">
      <c r="B13" s="16"/>
      <c r="C13" s="16"/>
      <c r="D13" s="16"/>
    </row>
    <row r="14" spans="1:4" x14ac:dyDescent="0.3">
      <c r="B14" s="16"/>
      <c r="C14" s="16"/>
      <c r="D14" s="16"/>
    </row>
    <row r="15" spans="1:4" x14ac:dyDescent="0.3">
      <c r="B15" s="16"/>
      <c r="C15" s="16"/>
      <c r="D15" s="16"/>
    </row>
    <row r="16" spans="1:4" x14ac:dyDescent="0.3">
      <c r="B16" s="16"/>
      <c r="C16" s="16"/>
      <c r="D16" s="16"/>
    </row>
    <row r="17" spans="2:4" x14ac:dyDescent="0.3">
      <c r="B17" s="16"/>
      <c r="C17" s="16"/>
      <c r="D17" s="16"/>
    </row>
    <row r="18" spans="2:4" x14ac:dyDescent="0.3">
      <c r="B18" s="16"/>
      <c r="C18" s="16"/>
      <c r="D18" s="16"/>
    </row>
    <row r="19" spans="2:4" x14ac:dyDescent="0.3">
      <c r="B19" s="16"/>
      <c r="C19" s="16"/>
      <c r="D19" s="16"/>
    </row>
  </sheetData>
  <printOptions headings="1"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CDA2B-7DD0-44B5-8D0E-30CCE5B44585}">
  <dimension ref="A1:C15"/>
  <sheetViews>
    <sheetView workbookViewId="0">
      <selection activeCell="C16" sqref="C16"/>
    </sheetView>
  </sheetViews>
  <sheetFormatPr defaultRowHeight="18.75" x14ac:dyDescent="0.3"/>
  <cols>
    <col min="1" max="1" width="21.5703125" style="1" customWidth="1"/>
    <col min="2" max="2" width="18.28515625" style="1" customWidth="1"/>
    <col min="3" max="3" width="18.140625" style="1" customWidth="1"/>
    <col min="4" max="16384" width="9.140625" style="1"/>
  </cols>
  <sheetData>
    <row r="1" spans="1:3" ht="26.25" x14ac:dyDescent="0.4">
      <c r="A1" s="42" t="s">
        <v>10</v>
      </c>
      <c r="B1" s="42"/>
      <c r="C1" s="42"/>
    </row>
    <row r="2" spans="1:3" x14ac:dyDescent="0.3">
      <c r="A2" s="18" t="s">
        <v>11</v>
      </c>
    </row>
    <row r="3" spans="1:3" x14ac:dyDescent="0.3">
      <c r="A3" s="19" t="s">
        <v>12</v>
      </c>
      <c r="B3" s="20">
        <v>100000</v>
      </c>
    </row>
    <row r="4" spans="1:3" x14ac:dyDescent="0.3">
      <c r="A4" s="19" t="s">
        <v>6</v>
      </c>
      <c r="B4" s="21">
        <v>0.04</v>
      </c>
    </row>
    <row r="6" spans="1:3" x14ac:dyDescent="0.3">
      <c r="A6" s="18" t="s">
        <v>13</v>
      </c>
    </row>
    <row r="7" spans="1:3" x14ac:dyDescent="0.3">
      <c r="A7" s="19" t="s">
        <v>14</v>
      </c>
      <c r="B7" s="20">
        <v>20000</v>
      </c>
    </row>
    <row r="8" spans="1:3" x14ac:dyDescent="0.3">
      <c r="A8" s="19" t="s">
        <v>5</v>
      </c>
      <c r="B8" s="1">
        <v>20</v>
      </c>
    </row>
    <row r="9" spans="1:3" x14ac:dyDescent="0.3">
      <c r="A9" s="19" t="s">
        <v>15</v>
      </c>
      <c r="B9" s="22">
        <v>-100</v>
      </c>
    </row>
    <row r="11" spans="1:3" ht="34.5" customHeight="1" x14ac:dyDescent="0.3">
      <c r="A11" s="18" t="s">
        <v>16</v>
      </c>
      <c r="B11" s="23" t="s">
        <v>17</v>
      </c>
      <c r="C11" s="23" t="s">
        <v>18</v>
      </c>
    </row>
    <row r="12" spans="1:3" x14ac:dyDescent="0.3">
      <c r="A12" s="19" t="s">
        <v>4</v>
      </c>
      <c r="B12" s="24">
        <v>-484.78426343953493</v>
      </c>
      <c r="C12" s="24">
        <f>B12 + B9</f>
        <v>-584.78426343953493</v>
      </c>
    </row>
    <row r="13" spans="1:3" x14ac:dyDescent="0.3">
      <c r="A13" s="19" t="s">
        <v>19</v>
      </c>
      <c r="B13" s="24">
        <v>-116348.22322548837</v>
      </c>
      <c r="C13" s="24">
        <f>C12*C15*12</f>
        <v>-106986.75295157434</v>
      </c>
    </row>
    <row r="14" spans="1:3" x14ac:dyDescent="0.3">
      <c r="A14" s="19" t="s">
        <v>20</v>
      </c>
      <c r="B14" s="25" t="e">
        <f>NA()</f>
        <v>#N/A</v>
      </c>
      <c r="C14" s="25">
        <f>C13-B13</f>
        <v>9361.4702739140339</v>
      </c>
    </row>
    <row r="15" spans="1:3" x14ac:dyDescent="0.3">
      <c r="A15" s="19" t="s">
        <v>21</v>
      </c>
      <c r="B15" s="25" t="e">
        <f>NA()</f>
        <v>#N/A</v>
      </c>
      <c r="C15" s="26">
        <v>15.245900588236969</v>
      </c>
    </row>
  </sheetData>
  <scenarios current="0" show="1" sqref="B12:C13 C14 C15">
    <scenario name="Best Case" count="3" user="Paul M" comment="Mortgage Analysis - Best Case Scenario:_x000a_ - maximum down payment_x000a_ - minimum term_x000a_ - maximum monthly paydown_x000a_">
      <inputCells r="B7" val="20000" numFmtId="165"/>
      <inputCells r="B8" val="20"/>
      <inputCells r="B9" val="-100" numFmtId="164"/>
    </scenario>
    <scenario name="Worst Case" locked="1" count="3" user="Paul McFedries" comment="Mortgage Analysis - Worst Case Scenario_x000a_ - minimum down payment_x000a_ - maximum term_x000a_ - no monthly paydown">
      <inputCells r="B7" val="10000" numFmtId="165"/>
      <inputCells r="B8" val="30"/>
      <inputCells r="B9" val="0" numFmtId="164"/>
    </scenario>
    <scenario name="Likeliest Case" locked="1" count="3" user="Paul M" comment="Mortgage Analysis - Likliest Case Scenario:_x000a_ - average down payment_x000a_ - average term_x000a_ - average monthly paydown_x000a_Modified by Paul M on 11/12/2012">
      <inputCells r="B7" val="15000" numFmtId="165"/>
      <inputCells r="B8" val="25"/>
      <inputCells r="B9" val="-50" numFmtId="164"/>
    </scenario>
  </scenarios>
  <mergeCells count="1">
    <mergeCell ref="A1:C1"/>
  </mergeCells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3781-706E-4C84-BD68-F22D4D3AE53C}">
  <dimension ref="A2:C14"/>
  <sheetViews>
    <sheetView showGridLines="0" workbookViewId="0">
      <selection activeCell="B14" sqref="B14"/>
    </sheetView>
  </sheetViews>
  <sheetFormatPr defaultRowHeight="18.75" x14ac:dyDescent="0.3"/>
  <cols>
    <col min="1" max="1" width="17.7109375" style="18" bestFit="1" customWidth="1"/>
    <col min="2" max="2" width="12.85546875" style="1" bestFit="1" customWidth="1"/>
    <col min="3" max="3" width="13.85546875" style="1" customWidth="1"/>
    <col min="4" max="4" width="4.5703125" style="1" customWidth="1"/>
    <col min="5" max="16384" width="9.140625" style="1"/>
  </cols>
  <sheetData>
    <row r="2" spans="1:3" ht="37.5" x14ac:dyDescent="0.3">
      <c r="A2" s="27"/>
      <c r="B2" s="28" t="s">
        <v>22</v>
      </c>
      <c r="C2" s="28" t="s">
        <v>23</v>
      </c>
    </row>
    <row r="3" spans="1:3" x14ac:dyDescent="0.3">
      <c r="A3" s="29" t="s">
        <v>24</v>
      </c>
      <c r="B3" s="30">
        <v>24.95</v>
      </c>
      <c r="C3" s="30">
        <v>19.95</v>
      </c>
    </row>
    <row r="4" spans="1:3" x14ac:dyDescent="0.3">
      <c r="A4" s="31" t="s">
        <v>25</v>
      </c>
      <c r="B4" s="32">
        <v>1</v>
      </c>
      <c r="C4" s="32">
        <v>1</v>
      </c>
    </row>
    <row r="5" spans="1:3" x14ac:dyDescent="0.3">
      <c r="A5" s="31" t="s">
        <v>26</v>
      </c>
      <c r="B5" s="33">
        <f>B3 * B4</f>
        <v>24.95</v>
      </c>
      <c r="C5" s="33">
        <f>C3 * C4</f>
        <v>19.95</v>
      </c>
    </row>
    <row r="6" spans="1:3" x14ac:dyDescent="0.3">
      <c r="A6" s="29"/>
      <c r="B6" s="34"/>
      <c r="C6" s="34"/>
    </row>
    <row r="7" spans="1:3" x14ac:dyDescent="0.3">
      <c r="A7" s="29" t="s">
        <v>27</v>
      </c>
      <c r="B7" s="30">
        <v>12.5</v>
      </c>
      <c r="C7" s="30">
        <v>9.5</v>
      </c>
    </row>
    <row r="8" spans="1:3" x14ac:dyDescent="0.3">
      <c r="A8" s="29" t="s">
        <v>28</v>
      </c>
      <c r="B8" s="35">
        <f>B7 * B4 - C4</f>
        <v>11.5</v>
      </c>
      <c r="C8" s="35">
        <f>C7 * C4 - B4</f>
        <v>8.5</v>
      </c>
    </row>
    <row r="9" spans="1:3" x14ac:dyDescent="0.3">
      <c r="A9" s="31" t="s">
        <v>29</v>
      </c>
      <c r="B9" s="33">
        <v>100000</v>
      </c>
      <c r="C9" s="33">
        <v>75000</v>
      </c>
    </row>
    <row r="10" spans="1:3" x14ac:dyDescent="0.3">
      <c r="A10" s="31" t="s">
        <v>30</v>
      </c>
      <c r="B10" s="33">
        <f>B8+B9</f>
        <v>100011.5</v>
      </c>
      <c r="C10" s="33">
        <f>C8+C9</f>
        <v>75008.5</v>
      </c>
    </row>
    <row r="11" spans="1:3" x14ac:dyDescent="0.3">
      <c r="A11" s="29"/>
      <c r="B11" s="34"/>
      <c r="C11" s="34"/>
    </row>
    <row r="12" spans="1:3" ht="19.5" thickBot="1" x14ac:dyDescent="0.35">
      <c r="A12" s="36" t="s">
        <v>31</v>
      </c>
      <c r="B12" s="37">
        <f>B5-B10</f>
        <v>-99986.55</v>
      </c>
      <c r="C12" s="37">
        <f>C5-C10</f>
        <v>-74988.55</v>
      </c>
    </row>
    <row r="13" spans="1:3" x14ac:dyDescent="0.3">
      <c r="B13" s="4"/>
      <c r="C13" s="4"/>
    </row>
    <row r="14" spans="1:3" ht="19.5" thickBot="1" x14ac:dyDescent="0.35">
      <c r="A14" s="36" t="s">
        <v>32</v>
      </c>
      <c r="B14" s="38">
        <f>B12+C12</f>
        <v>-174975.1</v>
      </c>
      <c r="C14" s="4"/>
    </row>
  </sheetData>
  <scenarios current="1">
    <scenario name="Break-Even" locked="1" count="2" user="Paul McFedries" comment="Solver Model">
      <inputCells r="B4" val="7513.41739996582"/>
      <inputCells r="C4" val="6458.05335697557"/>
    </scenario>
    <scenario name="Break-Even Analysis" count="2" user="Paul M" comment="Created by Paul M on 3/18/2013">
      <inputCells r="B4" val="7513.40988755743" numFmtId="1"/>
      <inputCells r="C4" val="6458.04690072949" numFmtId="1"/>
    </scenario>
  </scenarios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Basic Data Table</vt:lpstr>
      <vt:lpstr>Two-Input Data Table</vt:lpstr>
      <vt:lpstr>Goal Seek</vt:lpstr>
      <vt:lpstr>Scenarios</vt:lpstr>
      <vt:lpstr>Solver</vt:lpstr>
      <vt:lpstr>Changing_Cells</vt:lpstr>
      <vt:lpstr>Fixed_Cells</vt:lpstr>
      <vt:lpstr>Interest</vt:lpstr>
      <vt:lpstr>'Goal Seek'!NPer</vt:lpstr>
      <vt:lpstr>Paydown_Payment</vt:lpstr>
      <vt:lpstr>Paydown_Total</vt:lpstr>
      <vt:lpstr>'Goal Seek'!Rate</vt:lpstr>
      <vt:lpstr>Regular_Payment</vt:lpstr>
      <vt:lpstr>Regular_Total</vt:lpstr>
      <vt:lpstr>Revised_Term</vt:lpstr>
      <vt:lpstr>'Two-Input Data Table'!Scenario1</vt:lpstr>
      <vt:lpstr>Scenario1</vt:lpstr>
      <vt:lpstr>Total_Savings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McFedries</dc:creator>
  <cp:lastModifiedBy>Paul M</cp:lastModifiedBy>
  <dcterms:created xsi:type="dcterms:W3CDTF">2018-06-05T16:47:37Z</dcterms:created>
  <dcterms:modified xsi:type="dcterms:W3CDTF">2021-11-16T20:17:18Z</dcterms:modified>
</cp:coreProperties>
</file>