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9"/>
  <workbookPr/>
  <mc:AlternateContent xmlns:mc="http://schemas.openxmlformats.org/markup-compatibility/2006">
    <mc:Choice Requires="x15">
      <x15ac:absPath xmlns:x15ac="http://schemas.microsoft.com/office/spreadsheetml/2010/11/ac" url="https://d.docs.live.net/b1777c78eef3b74d/Excel Data Analysis FD/"/>
    </mc:Choice>
  </mc:AlternateContent>
  <xr:revisionPtr revIDLastSave="84" documentId="8_{ED69369D-3844-44B3-AEAE-D36BC8D891EF}" xr6:coauthVersionLast="47" xr6:coauthVersionMax="47" xr10:uidLastSave="{FAAB8F50-4B7F-4706-A05B-2D1C44BBFAAB}"/>
  <bookViews>
    <workbookView xWindow="-120" yWindow="-120" windowWidth="15600" windowHeight="11760" tabRatio="563" xr2:uid="{00000000-000D-0000-FFFF-FFFF00000000}"/>
  </bookViews>
  <sheets>
    <sheet name="Best-Fit Trendline" sheetId="1" r:id="rId1"/>
    <sheet name="Best-Fit Values" sheetId="2" r:id="rId2"/>
    <sheet name="LINEST" sheetId="4" r:id="rId3"/>
    <sheet name="Plotting Forecasted Values" sheetId="3" r:id="rId4"/>
    <sheet name="Extend a Linear Trend" sheetId="5" r:id="rId5"/>
    <sheet name="Forecasted Values" sheetId="6" r:id="rId6"/>
    <sheet name="Plotting Exponential Trend" sheetId="7" r:id="rId7"/>
    <sheet name="Calculating Exponential Trend" sheetId="8" r:id="rId8"/>
    <sheet name="LOGEST" sheetId="10" r:id="rId9"/>
    <sheet name="Plotting a Logarithmic Trend" sheetId="9" r:id="rId10"/>
    <sheet name="Plotting a Power Trend" sheetId="11" r:id="rId11"/>
    <sheet name="Plotting a Polynomial Trend" sheetId="12" r:id="rId12"/>
    <sheet name="Annual Sales" sheetId="13" r:id="rId13"/>
  </sheets>
  <externalReferences>
    <externalReference r:id="rId14"/>
  </externalReferences>
  <definedNames>
    <definedName name="Costs_per_Unit" localSheetId="7">#REF!</definedName>
    <definedName name="Costs_per_Unit" localSheetId="4">#REF!</definedName>
    <definedName name="Costs_per_Unit" localSheetId="5">#REF!</definedName>
    <definedName name="Costs_per_Unit" localSheetId="2">#REF!</definedName>
    <definedName name="Costs_per_Unit" localSheetId="8">#REF!</definedName>
    <definedName name="Costs_per_Unit" localSheetId="9">#REF!</definedName>
    <definedName name="Costs_per_Unit" localSheetId="11">#REF!</definedName>
    <definedName name="Costs_per_Unit" localSheetId="10">#REF!</definedName>
    <definedName name="Costs_per_Unit" localSheetId="6">#REF!</definedName>
    <definedName name="Costs_per_Unit">#REF!</definedName>
    <definedName name="Expenses">[1]Iterate!$C$4</definedName>
    <definedName name="Finley_Sprocket">'[1]Break Even (Solver)'!$B$3:$B$12</definedName>
    <definedName name="Fixed_Costs">'[1]Break Even (Solver)'!$B$9:$C$9</definedName>
    <definedName name="Gross_Margin">[1]Iterate!$C$3</definedName>
    <definedName name="Gross_Profit">[1]Iterate!$C$5</definedName>
    <definedName name="Langstrom_Wrench">'[1]Break Even (Solver)'!$C$3:$C$12</definedName>
    <definedName name="Net_Profit">[1]Iterate!$C$7</definedName>
    <definedName name="NPer" localSheetId="7">#REF!</definedName>
    <definedName name="NPer" localSheetId="4">#REF!</definedName>
    <definedName name="NPer" localSheetId="5">#REF!</definedName>
    <definedName name="NPer" localSheetId="2">#REF!</definedName>
    <definedName name="NPer" localSheetId="8">#REF!</definedName>
    <definedName name="NPer" localSheetId="9">#REF!</definedName>
    <definedName name="NPer" localSheetId="11">#REF!</definedName>
    <definedName name="NPer" localSheetId="10">#REF!</definedName>
    <definedName name="NPer" localSheetId="6">#REF!</definedName>
    <definedName name="NPer">#REF!</definedName>
    <definedName name="NPer2">'[1]Future Value (2-Inputs)'!$C$3</definedName>
    <definedName name="Price">'[1]Break Even (Solver)'!$B$3:$C$3</definedName>
    <definedName name="Profit">'[1]Break Even (Solver)'!$B$12:$C$12</definedName>
    <definedName name="Profit_Margin">'[1]Break Even (Goal Seek)'!$B$12:$C$12</definedName>
    <definedName name="Profit_Sharing">[1]Iterate!$C$6</definedName>
    <definedName name="Profit_Sharing_Percentage">[1]Iterate!$C$9</definedName>
    <definedName name="Rate" localSheetId="7">#REF!</definedName>
    <definedName name="Rate" localSheetId="4">#REF!</definedName>
    <definedName name="Rate" localSheetId="5">#REF!</definedName>
    <definedName name="Rate" localSheetId="2">#REF!</definedName>
    <definedName name="Rate" localSheetId="8">#REF!</definedName>
    <definedName name="Rate" localSheetId="9">#REF!</definedName>
    <definedName name="Rate" localSheetId="11">#REF!</definedName>
    <definedName name="Rate" localSheetId="10">#REF!</definedName>
    <definedName name="Rate" localSheetId="6">#REF!</definedName>
    <definedName name="Rate">#REF!</definedName>
    <definedName name="Rate2">'[1]Future Value (2-Inputs)'!$C$2</definedName>
    <definedName name="Revenue">'[1]Break Even (Solver)'!$B$5:$C$5</definedName>
    <definedName name="Total_Costs">'[1]Break Even (Solver)'!$B$10:$C$10</definedName>
    <definedName name="Total_Revenue" localSheetId="7">#REF!</definedName>
    <definedName name="Total_Revenue" localSheetId="4">#REF!</definedName>
    <definedName name="Total_Revenue" localSheetId="5">#REF!</definedName>
    <definedName name="Total_Revenue" localSheetId="2">#REF!</definedName>
    <definedName name="Total_Revenue" localSheetId="8">#REF!</definedName>
    <definedName name="Total_Revenue" localSheetId="9">#REF!</definedName>
    <definedName name="Total_Revenue" localSheetId="11">#REF!</definedName>
    <definedName name="Total_Revenue" localSheetId="10">#REF!</definedName>
    <definedName name="Total_Revenue" localSheetId="6">#REF!</definedName>
    <definedName name="Total_Revenue">#REF!</definedName>
    <definedName name="Unit_Cost">'[1]Break Even (Solver)'!$B$7:$C$7</definedName>
    <definedName name="Units">'[1]Break Even (Solver)'!$B$4:$C$4</definedName>
    <definedName name="Variable_Costs">'[1]Break Even (Solver)'!$B$8:$C$8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10" l="1" a="1"/>
  <c r="C21" i="10" s="1"/>
  <c r="G5" i="10" a="1"/>
  <c r="G9" i="10" s="1"/>
  <c r="G2" i="10" a="1"/>
  <c r="G2" i="10" s="1"/>
  <c r="I2" i="10" s="1"/>
  <c r="C2" i="10" a="1"/>
  <c r="C19" i="10" s="1"/>
  <c r="C6" i="10" l="1"/>
  <c r="C14" i="10"/>
  <c r="C8" i="10"/>
  <c r="C16" i="10"/>
  <c r="C4" i="10"/>
  <c r="C12" i="10"/>
  <c r="C2" i="10"/>
  <c r="C10" i="10"/>
  <c r="C18" i="10"/>
  <c r="C20" i="10"/>
  <c r="H2" i="10"/>
  <c r="H5" i="10"/>
  <c r="H6" i="10"/>
  <c r="H7" i="10"/>
  <c r="H8" i="10"/>
  <c r="H9" i="10"/>
  <c r="C3" i="10"/>
  <c r="C5" i="10"/>
  <c r="C7" i="10"/>
  <c r="C9" i="10"/>
  <c r="C11" i="10"/>
  <c r="C13" i="10"/>
  <c r="C15" i="10"/>
  <c r="C17" i="10"/>
  <c r="G5" i="10"/>
  <c r="G6" i="10"/>
  <c r="G7" i="10"/>
  <c r="G8" i="10"/>
  <c r="I11" i="4"/>
  <c r="H5" i="4" a="1"/>
  <c r="H9" i="4" s="1"/>
  <c r="H2" i="4" a="1"/>
  <c r="H2" i="4" s="1"/>
  <c r="E2" i="4" a="1"/>
  <c r="E12" i="4" s="1"/>
  <c r="E21" i="10" l="1"/>
  <c r="E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E5" i="10"/>
  <c r="E4" i="10"/>
  <c r="E3" i="10"/>
  <c r="E2" i="10"/>
  <c r="D21" i="10"/>
  <c r="D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D5" i="10"/>
  <c r="D4" i="10"/>
  <c r="D3" i="10"/>
  <c r="D2" i="10"/>
  <c r="E3" i="4"/>
  <c r="E5" i="4"/>
  <c r="E7" i="4"/>
  <c r="E9" i="4"/>
  <c r="E11" i="4"/>
  <c r="E13" i="4"/>
  <c r="I2" i="4"/>
  <c r="F10" i="4" s="1"/>
  <c r="I5" i="4"/>
  <c r="I6" i="4"/>
  <c r="I7" i="4"/>
  <c r="I8" i="4"/>
  <c r="I9" i="4"/>
  <c r="E2" i="4"/>
  <c r="E4" i="4"/>
  <c r="E6" i="4"/>
  <c r="E8" i="4"/>
  <c r="E10" i="4"/>
  <c r="H5" i="4"/>
  <c r="H6" i="4"/>
  <c r="H7" i="4"/>
  <c r="H8" i="4"/>
  <c r="E13" i="2"/>
  <c r="E12" i="2"/>
  <c r="E11" i="2"/>
  <c r="E10" i="2"/>
  <c r="E9" i="2"/>
  <c r="E8" i="2"/>
  <c r="E7" i="2"/>
  <c r="E6" i="2"/>
  <c r="E5" i="2"/>
  <c r="E4" i="2"/>
  <c r="E3" i="2"/>
  <c r="E2" i="2"/>
  <c r="F7" i="4" l="1"/>
  <c r="F11" i="4"/>
  <c r="F2" i="4"/>
  <c r="F5" i="4"/>
  <c r="F8" i="4"/>
  <c r="F13" i="4"/>
  <c r="F4" i="4"/>
  <c r="F9" i="4"/>
  <c r="F12" i="4"/>
  <c r="F3" i="4"/>
  <c r="F6" i="4"/>
</calcChain>
</file>

<file path=xl/sharedStrings.xml><?xml version="1.0" encoding="utf-8"?>
<sst xmlns="http://schemas.openxmlformats.org/spreadsheetml/2006/main" count="181" uniqueCount="47">
  <si>
    <t>Period</t>
  </si>
  <si>
    <t>Actual</t>
  </si>
  <si>
    <t>1st Quarter</t>
  </si>
  <si>
    <t>Fiscal</t>
  </si>
  <si>
    <t>2nd Quarter</t>
  </si>
  <si>
    <t>3rd Quarter</t>
  </si>
  <si>
    <t>4th Quarter</t>
  </si>
  <si>
    <t>Sales</t>
  </si>
  <si>
    <t>Trend (Equation)</t>
  </si>
  <si>
    <t>TREND</t>
  </si>
  <si>
    <t>(Projected)</t>
  </si>
  <si>
    <t>TREND( )</t>
  </si>
  <si>
    <t>Trend (LINEST( ))</t>
  </si>
  <si>
    <t>Slope (m)</t>
  </si>
  <si>
    <t>y-intercept (b)</t>
  </si>
  <si>
    <t>LINEST( ) Statistics</t>
  </si>
  <si>
    <t>m</t>
  </si>
  <si>
    <t>b</t>
  </si>
  <si>
    <t>se</t>
  </si>
  <si>
    <t>seb</t>
  </si>
  <si>
    <r>
      <t>R</t>
    </r>
    <r>
      <rPr>
        <b/>
        <vertAlign val="superscript"/>
        <sz val="14"/>
        <rFont val="Calibri"/>
        <family val="2"/>
        <scheme val="minor"/>
      </rPr>
      <t>2</t>
    </r>
  </si>
  <si>
    <t>sey</t>
  </si>
  <si>
    <t>F</t>
  </si>
  <si>
    <t>df</t>
  </si>
  <si>
    <t>ssreg</t>
  </si>
  <si>
    <t>ssresid</t>
  </si>
  <si>
    <t>Week</t>
  </si>
  <si>
    <t>Units</t>
  </si>
  <si>
    <t>GROWTH( )</t>
  </si>
  <si>
    <t>Trend</t>
  </si>
  <si>
    <t>Historical Data</t>
  </si>
  <si>
    <t>Future Data</t>
  </si>
  <si>
    <t>Forecast</t>
  </si>
  <si>
    <t>Month</t>
  </si>
  <si>
    <t>Total Employees</t>
  </si>
  <si>
    <t>y = b * EXP(m * x)</t>
  </si>
  <si>
    <t>y = b * m1x</t>
  </si>
  <si>
    <t>m1</t>
  </si>
  <si>
    <t>m = LN(m1)</t>
  </si>
  <si>
    <t>LOGEST( ) Statistics</t>
  </si>
  <si>
    <t>R2</t>
  </si>
  <si>
    <t>List Price</t>
  </si>
  <si>
    <t>Units Sold</t>
  </si>
  <si>
    <t>Year</t>
  </si>
  <si>
    <t>Profit</t>
  </si>
  <si>
    <t>Sales Activity: Historical and Forecast</t>
  </si>
  <si>
    <t>Annual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</si>
</sst>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00000"/>
    <numFmt numFmtId="167" formatCode="0.000000000000000"/>
    <numFmt numFmtId="168" formatCode="_(&quot;$&quot;* #,##0_);_(&quot;$&quot;* \(#,##0\);_(&quot;$&quot;* &quot;-&quot;??_);_(@_)"/>
  </numFmts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8"/>
      <color theme="3"/>
      <name val="Calibri Light"/>
      <family val="2"/>
      <scheme val="major"/>
    </font>
    <font>
      <b/>
      <vertAlign val="superscript"/>
      <sz val="14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1" applyFont="1"/>
    <xf numFmtId="3" fontId="3" fillId="0" borderId="0" xfId="1" applyNumberFormat="1" applyFont="1" applyAlignment="1">
      <alignment horizontal="center"/>
    </xf>
    <xf numFmtId="0" fontId="5" fillId="0" borderId="0" xfId="1" applyFont="1"/>
    <xf numFmtId="0" fontId="3" fillId="0" borderId="1" xfId="1" applyFont="1" applyBorder="1" applyAlignment="1">
      <alignment horizontal="center"/>
    </xf>
    <xf numFmtId="0" fontId="4" fillId="0" borderId="1" xfId="1" applyFont="1" applyBorder="1"/>
    <xf numFmtId="0" fontId="4" fillId="0" borderId="1" xfId="1" applyNumberFormat="1" applyFont="1" applyBorder="1" applyAlignment="1">
      <alignment horizontal="center"/>
    </xf>
    <xf numFmtId="3" fontId="4" fillId="0" borderId="1" xfId="1" applyNumberFormat="1" applyFont="1" applyBorder="1" applyAlignment="1">
      <alignment horizontal="center"/>
    </xf>
    <xf numFmtId="0" fontId="4" fillId="0" borderId="0" xfId="1" applyNumberFormat="1" applyFont="1" applyAlignment="1">
      <alignment horizontal="center"/>
    </xf>
    <xf numFmtId="3" fontId="4" fillId="0" borderId="0" xfId="1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2" xfId="1" applyFont="1" applyBorder="1"/>
    <xf numFmtId="0" fontId="4" fillId="0" borderId="2" xfId="1" applyNumberFormat="1" applyFont="1" applyBorder="1" applyAlignment="1">
      <alignment horizontal="center"/>
    </xf>
    <xf numFmtId="3" fontId="4" fillId="0" borderId="2" xfId="1" applyNumberFormat="1" applyFont="1" applyBorder="1" applyAlignment="1">
      <alignment horizontal="center"/>
    </xf>
    <xf numFmtId="0" fontId="6" fillId="0" borderId="0" xfId="1" applyFont="1" applyAlignment="1">
      <alignment horizontal="center"/>
    </xf>
    <xf numFmtId="3" fontId="5" fillId="0" borderId="0" xfId="1" applyNumberFormat="1" applyFont="1" applyAlignment="1">
      <alignment horizontal="center"/>
    </xf>
    <xf numFmtId="1" fontId="6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/>
    <xf numFmtId="0" fontId="5" fillId="0" borderId="1" xfId="1" applyFont="1" applyBorder="1" applyAlignment="1">
      <alignment horizontal="center"/>
    </xf>
    <xf numFmtId="0" fontId="5" fillId="0" borderId="1" xfId="1" applyFont="1" applyBorder="1"/>
    <xf numFmtId="3" fontId="5" fillId="0" borderId="1" xfId="1" applyNumberFormat="1" applyFont="1" applyBorder="1" applyAlignment="1">
      <alignment horizontal="center"/>
    </xf>
    <xf numFmtId="0" fontId="7" fillId="0" borderId="0" xfId="1" applyFont="1"/>
    <xf numFmtId="0" fontId="8" fillId="0" borderId="0" xfId="1" applyFont="1" applyAlignment="1">
      <alignment horizontal="center"/>
    </xf>
    <xf numFmtId="0" fontId="7" fillId="0" borderId="0" xfId="1" applyNumberFormat="1" applyFont="1"/>
    <xf numFmtId="164" fontId="7" fillId="0" borderId="0" xfId="1" applyNumberFormat="1" applyFont="1"/>
    <xf numFmtId="2" fontId="7" fillId="0" borderId="0" xfId="1" applyNumberFormat="1" applyFont="1"/>
    <xf numFmtId="0" fontId="7" fillId="0" borderId="0" xfId="0" applyFont="1"/>
    <xf numFmtId="0" fontId="7" fillId="0" borderId="1" xfId="1" applyFont="1" applyBorder="1" applyAlignment="1">
      <alignment horizontal="center"/>
    </xf>
    <xf numFmtId="0" fontId="7" fillId="0" borderId="1" xfId="1" applyFont="1" applyBorder="1"/>
    <xf numFmtId="3" fontId="7" fillId="0" borderId="1" xfId="1" applyNumberFormat="1" applyFont="1" applyBorder="1" applyAlignment="1">
      <alignment horizontal="center"/>
    </xf>
    <xf numFmtId="0" fontId="7" fillId="0" borderId="0" xfId="1" applyFont="1" applyAlignment="1">
      <alignment horizontal="center"/>
    </xf>
    <xf numFmtId="3" fontId="7" fillId="0" borderId="0" xfId="1" applyNumberFormat="1" applyFont="1" applyAlignment="1">
      <alignment horizontal="center"/>
    </xf>
    <xf numFmtId="1" fontId="8" fillId="0" borderId="0" xfId="1" applyNumberFormat="1" applyFont="1" applyAlignment="1">
      <alignment horizontal="center"/>
    </xf>
    <xf numFmtId="3" fontId="7" fillId="0" borderId="0" xfId="1" applyNumberFormat="1" applyFont="1"/>
    <xf numFmtId="0" fontId="3" fillId="0" borderId="0" xfId="1" applyNumberFormat="1" applyFont="1"/>
    <xf numFmtId="0" fontId="3" fillId="0" borderId="0" xfId="1" applyFont="1" applyAlignment="1">
      <alignment horizontal="right"/>
    </xf>
    <xf numFmtId="2" fontId="4" fillId="0" borderId="0" xfId="1" applyNumberFormat="1" applyFont="1" applyAlignment="1">
      <alignment horizontal="center"/>
    </xf>
    <xf numFmtId="0" fontId="4" fillId="0" borderId="0" xfId="1" applyNumberFormat="1" applyFont="1"/>
    <xf numFmtId="0" fontId="3" fillId="0" borderId="0" xfId="1" applyNumberFormat="1" applyFont="1" applyAlignment="1">
      <alignment horizontal="right"/>
    </xf>
    <xf numFmtId="0" fontId="4" fillId="0" borderId="3" xfId="1" applyFont="1" applyBorder="1"/>
    <xf numFmtId="0" fontId="4" fillId="0" borderId="0" xfId="0" applyFont="1"/>
    <xf numFmtId="0" fontId="5" fillId="0" borderId="0" xfId="1" applyNumberFormat="1" applyFont="1"/>
    <xf numFmtId="164" fontId="5" fillId="0" borderId="0" xfId="1" applyNumberFormat="1" applyFont="1"/>
    <xf numFmtId="2" fontId="5" fillId="0" borderId="0" xfId="1" applyNumberFormat="1" applyFont="1"/>
    <xf numFmtId="3" fontId="4" fillId="0" borderId="1" xfId="1" applyNumberFormat="1" applyFont="1" applyBorder="1" applyAlignment="1">
      <alignment horizontal="left"/>
    </xf>
    <xf numFmtId="3" fontId="4" fillId="0" borderId="0" xfId="1" applyNumberFormat="1" applyFont="1" applyAlignment="1">
      <alignment horizontal="left"/>
    </xf>
    <xf numFmtId="0" fontId="3" fillId="0" borderId="0" xfId="0" applyFont="1" applyAlignment="1">
      <alignment horizontal="center"/>
    </xf>
    <xf numFmtId="3" fontId="4" fillId="0" borderId="0" xfId="0" applyNumberFormat="1" applyFont="1"/>
    <xf numFmtId="3" fontId="0" fillId="0" borderId="0" xfId="0" applyNumberFormat="1"/>
    <xf numFmtId="0" fontId="3" fillId="0" borderId="0" xfId="0" applyFont="1"/>
    <xf numFmtId="0" fontId="11" fillId="0" borderId="0" xfId="4" applyFont="1"/>
    <xf numFmtId="165" fontId="4" fillId="0" borderId="0" xfId="2" applyNumberFormat="1" applyFont="1"/>
    <xf numFmtId="165" fontId="7" fillId="0" borderId="0" xfId="2" applyNumberFormat="1" applyFont="1"/>
    <xf numFmtId="0" fontId="3" fillId="0" borderId="0" xfId="1" applyNumberFormat="1" applyFont="1" applyAlignment="1">
      <alignment horizontal="center"/>
    </xf>
    <xf numFmtId="166" fontId="4" fillId="0" borderId="0" xfId="1" applyNumberFormat="1" applyFont="1" applyAlignment="1">
      <alignment horizontal="center"/>
    </xf>
    <xf numFmtId="167" fontId="4" fillId="0" borderId="0" xfId="0" applyNumberFormat="1" applyFont="1"/>
    <xf numFmtId="7" fontId="4" fillId="0" borderId="0" xfId="3" applyNumberFormat="1" applyFo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1" applyFont="1" applyBorder="1" applyAlignment="1">
      <alignment horizontal="center"/>
    </xf>
    <xf numFmtId="0" fontId="12" fillId="0" borderId="0" xfId="5" applyFont="1"/>
    <xf numFmtId="0" fontId="1" fillId="0" borderId="0" xfId="5"/>
    <xf numFmtId="0" fontId="13" fillId="0" borderId="0" xfId="5" applyFont="1"/>
    <xf numFmtId="168" fontId="0" fillId="0" borderId="0" xfId="6" applyNumberFormat="1" applyFont="1"/>
    <xf numFmtId="168" fontId="14" fillId="0" borderId="0" xfId="6" applyNumberFormat="1" applyFont="1"/>
  </cellXfs>
  <cellStyles count="7">
    <cellStyle name="Comma" xfId="2" builtinId="3"/>
    <cellStyle name="Currency" xfId="3" builtinId="4"/>
    <cellStyle name="Currency 2" xfId="6" xr:uid="{BDDC4DDD-7146-4383-9839-FB8EF766F2EE}"/>
    <cellStyle name="Normal" xfId="0" builtinId="0"/>
    <cellStyle name="Normal 2" xfId="5" xr:uid="{009F5712-076A-4787-B54B-C13EC17B0C57}"/>
    <cellStyle name="Normal_TREND" xfId="1" xr:uid="{00000000-0005-0000-0000-000003000000}"/>
    <cellStyle name="Title" xfId="4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923119298676134"/>
          <c:y val="0.10104529616724739"/>
          <c:w val="0.7974378942254966"/>
          <c:h val="0.6515679442508712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'Best-Fit Trendline'!$C$2:$C$13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'Best-Fit Trendline'!$D$2:$D$13</c:f>
              <c:numCache>
                <c:formatCode>#,##0</c:formatCode>
                <c:ptCount val="12"/>
                <c:pt idx="0">
                  <c:v>259846</c:v>
                </c:pt>
                <c:pt idx="1">
                  <c:v>262587</c:v>
                </c:pt>
                <c:pt idx="2">
                  <c:v>260643</c:v>
                </c:pt>
                <c:pt idx="3">
                  <c:v>267129</c:v>
                </c:pt>
                <c:pt idx="4">
                  <c:v>266471</c:v>
                </c:pt>
                <c:pt idx="5">
                  <c:v>269843</c:v>
                </c:pt>
                <c:pt idx="6">
                  <c:v>272803</c:v>
                </c:pt>
                <c:pt idx="7">
                  <c:v>275649</c:v>
                </c:pt>
                <c:pt idx="8">
                  <c:v>270117</c:v>
                </c:pt>
                <c:pt idx="9">
                  <c:v>275315</c:v>
                </c:pt>
                <c:pt idx="10">
                  <c:v>270451</c:v>
                </c:pt>
                <c:pt idx="11">
                  <c:v>276543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EC-45F9-B28F-B89C57DB7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9728"/>
        <c:axId val="10831296"/>
      </c:scatterChart>
      <c:valAx>
        <c:axId val="10829728"/>
        <c:scaling>
          <c:orientation val="minMax"/>
          <c:max val="12"/>
        </c:scaling>
        <c:delete val="0"/>
        <c:axPos val="b"/>
        <c:numFmt formatCode="General" sourceLinked="1"/>
        <c:majorTickMark val="cross"/>
        <c:minorTickMark val="out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31296"/>
        <c:crosses val="autoZero"/>
        <c:crossBetween val="midCat"/>
        <c:majorUnit val="1"/>
        <c:minorUnit val="1"/>
      </c:valAx>
      <c:valAx>
        <c:axId val="10831296"/>
        <c:scaling>
          <c:orientation val="minMax"/>
          <c:max val="280000"/>
          <c:min val="250000"/>
        </c:scaling>
        <c:delete val="0"/>
        <c:axPos val="l"/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29728"/>
        <c:crosses val="autoZero"/>
        <c:crossBetween val="midCat"/>
        <c:majorUnit val="10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0022" r="0.75000000000000022" t="1" header="0.5" footer="0.5"/>
    <c:pageSetup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987951807228914"/>
          <c:y val="0.1575766902029487"/>
          <c:w val="0.7108433734939763"/>
          <c:h val="0.56970034150296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strRef>
              <c:f>'Best-Fit Values'!$B$2:$B$21</c:f>
              <c:strCache>
                <c:ptCount val="12"/>
                <c:pt idx="0">
                  <c:v>1st Quarter</c:v>
                </c:pt>
                <c:pt idx="1">
                  <c:v>2nd Quarter</c:v>
                </c:pt>
                <c:pt idx="2">
                  <c:v>3rd Quarter</c:v>
                </c:pt>
                <c:pt idx="3">
                  <c:v>4th Quarter</c:v>
                </c:pt>
                <c:pt idx="4">
                  <c:v>1st Quarter</c:v>
                </c:pt>
                <c:pt idx="5">
                  <c:v>2nd Quarter</c:v>
                </c:pt>
                <c:pt idx="6">
                  <c:v>3rd Quarter</c:v>
                </c:pt>
                <c:pt idx="7">
                  <c:v>4th Quarter</c:v>
                </c:pt>
                <c:pt idx="8">
                  <c:v>1st Quarter</c:v>
                </c:pt>
                <c:pt idx="9">
                  <c:v>2nd Quarter</c:v>
                </c:pt>
                <c:pt idx="10">
                  <c:v>3rd Quarter</c:v>
                </c:pt>
                <c:pt idx="11">
                  <c:v>4th Quarter</c:v>
                </c:pt>
              </c:strCache>
            </c:strRef>
          </c:xVal>
          <c:yVal>
            <c:numRef>
              <c:f>'Best-Fit Values'!$D$2:$D$21</c:f>
              <c:numCache>
                <c:formatCode>#,##0</c:formatCode>
                <c:ptCount val="20"/>
                <c:pt idx="0">
                  <c:v>259846</c:v>
                </c:pt>
                <c:pt idx="1">
                  <c:v>262587</c:v>
                </c:pt>
                <c:pt idx="2">
                  <c:v>260643</c:v>
                </c:pt>
                <c:pt idx="3">
                  <c:v>267129</c:v>
                </c:pt>
                <c:pt idx="4">
                  <c:v>266471</c:v>
                </c:pt>
                <c:pt idx="5">
                  <c:v>269843</c:v>
                </c:pt>
                <c:pt idx="6">
                  <c:v>272803</c:v>
                </c:pt>
                <c:pt idx="7">
                  <c:v>275649</c:v>
                </c:pt>
                <c:pt idx="8">
                  <c:v>270117</c:v>
                </c:pt>
                <c:pt idx="9">
                  <c:v>275315</c:v>
                </c:pt>
                <c:pt idx="10">
                  <c:v>270451</c:v>
                </c:pt>
                <c:pt idx="11">
                  <c:v>276543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94-458D-A674-5189BAFFC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0512"/>
        <c:axId val="10831688"/>
      </c:scatterChart>
      <c:valAx>
        <c:axId val="1083051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31688"/>
        <c:crosses val="autoZero"/>
        <c:crossBetween val="midCat"/>
      </c:valAx>
      <c:valAx>
        <c:axId val="10831688"/>
        <c:scaling>
          <c:orientation val="minMax"/>
        </c:scaling>
        <c:delete val="0"/>
        <c:axPos val="l"/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30512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&amp;F</c:oddHeader>
      <c:oddFooter>Page &amp;P</c:oddFooter>
    </c:headerFooter>
    <c:pageMargins b="1" l="0.75000000000000022" r="0.75000000000000022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987951807228914"/>
          <c:y val="0.15384659834561745"/>
          <c:w val="0.7108433734939763"/>
          <c:h val="0.5798833322257890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strRef>
              <c:f>LINEST!$B$2:$B$21</c:f>
              <c:strCache>
                <c:ptCount val="12"/>
                <c:pt idx="0">
                  <c:v>1st Quarter</c:v>
                </c:pt>
                <c:pt idx="1">
                  <c:v>2nd Quarter</c:v>
                </c:pt>
                <c:pt idx="2">
                  <c:v>3rd Quarter</c:v>
                </c:pt>
                <c:pt idx="3">
                  <c:v>4th Quarter</c:v>
                </c:pt>
                <c:pt idx="4">
                  <c:v>1st Quarter</c:v>
                </c:pt>
                <c:pt idx="5">
                  <c:v>2nd Quarter</c:v>
                </c:pt>
                <c:pt idx="6">
                  <c:v>3rd Quarter</c:v>
                </c:pt>
                <c:pt idx="7">
                  <c:v>4th Quarter</c:v>
                </c:pt>
                <c:pt idx="8">
                  <c:v>1st Quarter</c:v>
                </c:pt>
                <c:pt idx="9">
                  <c:v>2nd Quarter</c:v>
                </c:pt>
                <c:pt idx="10">
                  <c:v>3rd Quarter</c:v>
                </c:pt>
                <c:pt idx="11">
                  <c:v>4th Quarter</c:v>
                </c:pt>
              </c:strCache>
            </c:strRef>
          </c:xVal>
          <c:yVal>
            <c:numRef>
              <c:f>LINEST!$D$2:$D$21</c:f>
              <c:numCache>
                <c:formatCode>#,##0</c:formatCode>
                <c:ptCount val="20"/>
                <c:pt idx="0">
                  <c:v>259846</c:v>
                </c:pt>
                <c:pt idx="1">
                  <c:v>262587</c:v>
                </c:pt>
                <c:pt idx="2">
                  <c:v>260643</c:v>
                </c:pt>
                <c:pt idx="3">
                  <c:v>267129</c:v>
                </c:pt>
                <c:pt idx="4">
                  <c:v>266471</c:v>
                </c:pt>
                <c:pt idx="5">
                  <c:v>269843</c:v>
                </c:pt>
                <c:pt idx="6">
                  <c:v>272803</c:v>
                </c:pt>
                <c:pt idx="7">
                  <c:v>275649</c:v>
                </c:pt>
                <c:pt idx="8">
                  <c:v>270117</c:v>
                </c:pt>
                <c:pt idx="9">
                  <c:v>275315</c:v>
                </c:pt>
                <c:pt idx="10">
                  <c:v>270451</c:v>
                </c:pt>
                <c:pt idx="11">
                  <c:v>276543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03-44D1-ACAA-2742146FB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2080"/>
        <c:axId val="10828944"/>
      </c:scatterChart>
      <c:valAx>
        <c:axId val="1083208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28944"/>
        <c:crosses val="autoZero"/>
        <c:crossBetween val="midCat"/>
      </c:valAx>
      <c:valAx>
        <c:axId val="10828944"/>
        <c:scaling>
          <c:orientation val="minMax"/>
        </c:scaling>
        <c:delete val="0"/>
        <c:axPos val="l"/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32080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&amp;F</c:oddHeader>
      <c:oddFooter>Page &amp;P</c:oddFooter>
    </c:headerFooter>
    <c:pageMargins b="1" l="0.75000000000000022" r="0.7500000000000002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76509307285228"/>
          <c:y val="0.10104529616724739"/>
          <c:w val="0.8063744791055818"/>
          <c:h val="0.6515679442508712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'Plotting Forecasted Values'!$C$2:$C$13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'Plotting Forecasted Values'!$D$2:$D$17</c:f>
              <c:numCache>
                <c:formatCode>#,##0</c:formatCode>
                <c:ptCount val="16"/>
                <c:pt idx="0">
                  <c:v>259846</c:v>
                </c:pt>
                <c:pt idx="1">
                  <c:v>262587</c:v>
                </c:pt>
                <c:pt idx="2">
                  <c:v>260643</c:v>
                </c:pt>
                <c:pt idx="3">
                  <c:v>267129</c:v>
                </c:pt>
                <c:pt idx="4">
                  <c:v>266471</c:v>
                </c:pt>
                <c:pt idx="5">
                  <c:v>269843</c:v>
                </c:pt>
                <c:pt idx="6">
                  <c:v>272803</c:v>
                </c:pt>
                <c:pt idx="7">
                  <c:v>275649</c:v>
                </c:pt>
                <c:pt idx="8">
                  <c:v>270117</c:v>
                </c:pt>
                <c:pt idx="9">
                  <c:v>275315</c:v>
                </c:pt>
                <c:pt idx="10">
                  <c:v>270451</c:v>
                </c:pt>
                <c:pt idx="11">
                  <c:v>276543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66-47B3-9BDC-AD358728E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509760"/>
        <c:axId val="293508192"/>
      </c:scatterChart>
      <c:valAx>
        <c:axId val="293509760"/>
        <c:scaling>
          <c:orientation val="minMax"/>
          <c:max val="16"/>
        </c:scaling>
        <c:delete val="0"/>
        <c:axPos val="b"/>
        <c:numFmt formatCode="General" sourceLinked="1"/>
        <c:majorTickMark val="cross"/>
        <c:minorTickMark val="out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3508192"/>
        <c:crosses val="autoZero"/>
        <c:crossBetween val="midCat"/>
        <c:majorUnit val="1"/>
        <c:minorUnit val="1"/>
      </c:valAx>
      <c:valAx>
        <c:axId val="293508192"/>
        <c:scaling>
          <c:orientation val="minMax"/>
          <c:max val="290000"/>
          <c:min val="250000"/>
        </c:scaling>
        <c:delete val="0"/>
        <c:axPos val="l"/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3509760"/>
        <c:crosses val="autoZero"/>
        <c:crossBetween val="midCat"/>
        <c:majorUnit val="10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0022" r="0.75000000000000022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987951807228914"/>
          <c:y val="0.1575766902029487"/>
          <c:w val="0.7108433734939763"/>
          <c:h val="0.56970034150296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strRef>
              <c:f>'Extend a Linear Trend'!$B$2:$B$21</c:f>
              <c:strCache>
                <c:ptCount val="16"/>
                <c:pt idx="0">
                  <c:v>1st Quarter</c:v>
                </c:pt>
                <c:pt idx="1">
                  <c:v>2nd Quarter</c:v>
                </c:pt>
                <c:pt idx="2">
                  <c:v>3rd Quarter</c:v>
                </c:pt>
                <c:pt idx="3">
                  <c:v>4th Quarter</c:v>
                </c:pt>
                <c:pt idx="4">
                  <c:v>1st Quarter</c:v>
                </c:pt>
                <c:pt idx="5">
                  <c:v>2nd Quarter</c:v>
                </c:pt>
                <c:pt idx="6">
                  <c:v>3rd Quarter</c:v>
                </c:pt>
                <c:pt idx="7">
                  <c:v>4th Quarter</c:v>
                </c:pt>
                <c:pt idx="8">
                  <c:v>1st Quarter</c:v>
                </c:pt>
                <c:pt idx="9">
                  <c:v>2nd Quarter</c:v>
                </c:pt>
                <c:pt idx="10">
                  <c:v>3rd Quarter</c:v>
                </c:pt>
                <c:pt idx="11">
                  <c:v>4th Quarter</c:v>
                </c:pt>
                <c:pt idx="12">
                  <c:v>1st Quarter</c:v>
                </c:pt>
                <c:pt idx="13">
                  <c:v>2nd Quarter</c:v>
                </c:pt>
                <c:pt idx="14">
                  <c:v>3rd Quarter</c:v>
                </c:pt>
                <c:pt idx="15">
                  <c:v>4th Quarter</c:v>
                </c:pt>
              </c:strCache>
            </c:strRef>
          </c:xVal>
          <c:yVal>
            <c:numRef>
              <c:f>'Extend a Linear Trend'!$D$2:$D$21</c:f>
              <c:numCache>
                <c:formatCode>#,##0</c:formatCode>
                <c:ptCount val="20"/>
                <c:pt idx="0">
                  <c:v>259846</c:v>
                </c:pt>
                <c:pt idx="1">
                  <c:v>262587</c:v>
                </c:pt>
                <c:pt idx="2">
                  <c:v>260643</c:v>
                </c:pt>
                <c:pt idx="3">
                  <c:v>267129</c:v>
                </c:pt>
                <c:pt idx="4">
                  <c:v>266471</c:v>
                </c:pt>
                <c:pt idx="5">
                  <c:v>269843</c:v>
                </c:pt>
                <c:pt idx="6">
                  <c:v>272803</c:v>
                </c:pt>
                <c:pt idx="7">
                  <c:v>275649</c:v>
                </c:pt>
                <c:pt idx="8">
                  <c:v>270117</c:v>
                </c:pt>
                <c:pt idx="9">
                  <c:v>275315</c:v>
                </c:pt>
                <c:pt idx="10">
                  <c:v>270451</c:v>
                </c:pt>
                <c:pt idx="11">
                  <c:v>276543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F5-498D-8E0A-4EC2CE4AA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511328"/>
        <c:axId val="293507800"/>
      </c:scatterChart>
      <c:valAx>
        <c:axId val="29351132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3507800"/>
        <c:crosses val="autoZero"/>
        <c:crossBetween val="midCat"/>
      </c:valAx>
      <c:valAx>
        <c:axId val="293507800"/>
        <c:scaling>
          <c:orientation val="minMax"/>
        </c:scaling>
        <c:delete val="0"/>
        <c:axPos val="l"/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3511328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&amp;F</c:oddHeader>
      <c:oddFooter>Page &amp;P</c:oddFooter>
    </c:headerFooter>
    <c:pageMargins b="1" l="0.75000000000000022" r="0.75000000000000022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256130692839374"/>
          <c:y val="0.14689346582288271"/>
          <c:w val="0.70731812612859402"/>
          <c:h val="0.5988733606625212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strRef>
              <c:f>'Extend a Linear Trend'!$B$2:$B$21</c:f>
              <c:strCache>
                <c:ptCount val="16"/>
                <c:pt idx="0">
                  <c:v>1st Quarter</c:v>
                </c:pt>
                <c:pt idx="1">
                  <c:v>2nd Quarter</c:v>
                </c:pt>
                <c:pt idx="2">
                  <c:v>3rd Quarter</c:v>
                </c:pt>
                <c:pt idx="3">
                  <c:v>4th Quarter</c:v>
                </c:pt>
                <c:pt idx="4">
                  <c:v>1st Quarter</c:v>
                </c:pt>
                <c:pt idx="5">
                  <c:v>2nd Quarter</c:v>
                </c:pt>
                <c:pt idx="6">
                  <c:v>3rd Quarter</c:v>
                </c:pt>
                <c:pt idx="7">
                  <c:v>4th Quarter</c:v>
                </c:pt>
                <c:pt idx="8">
                  <c:v>1st Quarter</c:v>
                </c:pt>
                <c:pt idx="9">
                  <c:v>2nd Quarter</c:v>
                </c:pt>
                <c:pt idx="10">
                  <c:v>3rd Quarter</c:v>
                </c:pt>
                <c:pt idx="11">
                  <c:v>4th Quarter</c:v>
                </c:pt>
                <c:pt idx="12">
                  <c:v>1st Quarter</c:v>
                </c:pt>
                <c:pt idx="13">
                  <c:v>2nd Quarter</c:v>
                </c:pt>
                <c:pt idx="14">
                  <c:v>3rd Quarter</c:v>
                </c:pt>
                <c:pt idx="15">
                  <c:v>4th Quarter</c:v>
                </c:pt>
              </c:strCache>
            </c:strRef>
          </c:xVal>
          <c:yVal>
            <c:numRef>
              <c:f>'Extend a Linear Trend'!$D$2:$D$21</c:f>
              <c:numCache>
                <c:formatCode>#,##0</c:formatCode>
                <c:ptCount val="20"/>
                <c:pt idx="0">
                  <c:v>259846</c:v>
                </c:pt>
                <c:pt idx="1">
                  <c:v>262587</c:v>
                </c:pt>
                <c:pt idx="2">
                  <c:v>260643</c:v>
                </c:pt>
                <c:pt idx="3">
                  <c:v>267129</c:v>
                </c:pt>
                <c:pt idx="4">
                  <c:v>266471</c:v>
                </c:pt>
                <c:pt idx="5">
                  <c:v>269843</c:v>
                </c:pt>
                <c:pt idx="6">
                  <c:v>272803</c:v>
                </c:pt>
                <c:pt idx="7">
                  <c:v>275649</c:v>
                </c:pt>
                <c:pt idx="8">
                  <c:v>270117</c:v>
                </c:pt>
                <c:pt idx="9">
                  <c:v>275315</c:v>
                </c:pt>
                <c:pt idx="10">
                  <c:v>270451</c:v>
                </c:pt>
                <c:pt idx="11">
                  <c:v>276543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7F-44A4-8A4F-77C1AE885B52}"/>
            </c:ext>
          </c:extLst>
        </c:ser>
        <c:ser>
          <c:idx val="1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dot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strRef>
              <c:f>'Extend a Linear Trend'!$B$2:$B$21</c:f>
              <c:strCache>
                <c:ptCount val="16"/>
                <c:pt idx="0">
                  <c:v>1st Quarter</c:v>
                </c:pt>
                <c:pt idx="1">
                  <c:v>2nd Quarter</c:v>
                </c:pt>
                <c:pt idx="2">
                  <c:v>3rd Quarter</c:v>
                </c:pt>
                <c:pt idx="3">
                  <c:v>4th Quarter</c:v>
                </c:pt>
                <c:pt idx="4">
                  <c:v>1st Quarter</c:v>
                </c:pt>
                <c:pt idx="5">
                  <c:v>2nd Quarter</c:v>
                </c:pt>
                <c:pt idx="6">
                  <c:v>3rd Quarter</c:v>
                </c:pt>
                <c:pt idx="7">
                  <c:v>4th Quarter</c:v>
                </c:pt>
                <c:pt idx="8">
                  <c:v>1st Quarter</c:v>
                </c:pt>
                <c:pt idx="9">
                  <c:v>2nd Quarter</c:v>
                </c:pt>
                <c:pt idx="10">
                  <c:v>3rd Quarter</c:v>
                </c:pt>
                <c:pt idx="11">
                  <c:v>4th Quarter</c:v>
                </c:pt>
                <c:pt idx="12">
                  <c:v>1st Quarter</c:v>
                </c:pt>
                <c:pt idx="13">
                  <c:v>2nd Quarter</c:v>
                </c:pt>
                <c:pt idx="14">
                  <c:v>3rd Quarter</c:v>
                </c:pt>
                <c:pt idx="15">
                  <c:v>4th Quarter</c:v>
                </c:pt>
              </c:strCache>
            </c:strRef>
          </c:xVal>
          <c:yVal>
            <c:numRef>
              <c:f>'Forecast - Fill'!#REF!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7F-44A4-8A4F-77C1AE885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708672"/>
        <c:axId val="294709064"/>
      </c:scatterChart>
      <c:valAx>
        <c:axId val="29470867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4709064"/>
        <c:crosses val="autoZero"/>
        <c:crossBetween val="midCat"/>
      </c:valAx>
      <c:valAx>
        <c:axId val="294709064"/>
        <c:scaling>
          <c:orientation val="minMax"/>
        </c:scaling>
        <c:delete val="0"/>
        <c:axPos val="l"/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4708672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&amp;F</c:oddHeader>
      <c:oddFooter>Page &amp;P</c:oddFooter>
    </c:headerFooter>
    <c:pageMargins b="1" l="0.75000000000000022" r="0.75000000000000022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Weekly Unit Sales</a:t>
            </a:r>
          </a:p>
        </c:rich>
      </c:tx>
      <c:layout>
        <c:manualLayout>
          <c:xMode val="edge"/>
          <c:yMode val="edge"/>
          <c:x val="0.38624405148405044"/>
          <c:y val="3.44828553869639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09371743709606"/>
          <c:y val="0.14080499283010295"/>
          <c:w val="0.81305254673126537"/>
          <c:h val="0.7155192492795026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'Plotting Exponential Trend'!$A$2:$A$19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'Plotting Exponential Trend'!$B$2:$B$19</c:f>
              <c:numCache>
                <c:formatCode>#,##0</c:formatCode>
                <c:ptCount val="18"/>
                <c:pt idx="0">
                  <c:v>11</c:v>
                </c:pt>
                <c:pt idx="1">
                  <c:v>15</c:v>
                </c:pt>
                <c:pt idx="2">
                  <c:v>27</c:v>
                </c:pt>
                <c:pt idx="3">
                  <c:v>44</c:v>
                </c:pt>
                <c:pt idx="4">
                  <c:v>59</c:v>
                </c:pt>
                <c:pt idx="5">
                  <c:v>112</c:v>
                </c:pt>
                <c:pt idx="6">
                  <c:v>125</c:v>
                </c:pt>
                <c:pt idx="7">
                  <c:v>136</c:v>
                </c:pt>
                <c:pt idx="8">
                  <c:v>157</c:v>
                </c:pt>
                <c:pt idx="9">
                  <c:v>298</c:v>
                </c:pt>
                <c:pt idx="10">
                  <c:v>503</c:v>
                </c:pt>
                <c:pt idx="11">
                  <c:v>875</c:v>
                </c:pt>
                <c:pt idx="12">
                  <c:v>1452</c:v>
                </c:pt>
                <c:pt idx="13">
                  <c:v>3293</c:v>
                </c:pt>
                <c:pt idx="14">
                  <c:v>3902</c:v>
                </c:pt>
                <c:pt idx="15">
                  <c:v>4837</c:v>
                </c:pt>
                <c:pt idx="16">
                  <c:v>6693</c:v>
                </c:pt>
                <c:pt idx="17">
                  <c:v>9283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40-4E8B-84C4-C5AB52823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711024"/>
        <c:axId val="294707496"/>
      </c:scatterChart>
      <c:valAx>
        <c:axId val="294711024"/>
        <c:scaling>
          <c:orientation val="minMax"/>
          <c:max val="2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4707496"/>
        <c:crosses val="autoZero"/>
        <c:crossBetween val="midCat"/>
        <c:majorUnit val="2"/>
      </c:valAx>
      <c:valAx>
        <c:axId val="294707496"/>
        <c:scaling>
          <c:orientation val="minMax"/>
          <c:max val="10000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4711024"/>
        <c:crosses val="autoZero"/>
        <c:crossBetween val="midCat"/>
        <c:majorUnit val="2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Employee Growth</a:t>
            </a:r>
          </a:p>
        </c:rich>
      </c:tx>
      <c:layout>
        <c:manualLayout>
          <c:xMode val="edge"/>
          <c:yMode val="edge"/>
          <c:x val="0.40892857142857153"/>
          <c:y val="3.418812930725078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07142857142859"/>
          <c:y val="0.17094064653625399"/>
          <c:w val="0.84464285714285736"/>
          <c:h val="0.6495744568377649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'Plotting a Logarithmic Trend'!$B$1</c:f>
              <c:strCache>
                <c:ptCount val="1"/>
                <c:pt idx="0">
                  <c:v>Total Employees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'Plotting a Logarithmic Trend'!$A$2:$A$17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'Plotting a Logarithmic Trend'!$B$2:$B$17</c:f>
              <c:numCache>
                <c:formatCode>_(* #,##0_);_(* \(#,##0\);_(* "-"??_);_(@_)</c:formatCode>
                <c:ptCount val="16"/>
                <c:pt idx="0">
                  <c:v>99</c:v>
                </c:pt>
                <c:pt idx="1">
                  <c:v>251</c:v>
                </c:pt>
                <c:pt idx="2">
                  <c:v>444</c:v>
                </c:pt>
                <c:pt idx="3">
                  <c:v>474</c:v>
                </c:pt>
                <c:pt idx="4">
                  <c:v>475</c:v>
                </c:pt>
                <c:pt idx="5">
                  <c:v>498</c:v>
                </c:pt>
                <c:pt idx="6">
                  <c:v>500</c:v>
                </c:pt>
                <c:pt idx="7">
                  <c:v>525</c:v>
                </c:pt>
                <c:pt idx="8">
                  <c:v>552</c:v>
                </c:pt>
                <c:pt idx="9">
                  <c:v>556</c:v>
                </c:pt>
                <c:pt idx="10">
                  <c:v>575</c:v>
                </c:pt>
                <c:pt idx="11">
                  <c:v>608</c:v>
                </c:pt>
                <c:pt idx="12">
                  <c:v>625</c:v>
                </c:pt>
                <c:pt idx="13">
                  <c:v>632</c:v>
                </c:pt>
                <c:pt idx="14">
                  <c:v>647</c:v>
                </c:pt>
                <c:pt idx="15">
                  <c:v>660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C2-439D-B7F5-8448BDF8A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708280"/>
        <c:axId val="294710240"/>
      </c:scatterChart>
      <c:valAx>
        <c:axId val="294708280"/>
        <c:scaling>
          <c:orientation val="minMax"/>
          <c:max val="1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0357142857142867"/>
              <c:y val="0.897438394315333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94710240"/>
        <c:crosses val="autoZero"/>
        <c:crossBetween val="midCat"/>
        <c:majorUnit val="1"/>
      </c:valAx>
      <c:valAx>
        <c:axId val="294710240"/>
        <c:scaling>
          <c:orientation val="minMax"/>
          <c:max val="75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Employees</a:t>
                </a:r>
              </a:p>
            </c:rich>
          </c:tx>
          <c:layout>
            <c:manualLayout>
              <c:xMode val="edge"/>
              <c:yMode val="edge"/>
              <c:x val="1.2698412698412697E-2"/>
              <c:y val="0.40455949166518462"/>
            </c:manualLayout>
          </c:layout>
          <c:overlay val="0"/>
          <c:spPr>
            <a:noFill/>
            <a:ln w="25400">
              <a:noFill/>
            </a:ln>
          </c:spPr>
        </c:title>
        <c:numFmt formatCode="#,###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94708280"/>
        <c:crosses val="autoZero"/>
        <c:crossBetween val="midCat"/>
        <c:majorUnit val="50"/>
        <c:min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+mn-lt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9060402684564"/>
          <c:y val="7.0680718617983349E-2"/>
          <c:w val="0.80369127516778571"/>
          <c:h val="0.8089015575169206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'Plotting a Power Trend'!$B$1</c:f>
              <c:strCache>
                <c:ptCount val="1"/>
                <c:pt idx="0">
                  <c:v>Units Sold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'Plotting a Power Trend'!$A$2:$A$10</c:f>
              <c:numCache>
                <c:formatCode>"$"#,##0.00_);\("$"#,##0.00\)</c:formatCode>
                <c:ptCount val="9"/>
                <c:pt idx="0">
                  <c:v>6.99</c:v>
                </c:pt>
                <c:pt idx="1">
                  <c:v>7.99</c:v>
                </c:pt>
                <c:pt idx="2">
                  <c:v>8.99</c:v>
                </c:pt>
                <c:pt idx="3">
                  <c:v>9.99</c:v>
                </c:pt>
                <c:pt idx="4">
                  <c:v>10.99</c:v>
                </c:pt>
                <c:pt idx="5">
                  <c:v>11.99</c:v>
                </c:pt>
                <c:pt idx="6">
                  <c:v>12.99</c:v>
                </c:pt>
                <c:pt idx="7">
                  <c:v>13.99</c:v>
                </c:pt>
                <c:pt idx="8">
                  <c:v>14.99</c:v>
                </c:pt>
              </c:numCache>
            </c:numRef>
          </c:xVal>
          <c:yVal>
            <c:numRef>
              <c:f>'Plotting a Power Trend'!$B$2:$B$10</c:f>
              <c:numCache>
                <c:formatCode>_(* #,##0_);_(* \(#,##0\);_(* "-"??_);_(@_)</c:formatCode>
                <c:ptCount val="9"/>
                <c:pt idx="0">
                  <c:v>9985</c:v>
                </c:pt>
                <c:pt idx="1">
                  <c:v>8110</c:v>
                </c:pt>
                <c:pt idx="2">
                  <c:v>6039</c:v>
                </c:pt>
                <c:pt idx="3">
                  <c:v>5721</c:v>
                </c:pt>
                <c:pt idx="4">
                  <c:v>4555</c:v>
                </c:pt>
                <c:pt idx="5">
                  <c:v>4075</c:v>
                </c:pt>
                <c:pt idx="6">
                  <c:v>3290</c:v>
                </c:pt>
                <c:pt idx="7">
                  <c:v>2592</c:v>
                </c:pt>
                <c:pt idx="8">
                  <c:v>2289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25-41E5-A85A-EAAC1FD69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509368"/>
        <c:axId val="293510152"/>
      </c:scatterChart>
      <c:valAx>
        <c:axId val="293509368"/>
        <c:scaling>
          <c:orientation val="minMax"/>
          <c:max val="15.99"/>
          <c:min val="5.99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List</a:t>
                </a:r>
                <a:r>
                  <a:rPr lang="en-CA" baseline="0"/>
                  <a:t> Price</a:t>
                </a:r>
                <a:endParaRPr lang="en-CA"/>
              </a:p>
            </c:rich>
          </c:tx>
          <c:overlay val="0"/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US"/>
          </a:p>
        </c:txPr>
        <c:crossAx val="293510152"/>
        <c:crosses val="autoZero"/>
        <c:crossBetween val="midCat"/>
        <c:majorUnit val="1"/>
      </c:valAx>
      <c:valAx>
        <c:axId val="293510152"/>
        <c:scaling>
          <c:orientation val="minMax"/>
          <c:max val="12000"/>
          <c:min val="200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Units Sold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US"/>
          </a:p>
        </c:txPr>
        <c:crossAx val="293509368"/>
        <c:crosses val="autoZero"/>
        <c:crossBetween val="midCat"/>
        <c:majorUnit val="2000"/>
        <c:minorUnit val="4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434782608695655E-2"/>
          <c:y val="0.12149560431787641"/>
          <c:w val="0.86956521739130455"/>
          <c:h val="0.6682258237483205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'Plotting a Polynomial Trend'!$B$1</c:f>
              <c:strCache>
                <c:ptCount val="1"/>
                <c:pt idx="0">
                  <c:v>Profit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poly"/>
            <c:order val="5"/>
            <c:dispRSqr val="0"/>
            <c:dispEq val="0"/>
          </c:trendline>
          <c:xVal>
            <c:numRef>
              <c:f>'Plotting a Polynomial Trend'!$A$2:$A$11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'Plotting a Polynomial Trend'!$B$2:$B$11</c:f>
              <c:numCache>
                <c:formatCode>0.0</c:formatCode>
                <c:ptCount val="10"/>
                <c:pt idx="0">
                  <c:v>16.100000000000001</c:v>
                </c:pt>
                <c:pt idx="1">
                  <c:v>18.2</c:v>
                </c:pt>
                <c:pt idx="2">
                  <c:v>19.7</c:v>
                </c:pt>
                <c:pt idx="3">
                  <c:v>10.5</c:v>
                </c:pt>
                <c:pt idx="4">
                  <c:v>12.2</c:v>
                </c:pt>
                <c:pt idx="5">
                  <c:v>20.7</c:v>
                </c:pt>
                <c:pt idx="6">
                  <c:v>19</c:v>
                </c:pt>
                <c:pt idx="7">
                  <c:v>20.100000000000001</c:v>
                </c:pt>
                <c:pt idx="8">
                  <c:v>21.3</c:v>
                </c:pt>
                <c:pt idx="9">
                  <c:v>18.399999999999999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76-453A-BDA0-0F455FF5D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187104"/>
        <c:axId val="417184752"/>
      </c:scatterChart>
      <c:valAx>
        <c:axId val="417187104"/>
        <c:scaling>
          <c:orientation val="minMax"/>
          <c:max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/>
            </a:pPr>
            <a:endParaRPr lang="en-US"/>
          </a:p>
        </c:txPr>
        <c:crossAx val="417184752"/>
        <c:crosses val="autoZero"/>
        <c:crossBetween val="midCat"/>
      </c:valAx>
      <c:valAx>
        <c:axId val="417184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anchor="ctr" anchorCtr="0"/>
              <a:lstStyle/>
              <a:p>
                <a:pPr>
                  <a:defRPr/>
                </a:pPr>
                <a:r>
                  <a:rPr lang="en-CA"/>
                  <a:t>Profit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/>
            </a:pPr>
            <a:endParaRPr lang="en-US"/>
          </a:p>
        </c:txPr>
        <c:crossAx val="41718710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0</xdr:row>
      <xdr:rowOff>66675</xdr:rowOff>
    </xdr:from>
    <xdr:to>
      <xdr:col>17</xdr:col>
      <xdr:colOff>333375</xdr:colOff>
      <xdr:row>16</xdr:row>
      <xdr:rowOff>152400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0.61498</cdr:x>
      <cdr:y>0.79248</cdr:y>
    </cdr:from>
    <cdr:to>
      <cdr:x>0.71218</cdr:x>
      <cdr:y>0.8446</cdr:y>
    </cdr:to>
    <cdr:sp macro="" textlink="">
      <cdr:nvSpPr>
        <cdr:cNvPr id="4099" name="Text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293537" y="2177104"/>
          <a:ext cx="361996" cy="1429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285750</xdr:colOff>
      <xdr:row>5</xdr:row>
      <xdr:rowOff>142875</xdr:rowOff>
    </xdr:from>
    <xdr:to>
      <xdr:col>31</xdr:col>
      <xdr:colOff>400050</xdr:colOff>
      <xdr:row>15</xdr:row>
      <xdr:rowOff>95250</xdr:rowOff>
    </xdr:to>
    <xdr:graphicFrame macro="">
      <xdr:nvGraphicFramePr>
        <xdr:cNvPr id="2" name="Chart 102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285750</xdr:colOff>
      <xdr:row>5</xdr:row>
      <xdr:rowOff>142875</xdr:rowOff>
    </xdr:from>
    <xdr:to>
      <xdr:col>31</xdr:col>
      <xdr:colOff>400050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114299</xdr:colOff>
      <xdr:row>0</xdr:row>
      <xdr:rowOff>28575</xdr:rowOff>
    </xdr:from>
    <xdr:to>
      <xdr:col>17</xdr:col>
      <xdr:colOff>457200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285750</xdr:colOff>
      <xdr:row>5</xdr:row>
      <xdr:rowOff>142875</xdr:rowOff>
    </xdr:from>
    <xdr:to>
      <xdr:col>30</xdr:col>
      <xdr:colOff>400050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266700</xdr:colOff>
      <xdr:row>5</xdr:row>
      <xdr:rowOff>85725</xdr:rowOff>
    </xdr:from>
    <xdr:to>
      <xdr:col>23</xdr:col>
      <xdr:colOff>342900</xdr:colOff>
      <xdr:row>15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76200</xdr:rowOff>
    </xdr:from>
    <xdr:to>
      <xdr:col>13</xdr:col>
      <xdr:colOff>200025</xdr:colOff>
      <xdr:row>18</xdr:row>
      <xdr:rowOff>228600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0</xdr:row>
      <xdr:rowOff>47626</xdr:rowOff>
    </xdr:from>
    <xdr:to>
      <xdr:col>13</xdr:col>
      <xdr:colOff>57150</xdr:colOff>
      <xdr:row>17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85724</xdr:colOff>
      <xdr:row>0</xdr:row>
      <xdr:rowOff>76199</xdr:rowOff>
    </xdr:from>
    <xdr:to>
      <xdr:col>12</xdr:col>
      <xdr:colOff>581025</xdr:colOff>
      <xdr:row>23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0</xdr:row>
      <xdr:rowOff>38099</xdr:rowOff>
    </xdr:from>
    <xdr:to>
      <xdr:col>12</xdr:col>
      <xdr:colOff>561975</xdr:colOff>
      <xdr:row>14</xdr:row>
      <xdr:rowOff>47624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ul\Documents\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 Value"/>
      <sheetName val="Future Value (Data Table 2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  <sheetName val="Sheet14"/>
      <sheetName val="Sheet15"/>
      <sheetName val="Sheet16"/>
    </sheetNames>
    <sheetDataSet>
      <sheetData sheetId="0"/>
      <sheetData sheetId="1"/>
      <sheetData sheetId="2">
        <row r="2">
          <cell r="C2">
            <v>0.05</v>
          </cell>
        </row>
        <row r="3">
          <cell r="C3">
            <v>10</v>
          </cell>
        </row>
      </sheetData>
      <sheetData sheetId="3"/>
      <sheetData sheetId="4">
        <row r="3">
          <cell r="C3">
            <v>1000000</v>
          </cell>
        </row>
        <row r="4">
          <cell r="C4">
            <v>900000</v>
          </cell>
        </row>
        <row r="5">
          <cell r="C5">
            <v>100000</v>
          </cell>
        </row>
        <row r="7">
          <cell r="C7">
            <v>100000</v>
          </cell>
        </row>
        <row r="9">
          <cell r="C9">
            <v>0.1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2">
          <cell r="B12">
            <v>7177.0334928229568</v>
          </cell>
          <cell r="C12">
            <v>8032.1285140562686</v>
          </cell>
        </row>
      </sheetData>
      <sheetData sheetId="16">
        <row r="3">
          <cell r="B3">
            <v>24.95</v>
          </cell>
          <cell r="C3">
            <v>19.95</v>
          </cell>
        </row>
        <row r="4">
          <cell r="B4">
            <v>8032.1285140562231</v>
          </cell>
          <cell r="C4">
            <v>7177.0334928229695</v>
          </cell>
        </row>
        <row r="5">
          <cell r="B5">
            <v>200401.60642570278</v>
          </cell>
          <cell r="C5">
            <v>143181.81818181823</v>
          </cell>
        </row>
        <row r="7">
          <cell r="B7">
            <v>12.5</v>
          </cell>
          <cell r="C7">
            <v>9.5</v>
          </cell>
        </row>
        <row r="8">
          <cell r="B8">
            <v>93224.572932879819</v>
          </cell>
          <cell r="C8">
            <v>60149.689667761981</v>
          </cell>
        </row>
        <row r="9">
          <cell r="B9">
            <v>100000</v>
          </cell>
          <cell r="C9">
            <v>75000</v>
          </cell>
        </row>
        <row r="10">
          <cell r="B10">
            <v>193224.57293287982</v>
          </cell>
          <cell r="C10">
            <v>135149.68966776197</v>
          </cell>
        </row>
        <row r="12">
          <cell r="B12">
            <v>7177.0334928229568</v>
          </cell>
          <cell r="C12">
            <v>8032.1285140562686</v>
          </cell>
        </row>
      </sheetData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A5" sqref="A5"/>
    </sheetView>
  </sheetViews>
  <sheetFormatPr defaultRowHeight="12.75" x14ac:dyDescent="0.2"/>
  <cols>
    <col min="1" max="1" width="10" style="21" customWidth="1"/>
    <col min="2" max="2" width="15" style="4" bestFit="1" customWidth="1"/>
    <col min="3" max="3" width="8.7109375" style="4" bestFit="1" customWidth="1"/>
    <col min="4" max="4" width="10.5703125" style="19" customWidth="1"/>
    <col min="5" max="15" width="5.5703125" style="4" customWidth="1"/>
    <col min="16" max="16" width="7.42578125" style="4" bestFit="1" customWidth="1"/>
    <col min="17" max="16384" width="9.140625" style="4"/>
  </cols>
  <sheetData>
    <row r="1" spans="1:17" ht="18.75" x14ac:dyDescent="0.3">
      <c r="A1" s="1" t="s">
        <v>7</v>
      </c>
      <c r="B1" s="2"/>
      <c r="C1" s="1" t="s">
        <v>0</v>
      </c>
      <c r="D1" s="3" t="s">
        <v>1</v>
      </c>
    </row>
    <row r="2" spans="1:17" ht="18.75" x14ac:dyDescent="0.3">
      <c r="A2" s="5"/>
      <c r="B2" s="6" t="s">
        <v>2</v>
      </c>
      <c r="C2" s="7">
        <v>1</v>
      </c>
      <c r="D2" s="8">
        <v>259846</v>
      </c>
      <c r="P2"/>
      <c r="Q2"/>
    </row>
    <row r="3" spans="1:17" ht="18.75" x14ac:dyDescent="0.3">
      <c r="A3" s="1" t="s">
        <v>3</v>
      </c>
      <c r="B3" s="2" t="s">
        <v>4</v>
      </c>
      <c r="C3" s="9">
        <v>2</v>
      </c>
      <c r="D3" s="10">
        <v>262587</v>
      </c>
      <c r="P3"/>
      <c r="Q3"/>
    </row>
    <row r="4" spans="1:17" ht="18.75" x14ac:dyDescent="0.3">
      <c r="A4" s="11">
        <v>2020</v>
      </c>
      <c r="B4" s="2" t="s">
        <v>5</v>
      </c>
      <c r="C4" s="9">
        <v>3</v>
      </c>
      <c r="D4" s="10">
        <v>260643</v>
      </c>
      <c r="P4"/>
      <c r="Q4"/>
    </row>
    <row r="5" spans="1:17" ht="18.75" x14ac:dyDescent="0.3">
      <c r="A5" s="12"/>
      <c r="B5" s="2" t="s">
        <v>6</v>
      </c>
      <c r="C5" s="9">
        <v>4</v>
      </c>
      <c r="D5" s="10">
        <v>267129</v>
      </c>
      <c r="P5"/>
      <c r="Q5"/>
    </row>
    <row r="6" spans="1:17" ht="18.75" x14ac:dyDescent="0.3">
      <c r="A6" s="13"/>
      <c r="B6" s="6" t="s">
        <v>2</v>
      </c>
      <c r="C6" s="7">
        <v>5</v>
      </c>
      <c r="D6" s="8">
        <v>266471</v>
      </c>
      <c r="P6"/>
      <c r="Q6"/>
    </row>
    <row r="7" spans="1:17" ht="18.75" x14ac:dyDescent="0.3">
      <c r="A7" s="1" t="s">
        <v>3</v>
      </c>
      <c r="B7" s="2" t="s">
        <v>4</v>
      </c>
      <c r="C7" s="9">
        <v>6</v>
      </c>
      <c r="D7" s="10">
        <v>269843</v>
      </c>
      <c r="P7"/>
      <c r="Q7"/>
    </row>
    <row r="8" spans="1:17" ht="18.75" x14ac:dyDescent="0.3">
      <c r="A8" s="11">
        <v>2021</v>
      </c>
      <c r="B8" s="2" t="s">
        <v>5</v>
      </c>
      <c r="C8" s="9">
        <v>7</v>
      </c>
      <c r="D8" s="10">
        <v>272803</v>
      </c>
      <c r="P8"/>
      <c r="Q8"/>
    </row>
    <row r="9" spans="1:17" ht="18.75" x14ac:dyDescent="0.3">
      <c r="A9" s="12"/>
      <c r="B9" s="2" t="s">
        <v>6</v>
      </c>
      <c r="C9" s="9">
        <v>8</v>
      </c>
      <c r="D9" s="10">
        <v>275649</v>
      </c>
      <c r="P9"/>
      <c r="Q9"/>
    </row>
    <row r="10" spans="1:17" ht="18.75" x14ac:dyDescent="0.3">
      <c r="A10" s="13"/>
      <c r="B10" s="6" t="s">
        <v>2</v>
      </c>
      <c r="C10" s="7">
        <v>9</v>
      </c>
      <c r="D10" s="8">
        <v>270117</v>
      </c>
      <c r="P10"/>
      <c r="Q10"/>
    </row>
    <row r="11" spans="1:17" ht="18.75" x14ac:dyDescent="0.3">
      <c r="A11" s="1" t="s">
        <v>3</v>
      </c>
      <c r="B11" s="2" t="s">
        <v>4</v>
      </c>
      <c r="C11" s="9">
        <v>10</v>
      </c>
      <c r="D11" s="10">
        <v>275315</v>
      </c>
      <c r="P11"/>
      <c r="Q11"/>
    </row>
    <row r="12" spans="1:17" ht="18.75" x14ac:dyDescent="0.3">
      <c r="A12" s="11">
        <v>2022</v>
      </c>
      <c r="B12" s="2" t="s">
        <v>5</v>
      </c>
      <c r="C12" s="9">
        <v>11</v>
      </c>
      <c r="D12" s="10">
        <v>270451</v>
      </c>
      <c r="P12"/>
      <c r="Q12"/>
    </row>
    <row r="13" spans="1:17" ht="18.75" x14ac:dyDescent="0.3">
      <c r="A13" s="14"/>
      <c r="B13" s="15" t="s">
        <v>6</v>
      </c>
      <c r="C13" s="16">
        <v>12</v>
      </c>
      <c r="D13" s="17">
        <v>276543</v>
      </c>
      <c r="P13"/>
      <c r="Q13"/>
    </row>
    <row r="14" spans="1:17" x14ac:dyDescent="0.2">
      <c r="A14"/>
      <c r="B14"/>
      <c r="C14"/>
      <c r="D14"/>
      <c r="P14"/>
      <c r="Q14"/>
    </row>
    <row r="15" spans="1:17" x14ac:dyDescent="0.2">
      <c r="A15"/>
      <c r="B15"/>
      <c r="C15"/>
      <c r="D15"/>
      <c r="P15"/>
      <c r="Q15"/>
    </row>
    <row r="16" spans="1:17" x14ac:dyDescent="0.2">
      <c r="A16"/>
      <c r="B16"/>
      <c r="C16"/>
      <c r="D16"/>
      <c r="P16"/>
      <c r="Q16"/>
    </row>
    <row r="17" spans="1:17" x14ac:dyDescent="0.2">
      <c r="A17"/>
      <c r="B17"/>
      <c r="C17"/>
      <c r="D17"/>
      <c r="P17"/>
      <c r="Q17"/>
    </row>
    <row r="18" spans="1:17" x14ac:dyDescent="0.2">
      <c r="A18"/>
      <c r="B18"/>
      <c r="C18"/>
      <c r="D18"/>
    </row>
    <row r="19" spans="1:17" x14ac:dyDescent="0.2">
      <c r="A19" s="18"/>
    </row>
    <row r="20" spans="1:17" x14ac:dyDescent="0.2">
      <c r="A20" s="20"/>
    </row>
    <row r="21" spans="1:17" x14ac:dyDescent="0.2">
      <c r="A21" s="18"/>
    </row>
  </sheetData>
  <printOptions gridLines="1" gridLinesSet="0"/>
  <pageMargins left="0.75" right="0.75" top="1" bottom="1" header="0.5" footer="0.5"/>
  <pageSetup orientation="portrait" horizontalDpi="200" verticalDpi="200" r:id="rId1"/>
  <headerFooter alignWithMargins="0">
    <oddHeader>&amp;F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"/>
  <sheetViews>
    <sheetView workbookViewId="0">
      <selection activeCell="F2" sqref="F2"/>
    </sheetView>
  </sheetViews>
  <sheetFormatPr defaultRowHeight="18" x14ac:dyDescent="0.25"/>
  <cols>
    <col min="1" max="1" width="14.5703125" style="35" customWidth="1"/>
    <col min="2" max="2" width="15" style="26" bestFit="1" customWidth="1"/>
    <col min="3" max="3" width="8.85546875" style="35" bestFit="1" customWidth="1"/>
    <col min="4" max="4" width="11.42578125" style="36" bestFit="1" customWidth="1"/>
    <col min="5" max="5" width="20.5703125" style="26" bestFit="1" customWidth="1"/>
    <col min="6" max="6" width="16.28515625" style="26" customWidth="1"/>
    <col min="7" max="7" width="7.42578125" style="26" bestFit="1" customWidth="1"/>
    <col min="8" max="8" width="6.5703125" style="26" bestFit="1" customWidth="1"/>
    <col min="9" max="9" width="12" style="26" bestFit="1" customWidth="1"/>
    <col min="10" max="16" width="5.5703125" style="26" customWidth="1"/>
    <col min="17" max="17" width="7.42578125" style="26" bestFit="1" customWidth="1"/>
    <col min="18" max="16384" width="9.140625" style="26"/>
  </cols>
  <sheetData>
    <row r="1" spans="1:18" ht="18.75" x14ac:dyDescent="0.3">
      <c r="A1" s="1" t="s">
        <v>7</v>
      </c>
      <c r="B1" s="2"/>
      <c r="C1" s="1" t="s">
        <v>0</v>
      </c>
      <c r="D1" s="3" t="s">
        <v>1</v>
      </c>
      <c r="E1" s="22" t="s">
        <v>8</v>
      </c>
      <c r="F1" s="22" t="s">
        <v>9</v>
      </c>
      <c r="H1" s="27"/>
      <c r="I1" s="27"/>
      <c r="J1" s="27"/>
    </row>
    <row r="2" spans="1:18" ht="18.75" x14ac:dyDescent="0.3">
      <c r="A2" s="5"/>
      <c r="B2" s="6" t="s">
        <v>2</v>
      </c>
      <c r="C2" s="13">
        <v>1</v>
      </c>
      <c r="D2" s="8">
        <v>259846</v>
      </c>
      <c r="E2" s="8">
        <f>1407.6 * C2 + 259800</f>
        <v>261207.6</v>
      </c>
      <c r="F2" s="8"/>
      <c r="G2" s="28"/>
      <c r="H2" s="29"/>
      <c r="I2" s="30"/>
      <c r="J2" s="28"/>
      <c r="Q2" s="31"/>
      <c r="R2" s="31"/>
    </row>
    <row r="3" spans="1:18" ht="18.75" x14ac:dyDescent="0.3">
      <c r="A3" s="1" t="s">
        <v>3</v>
      </c>
      <c r="B3" s="2" t="s">
        <v>4</v>
      </c>
      <c r="C3" s="12">
        <v>2</v>
      </c>
      <c r="D3" s="10">
        <v>262587</v>
      </c>
      <c r="E3" s="10">
        <f t="shared" ref="E3:E13" si="0">1407.6 * C3 + 259800</f>
        <v>262615.2</v>
      </c>
      <c r="F3" s="10"/>
      <c r="G3" s="28"/>
      <c r="Q3" s="31"/>
      <c r="R3" s="31"/>
    </row>
    <row r="4" spans="1:18" ht="18.75" x14ac:dyDescent="0.3">
      <c r="A4" s="11">
        <v>2020</v>
      </c>
      <c r="B4" s="2" t="s">
        <v>5</v>
      </c>
      <c r="C4" s="12">
        <v>3</v>
      </c>
      <c r="D4" s="10">
        <v>260643</v>
      </c>
      <c r="E4" s="10">
        <f t="shared" si="0"/>
        <v>264022.8</v>
      </c>
      <c r="F4" s="10"/>
      <c r="G4" s="28"/>
      <c r="Q4" s="31"/>
      <c r="R4" s="31"/>
    </row>
    <row r="5" spans="1:18" ht="18.75" x14ac:dyDescent="0.3">
      <c r="A5" s="12"/>
      <c r="B5" s="2" t="s">
        <v>6</v>
      </c>
      <c r="C5" s="12">
        <v>4</v>
      </c>
      <c r="D5" s="10">
        <v>267129</v>
      </c>
      <c r="E5" s="10">
        <f t="shared" si="0"/>
        <v>265430.40000000002</v>
      </c>
      <c r="F5" s="10"/>
      <c r="G5" s="28"/>
      <c r="Q5" s="31"/>
      <c r="R5" s="31"/>
    </row>
    <row r="6" spans="1:18" ht="18.75" x14ac:dyDescent="0.3">
      <c r="A6" s="13"/>
      <c r="B6" s="6" t="s">
        <v>2</v>
      </c>
      <c r="C6" s="13">
        <v>5</v>
      </c>
      <c r="D6" s="8">
        <v>266471</v>
      </c>
      <c r="E6" s="8">
        <f t="shared" si="0"/>
        <v>266838</v>
      </c>
      <c r="F6" s="8"/>
      <c r="G6" s="28"/>
      <c r="Q6" s="31"/>
      <c r="R6" s="31"/>
    </row>
    <row r="7" spans="1:18" ht="18.75" x14ac:dyDescent="0.3">
      <c r="A7" s="1" t="s">
        <v>3</v>
      </c>
      <c r="B7" s="2" t="s">
        <v>4</v>
      </c>
      <c r="C7" s="12">
        <v>6</v>
      </c>
      <c r="D7" s="10">
        <v>269843</v>
      </c>
      <c r="E7" s="10">
        <f t="shared" si="0"/>
        <v>268245.59999999998</v>
      </c>
      <c r="F7" s="10"/>
      <c r="G7" s="28"/>
      <c r="Q7" s="31"/>
      <c r="R7" s="31"/>
    </row>
    <row r="8" spans="1:18" ht="18.75" x14ac:dyDescent="0.3">
      <c r="A8" s="11">
        <v>2021</v>
      </c>
      <c r="B8" s="2" t="s">
        <v>5</v>
      </c>
      <c r="C8" s="12">
        <v>7</v>
      </c>
      <c r="D8" s="10">
        <v>272803</v>
      </c>
      <c r="E8" s="10">
        <f t="shared" si="0"/>
        <v>269653.2</v>
      </c>
      <c r="F8" s="10"/>
      <c r="G8" s="28"/>
      <c r="Q8" s="31"/>
      <c r="R8" s="31"/>
    </row>
    <row r="9" spans="1:18" ht="18.75" x14ac:dyDescent="0.3">
      <c r="A9" s="12"/>
      <c r="B9" s="2" t="s">
        <v>6</v>
      </c>
      <c r="C9" s="12">
        <v>8</v>
      </c>
      <c r="D9" s="10">
        <v>275649</v>
      </c>
      <c r="E9" s="10">
        <f t="shared" si="0"/>
        <v>271060.8</v>
      </c>
      <c r="F9" s="10"/>
      <c r="G9" s="28"/>
      <c r="Q9" s="31"/>
      <c r="R9" s="31"/>
    </row>
    <row r="10" spans="1:18" ht="18.75" x14ac:dyDescent="0.3">
      <c r="A10" s="13"/>
      <c r="B10" s="6" t="s">
        <v>2</v>
      </c>
      <c r="C10" s="13">
        <v>9</v>
      </c>
      <c r="D10" s="8">
        <v>270117</v>
      </c>
      <c r="E10" s="8">
        <f t="shared" si="0"/>
        <v>272468.40000000002</v>
      </c>
      <c r="F10" s="8"/>
      <c r="G10" s="28"/>
      <c r="Q10" s="31"/>
      <c r="R10" s="31"/>
    </row>
    <row r="11" spans="1:18" ht="18.75" x14ac:dyDescent="0.3">
      <c r="A11" s="1" t="s">
        <v>3</v>
      </c>
      <c r="B11" s="2" t="s">
        <v>4</v>
      </c>
      <c r="C11" s="12">
        <v>10</v>
      </c>
      <c r="D11" s="10">
        <v>275315</v>
      </c>
      <c r="E11" s="10">
        <f t="shared" si="0"/>
        <v>273876</v>
      </c>
      <c r="F11" s="10"/>
      <c r="G11" s="28"/>
      <c r="Q11" s="31"/>
      <c r="R11" s="31"/>
    </row>
    <row r="12" spans="1:18" ht="18.75" x14ac:dyDescent="0.3">
      <c r="A12" s="11">
        <v>2022</v>
      </c>
      <c r="B12" s="2" t="s">
        <v>5</v>
      </c>
      <c r="C12" s="12">
        <v>11</v>
      </c>
      <c r="D12" s="10">
        <v>270451</v>
      </c>
      <c r="E12" s="10">
        <f t="shared" si="0"/>
        <v>275283.59999999998</v>
      </c>
      <c r="F12" s="10"/>
      <c r="G12" s="28"/>
      <c r="Q12" s="31"/>
      <c r="R12" s="31"/>
    </row>
    <row r="13" spans="1:18" ht="18.75" x14ac:dyDescent="0.3">
      <c r="A13" s="12"/>
      <c r="B13" s="2" t="s">
        <v>6</v>
      </c>
      <c r="C13" s="12">
        <v>12</v>
      </c>
      <c r="D13" s="10">
        <v>276543</v>
      </c>
      <c r="E13" s="10">
        <f t="shared" si="0"/>
        <v>276691.20000000001</v>
      </c>
      <c r="F13" s="10"/>
      <c r="G13" s="28"/>
      <c r="Q13" s="31"/>
      <c r="R13" s="31"/>
    </row>
    <row r="14" spans="1:18" x14ac:dyDescent="0.25">
      <c r="A14" s="32"/>
      <c r="B14" s="33"/>
      <c r="C14" s="32"/>
      <c r="D14" s="34"/>
      <c r="E14" s="34"/>
      <c r="F14" s="34"/>
      <c r="G14" s="28"/>
      <c r="Q14" s="31"/>
      <c r="R14" s="31"/>
    </row>
    <row r="15" spans="1:18" x14ac:dyDescent="0.25">
      <c r="A15" s="27"/>
      <c r="E15" s="36"/>
      <c r="F15" s="36"/>
      <c r="G15" s="28"/>
      <c r="Q15" s="31"/>
      <c r="R15" s="31"/>
    </row>
    <row r="16" spans="1:18" x14ac:dyDescent="0.25">
      <c r="A16" s="37"/>
      <c r="E16" s="36"/>
      <c r="F16" s="36"/>
      <c r="G16" s="28"/>
      <c r="Q16" s="31"/>
      <c r="R16" s="31"/>
    </row>
    <row r="17" spans="1:18" x14ac:dyDescent="0.25">
      <c r="A17" s="31"/>
      <c r="B17" s="31"/>
      <c r="C17" s="31"/>
      <c r="D17" s="31"/>
      <c r="E17" s="31"/>
      <c r="F17" s="31"/>
      <c r="G17" s="28"/>
      <c r="Q17" s="31"/>
      <c r="R17" s="31"/>
    </row>
    <row r="18" spans="1:18" x14ac:dyDescent="0.25">
      <c r="A18" s="31"/>
      <c r="B18" s="31"/>
      <c r="C18" s="31"/>
      <c r="D18" s="31"/>
      <c r="E18" s="31"/>
      <c r="F18" s="31"/>
    </row>
    <row r="19" spans="1:18" x14ac:dyDescent="0.25">
      <c r="A19" s="27"/>
      <c r="E19" s="38"/>
    </row>
    <row r="20" spans="1:18" x14ac:dyDescent="0.25">
      <c r="A20" s="37"/>
      <c r="E20" s="38"/>
    </row>
    <row r="21" spans="1:18" x14ac:dyDescent="0.25">
      <c r="A21" s="27"/>
      <c r="E21" s="38"/>
    </row>
  </sheetData>
  <printOptions gridLines="1"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1"/>
  <sheetViews>
    <sheetView workbookViewId="0">
      <selection activeCell="A4" sqref="A4:A12"/>
    </sheetView>
  </sheetViews>
  <sheetFormatPr defaultRowHeight="12.75" x14ac:dyDescent="0.2"/>
  <cols>
    <col min="1" max="1" width="13" style="21" customWidth="1"/>
    <col min="2" max="2" width="15.140625" style="4" bestFit="1" customWidth="1"/>
    <col min="3" max="3" width="8.7109375" style="21" bestFit="1" customWidth="1"/>
    <col min="4" max="4" width="10.5703125" style="19" customWidth="1"/>
    <col min="5" max="5" width="11.28515625" style="4" bestFit="1" customWidth="1"/>
    <col min="6" max="6" width="20.28515625" style="4" bestFit="1" customWidth="1"/>
    <col min="7" max="7" width="8.140625" style="4" customWidth="1"/>
    <col min="8" max="8" width="17.140625" style="4" bestFit="1" customWidth="1"/>
    <col min="9" max="9" width="18" style="4" bestFit="1" customWidth="1"/>
    <col min="10" max="10" width="9.28515625" style="4" bestFit="1" customWidth="1"/>
    <col min="11" max="16" width="5.5703125" style="4" customWidth="1"/>
    <col min="17" max="17" width="7.42578125" style="4" bestFit="1" customWidth="1"/>
    <col min="18" max="16384" width="9.140625" style="4"/>
  </cols>
  <sheetData>
    <row r="1" spans="1:18" ht="18.75" x14ac:dyDescent="0.3">
      <c r="A1" s="1" t="s">
        <v>7</v>
      </c>
      <c r="B1" s="1"/>
      <c r="C1" s="1" t="s">
        <v>0</v>
      </c>
      <c r="D1" s="3" t="s">
        <v>7</v>
      </c>
      <c r="E1" s="22" t="s">
        <v>11</v>
      </c>
      <c r="F1" s="22" t="s">
        <v>12</v>
      </c>
      <c r="G1" s="2"/>
      <c r="H1" s="39" t="s">
        <v>13</v>
      </c>
      <c r="I1" s="39" t="s">
        <v>14</v>
      </c>
      <c r="J1" s="1"/>
      <c r="K1" s="2"/>
      <c r="L1" s="2"/>
      <c r="M1" s="2"/>
    </row>
    <row r="2" spans="1:18" ht="18.75" x14ac:dyDescent="0.3">
      <c r="A2" s="5"/>
      <c r="B2" s="6" t="s">
        <v>2</v>
      </c>
      <c r="C2" s="13">
        <v>1</v>
      </c>
      <c r="D2" s="8">
        <v>259846</v>
      </c>
      <c r="E2" s="8">
        <f t="array" ref="E2:E13">TREND(D2:D13)</f>
        <v>261207.80769230769</v>
      </c>
      <c r="F2" s="8">
        <f>$H$2 * C2 + $I$2</f>
        <v>261207.80769230769</v>
      </c>
      <c r="G2" s="40"/>
      <c r="H2" s="41">
        <f t="array" ref="H2:I2">LINEST(D2:D13, C2:C13)</f>
        <v>1407.6258741258744</v>
      </c>
      <c r="I2" s="12">
        <v>259800.18181818182</v>
      </c>
      <c r="J2" s="42"/>
      <c r="K2" s="2"/>
      <c r="L2" s="2"/>
      <c r="M2" s="2"/>
      <c r="Q2"/>
      <c r="R2"/>
    </row>
    <row r="3" spans="1:18" ht="18.75" x14ac:dyDescent="0.3">
      <c r="A3" s="1" t="s">
        <v>3</v>
      </c>
      <c r="B3" s="2" t="s">
        <v>4</v>
      </c>
      <c r="C3" s="12">
        <v>2</v>
      </c>
      <c r="D3" s="10">
        <v>262587</v>
      </c>
      <c r="E3" s="10">
        <v>262615.43356643355</v>
      </c>
      <c r="F3" s="10">
        <f t="shared" ref="F3:F13" si="0">$H$2 * C3 + $I$2</f>
        <v>262615.43356643355</v>
      </c>
      <c r="G3" s="40"/>
      <c r="H3" s="41"/>
      <c r="I3" s="12"/>
      <c r="J3" s="2"/>
      <c r="K3" s="2"/>
      <c r="L3" s="2"/>
      <c r="M3" s="2"/>
      <c r="Q3"/>
      <c r="R3"/>
    </row>
    <row r="4" spans="1:18" ht="18.75" x14ac:dyDescent="0.3">
      <c r="A4" s="11">
        <v>2020</v>
      </c>
      <c r="B4" s="2" t="s">
        <v>5</v>
      </c>
      <c r="C4" s="12">
        <v>3</v>
      </c>
      <c r="D4" s="10">
        <v>260643</v>
      </c>
      <c r="E4" s="10">
        <v>264023.05944055947</v>
      </c>
      <c r="F4" s="10">
        <f t="shared" si="0"/>
        <v>264023.05944055947</v>
      </c>
      <c r="G4" s="43"/>
      <c r="H4" s="66" t="s">
        <v>15</v>
      </c>
      <c r="I4" s="66"/>
      <c r="J4" s="2"/>
      <c r="K4" s="2"/>
      <c r="L4" s="2"/>
      <c r="M4" s="2"/>
      <c r="Q4"/>
      <c r="R4"/>
    </row>
    <row r="5" spans="1:18" ht="18.75" x14ac:dyDescent="0.3">
      <c r="A5" s="12"/>
      <c r="B5" s="2" t="s">
        <v>6</v>
      </c>
      <c r="C5" s="12">
        <v>4</v>
      </c>
      <c r="D5" s="10">
        <v>267129</v>
      </c>
      <c r="E5" s="10">
        <v>265430.68531468534</v>
      </c>
      <c r="F5" s="10">
        <f t="shared" si="0"/>
        <v>265430.68531468534</v>
      </c>
      <c r="G5" s="40" t="s">
        <v>16</v>
      </c>
      <c r="H5" s="44">
        <f t="array" ref="H5:I9">LINEST(D2:D13, C2:C13,,TRUE)</f>
        <v>1407.6258741258744</v>
      </c>
      <c r="I5" s="44">
        <v>259800.18181818182</v>
      </c>
      <c r="J5" s="22" t="s">
        <v>17</v>
      </c>
      <c r="K5" s="2"/>
      <c r="L5" s="2"/>
      <c r="M5" s="2"/>
      <c r="Q5"/>
      <c r="R5"/>
    </row>
    <row r="6" spans="1:18" ht="18.75" x14ac:dyDescent="0.3">
      <c r="A6" s="13"/>
      <c r="B6" s="6" t="s">
        <v>2</v>
      </c>
      <c r="C6" s="13">
        <v>5</v>
      </c>
      <c r="D6" s="8">
        <v>266471</v>
      </c>
      <c r="E6" s="8">
        <v>266838.3111888112</v>
      </c>
      <c r="F6" s="8">
        <f t="shared" si="0"/>
        <v>266838.3111888112</v>
      </c>
      <c r="G6" s="43" t="s">
        <v>18</v>
      </c>
      <c r="H6" s="44">
        <v>237.7017321151352</v>
      </c>
      <c r="I6" s="44">
        <v>1749.4373796273301</v>
      </c>
      <c r="J6" s="22" t="s">
        <v>19</v>
      </c>
      <c r="K6" s="2"/>
      <c r="L6" s="2"/>
      <c r="M6" s="2"/>
      <c r="Q6"/>
      <c r="R6"/>
    </row>
    <row r="7" spans="1:18" ht="21" x14ac:dyDescent="0.3">
      <c r="A7" s="1" t="s">
        <v>3</v>
      </c>
      <c r="B7" s="2" t="s">
        <v>4</v>
      </c>
      <c r="C7" s="12">
        <v>6</v>
      </c>
      <c r="D7" s="10">
        <v>269843</v>
      </c>
      <c r="E7" s="10">
        <v>268245.93706293707</v>
      </c>
      <c r="F7" s="10">
        <f t="shared" si="0"/>
        <v>268245.93706293707</v>
      </c>
      <c r="G7" s="43" t="s">
        <v>20</v>
      </c>
      <c r="H7" s="44">
        <v>0.77811259319686255</v>
      </c>
      <c r="I7" s="44">
        <v>2842.4992917196259</v>
      </c>
      <c r="J7" s="22" t="s">
        <v>21</v>
      </c>
      <c r="K7" s="2"/>
      <c r="L7" s="2"/>
      <c r="M7" s="2"/>
      <c r="Q7"/>
      <c r="R7"/>
    </row>
    <row r="8" spans="1:18" ht="18.75" x14ac:dyDescent="0.3">
      <c r="A8" s="11">
        <v>2021</v>
      </c>
      <c r="B8" s="2" t="s">
        <v>5</v>
      </c>
      <c r="C8" s="12">
        <v>7</v>
      </c>
      <c r="D8" s="10">
        <v>272803</v>
      </c>
      <c r="E8" s="10">
        <v>269653.56293706293</v>
      </c>
      <c r="F8" s="10">
        <f t="shared" si="0"/>
        <v>269653.56293706293</v>
      </c>
      <c r="G8" s="43" t="s">
        <v>22</v>
      </c>
      <c r="H8" s="44">
        <v>35.067902428875477</v>
      </c>
      <c r="I8" s="44">
        <v>10</v>
      </c>
      <c r="J8" s="22" t="s">
        <v>23</v>
      </c>
      <c r="K8" s="2"/>
      <c r="L8" s="2"/>
      <c r="M8" s="2"/>
      <c r="Q8"/>
      <c r="R8"/>
    </row>
    <row r="9" spans="1:18" ht="18.75" x14ac:dyDescent="0.3">
      <c r="A9" s="12"/>
      <c r="B9" s="2" t="s">
        <v>6</v>
      </c>
      <c r="C9" s="12">
        <v>8</v>
      </c>
      <c r="D9" s="10">
        <v>275649</v>
      </c>
      <c r="E9" s="10">
        <v>271061.1888111888</v>
      </c>
      <c r="F9" s="10">
        <f t="shared" si="0"/>
        <v>271061.1888111888</v>
      </c>
      <c r="G9" s="43" t="s">
        <v>24</v>
      </c>
      <c r="H9" s="44">
        <v>283341716.01573426</v>
      </c>
      <c r="I9" s="44">
        <v>80798022.234265745</v>
      </c>
      <c r="J9" s="22" t="s">
        <v>25</v>
      </c>
      <c r="K9" s="2"/>
      <c r="L9" s="2"/>
      <c r="M9" s="2"/>
      <c r="Q9"/>
      <c r="R9"/>
    </row>
    <row r="10" spans="1:18" ht="18.75" x14ac:dyDescent="0.3">
      <c r="A10" s="13"/>
      <c r="B10" s="6" t="s">
        <v>2</v>
      </c>
      <c r="C10" s="13">
        <v>9</v>
      </c>
      <c r="D10" s="8">
        <v>270117</v>
      </c>
      <c r="E10" s="8">
        <v>272468.81468531472</v>
      </c>
      <c r="F10" s="8">
        <f t="shared" si="0"/>
        <v>272468.81468531472</v>
      </c>
      <c r="G10" s="42"/>
      <c r="H10" s="2"/>
      <c r="I10" s="2"/>
      <c r="J10" s="2"/>
      <c r="K10" s="2"/>
      <c r="L10" s="2"/>
      <c r="M10" s="2"/>
      <c r="Q10"/>
      <c r="R10"/>
    </row>
    <row r="11" spans="1:18" ht="21" x14ac:dyDescent="0.3">
      <c r="A11" s="1" t="s">
        <v>3</v>
      </c>
      <c r="B11" s="2" t="s">
        <v>4</v>
      </c>
      <c r="C11" s="12">
        <v>10</v>
      </c>
      <c r="D11" s="10">
        <v>275315</v>
      </c>
      <c r="E11" s="10">
        <v>273876.44055944058</v>
      </c>
      <c r="F11" s="10">
        <f t="shared" si="0"/>
        <v>273876.44055944058</v>
      </c>
      <c r="G11" s="42"/>
      <c r="H11" s="43" t="s">
        <v>20</v>
      </c>
      <c r="I11" s="2">
        <f>INDEX(LINEST(D2:D13, C2:C13, , TRUE), 3, 1)</f>
        <v>0.77811259319686255</v>
      </c>
      <c r="J11" s="2"/>
      <c r="K11" s="2"/>
      <c r="L11" s="2"/>
      <c r="M11" s="2"/>
      <c r="Q11"/>
      <c r="R11"/>
    </row>
    <row r="12" spans="1:18" ht="18.75" x14ac:dyDescent="0.3">
      <c r="A12" s="11">
        <v>2022</v>
      </c>
      <c r="B12" s="2" t="s">
        <v>5</v>
      </c>
      <c r="C12" s="12">
        <v>11</v>
      </c>
      <c r="D12" s="10">
        <v>270451</v>
      </c>
      <c r="E12" s="10">
        <v>275284.06643356645</v>
      </c>
      <c r="F12" s="10">
        <f t="shared" si="0"/>
        <v>275284.06643356645</v>
      </c>
      <c r="G12" s="42"/>
      <c r="H12" s="2"/>
      <c r="I12" s="2"/>
      <c r="J12" s="2"/>
      <c r="K12" s="2"/>
      <c r="L12" s="2"/>
      <c r="M12" s="2"/>
      <c r="Q12"/>
      <c r="R12"/>
    </row>
    <row r="13" spans="1:18" ht="18.75" x14ac:dyDescent="0.3">
      <c r="A13" s="14"/>
      <c r="B13" s="15" t="s">
        <v>6</v>
      </c>
      <c r="C13" s="12">
        <v>12</v>
      </c>
      <c r="D13" s="17">
        <v>276543</v>
      </c>
      <c r="E13" s="17">
        <v>276691.69230769231</v>
      </c>
      <c r="F13" s="17">
        <f t="shared" si="0"/>
        <v>276691.69230769231</v>
      </c>
      <c r="G13" s="42"/>
      <c r="H13" s="2"/>
      <c r="I13" s="2"/>
      <c r="J13" s="2"/>
      <c r="K13" s="2"/>
      <c r="L13" s="2"/>
      <c r="M13" s="2"/>
      <c r="Q13"/>
      <c r="R13"/>
    </row>
    <row r="14" spans="1:18" ht="18.75" x14ac:dyDescent="0.3">
      <c r="A14" s="45"/>
      <c r="B14" s="45"/>
      <c r="C14" s="13"/>
      <c r="D14" s="45"/>
      <c r="E14" s="45"/>
      <c r="F14" s="8"/>
      <c r="G14" s="42"/>
      <c r="H14" s="2"/>
      <c r="I14" s="2"/>
      <c r="J14" s="2"/>
      <c r="K14" s="2"/>
      <c r="L14" s="2"/>
      <c r="M14" s="2"/>
      <c r="Q14"/>
      <c r="R14"/>
    </row>
    <row r="15" spans="1:18" ht="18.75" x14ac:dyDescent="0.3">
      <c r="A15" s="45"/>
      <c r="B15" s="45"/>
      <c r="C15" s="12"/>
      <c r="D15" s="45"/>
      <c r="E15" s="45"/>
      <c r="F15" s="42"/>
      <c r="G15" s="42"/>
      <c r="H15" s="2"/>
      <c r="I15" s="2"/>
      <c r="J15" s="2"/>
      <c r="K15" s="2"/>
      <c r="L15" s="2"/>
      <c r="M15" s="2"/>
      <c r="Q15"/>
      <c r="R15"/>
    </row>
    <row r="16" spans="1:18" x14ac:dyDescent="0.2">
      <c r="A16"/>
      <c r="B16"/>
      <c r="D16"/>
      <c r="E16"/>
      <c r="F16" s="46"/>
      <c r="G16" s="46"/>
      <c r="Q16"/>
      <c r="R16"/>
    </row>
    <row r="17" spans="1:18" x14ac:dyDescent="0.2">
      <c r="A17"/>
      <c r="B17"/>
      <c r="C17"/>
      <c r="D17"/>
      <c r="E17"/>
      <c r="F17" s="46"/>
      <c r="G17" s="46"/>
      <c r="Q17"/>
      <c r="R17"/>
    </row>
    <row r="18" spans="1:18" x14ac:dyDescent="0.2">
      <c r="A18"/>
      <c r="B18"/>
      <c r="C18"/>
      <c r="D18"/>
      <c r="E18"/>
    </row>
    <row r="19" spans="1:18" x14ac:dyDescent="0.2">
      <c r="A19" s="18"/>
    </row>
    <row r="20" spans="1:18" x14ac:dyDescent="0.2">
      <c r="A20" s="20"/>
    </row>
    <row r="21" spans="1:18" x14ac:dyDescent="0.2">
      <c r="A21" s="18"/>
    </row>
  </sheetData>
  <mergeCells count="1">
    <mergeCell ref="H4:I4"/>
  </mergeCells>
  <printOptions gridLines="1"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1"/>
  <sheetViews>
    <sheetView topLeftCell="E1" workbookViewId="0">
      <selection activeCell="T9" sqref="T9"/>
    </sheetView>
  </sheetViews>
  <sheetFormatPr defaultRowHeight="12.75" x14ac:dyDescent="0.2"/>
  <cols>
    <col min="1" max="1" width="13" style="21" customWidth="1"/>
    <col min="2" max="2" width="15" style="4" bestFit="1" customWidth="1"/>
    <col min="3" max="3" width="8.7109375" style="4" bestFit="1" customWidth="1"/>
    <col min="4" max="4" width="10.5703125" style="19" customWidth="1"/>
    <col min="5" max="15" width="5.5703125" style="4" customWidth="1"/>
    <col min="16" max="16" width="7.42578125" style="4" bestFit="1" customWidth="1"/>
    <col min="17" max="16384" width="9.140625" style="4"/>
  </cols>
  <sheetData>
    <row r="1" spans="1:17" ht="18.75" x14ac:dyDescent="0.3">
      <c r="A1" s="1" t="s">
        <v>7</v>
      </c>
      <c r="B1" s="2"/>
      <c r="C1" s="1" t="s">
        <v>0</v>
      </c>
      <c r="D1" s="3" t="s">
        <v>1</v>
      </c>
    </row>
    <row r="2" spans="1:17" ht="18.75" x14ac:dyDescent="0.3">
      <c r="A2" s="5"/>
      <c r="B2" s="6" t="s">
        <v>2</v>
      </c>
      <c r="C2" s="7">
        <v>1</v>
      </c>
      <c r="D2" s="8">
        <v>259846</v>
      </c>
      <c r="P2"/>
      <c r="Q2"/>
    </row>
    <row r="3" spans="1:17" ht="18.75" x14ac:dyDescent="0.3">
      <c r="A3" s="1" t="s">
        <v>3</v>
      </c>
      <c r="B3" s="2" t="s">
        <v>4</v>
      </c>
      <c r="C3" s="9">
        <v>2</v>
      </c>
      <c r="D3" s="10">
        <v>262587</v>
      </c>
      <c r="P3"/>
      <c r="Q3"/>
    </row>
    <row r="4" spans="1:17" ht="18.75" x14ac:dyDescent="0.3">
      <c r="A4" s="11">
        <v>2020</v>
      </c>
      <c r="B4" s="2" t="s">
        <v>5</v>
      </c>
      <c r="C4" s="9">
        <v>3</v>
      </c>
      <c r="D4" s="10">
        <v>260643</v>
      </c>
      <c r="P4"/>
      <c r="Q4"/>
    </row>
    <row r="5" spans="1:17" ht="18.75" x14ac:dyDescent="0.3">
      <c r="A5" s="12"/>
      <c r="B5" s="2" t="s">
        <v>6</v>
      </c>
      <c r="C5" s="9">
        <v>4</v>
      </c>
      <c r="D5" s="10">
        <v>267129</v>
      </c>
      <c r="P5"/>
      <c r="Q5"/>
    </row>
    <row r="6" spans="1:17" ht="18.75" x14ac:dyDescent="0.3">
      <c r="A6" s="13"/>
      <c r="B6" s="6" t="s">
        <v>2</v>
      </c>
      <c r="C6" s="7">
        <v>5</v>
      </c>
      <c r="D6" s="8">
        <v>266471</v>
      </c>
      <c r="P6"/>
      <c r="Q6"/>
    </row>
    <row r="7" spans="1:17" ht="18.75" x14ac:dyDescent="0.3">
      <c r="A7" s="1" t="s">
        <v>3</v>
      </c>
      <c r="B7" s="2" t="s">
        <v>4</v>
      </c>
      <c r="C7" s="9">
        <v>6</v>
      </c>
      <c r="D7" s="10">
        <v>269843</v>
      </c>
      <c r="P7"/>
      <c r="Q7"/>
    </row>
    <row r="8" spans="1:17" ht="18.75" x14ac:dyDescent="0.3">
      <c r="A8" s="11">
        <v>2021</v>
      </c>
      <c r="B8" s="2" t="s">
        <v>5</v>
      </c>
      <c r="C8" s="9">
        <v>7</v>
      </c>
      <c r="D8" s="10">
        <v>272803</v>
      </c>
      <c r="P8"/>
      <c r="Q8"/>
    </row>
    <row r="9" spans="1:17" ht="18.75" x14ac:dyDescent="0.3">
      <c r="A9" s="12"/>
      <c r="B9" s="2" t="s">
        <v>6</v>
      </c>
      <c r="C9" s="9">
        <v>8</v>
      </c>
      <c r="D9" s="10">
        <v>275649</v>
      </c>
      <c r="P9"/>
      <c r="Q9"/>
    </row>
    <row r="10" spans="1:17" ht="18.75" x14ac:dyDescent="0.3">
      <c r="A10" s="13"/>
      <c r="B10" s="6" t="s">
        <v>2</v>
      </c>
      <c r="C10" s="7">
        <v>9</v>
      </c>
      <c r="D10" s="8">
        <v>270117</v>
      </c>
      <c r="P10"/>
      <c r="Q10"/>
    </row>
    <row r="11" spans="1:17" ht="18.75" x14ac:dyDescent="0.3">
      <c r="A11" s="1" t="s">
        <v>3</v>
      </c>
      <c r="B11" s="2" t="s">
        <v>4</v>
      </c>
      <c r="C11" s="9">
        <v>10</v>
      </c>
      <c r="D11" s="10">
        <v>275315</v>
      </c>
      <c r="P11"/>
      <c r="Q11"/>
    </row>
    <row r="12" spans="1:17" ht="18.75" x14ac:dyDescent="0.3">
      <c r="A12" s="11">
        <v>2022</v>
      </c>
      <c r="B12" s="2" t="s">
        <v>5</v>
      </c>
      <c r="C12" s="9">
        <v>11</v>
      </c>
      <c r="D12" s="10">
        <v>270451</v>
      </c>
      <c r="P12"/>
      <c r="Q12"/>
    </row>
    <row r="13" spans="1:17" ht="18.75" x14ac:dyDescent="0.3">
      <c r="A13" s="12"/>
      <c r="B13" s="2" t="s">
        <v>6</v>
      </c>
      <c r="C13" s="9">
        <v>12</v>
      </c>
      <c r="D13" s="10">
        <v>276543</v>
      </c>
      <c r="P13"/>
      <c r="Q13"/>
    </row>
    <row r="14" spans="1:17" ht="18.75" x14ac:dyDescent="0.3">
      <c r="A14" s="13"/>
      <c r="B14" s="6" t="s">
        <v>2</v>
      </c>
      <c r="C14" s="6"/>
      <c r="D14" s="8"/>
      <c r="P14"/>
      <c r="Q14"/>
    </row>
    <row r="15" spans="1:17" ht="18.75" x14ac:dyDescent="0.3">
      <c r="A15" s="1" t="s">
        <v>3</v>
      </c>
      <c r="B15" s="2" t="s">
        <v>4</v>
      </c>
      <c r="C15" s="2"/>
      <c r="D15" s="10"/>
      <c r="P15"/>
      <c r="Q15"/>
    </row>
    <row r="16" spans="1:17" ht="18.75" x14ac:dyDescent="0.3">
      <c r="A16" s="11">
        <v>2020</v>
      </c>
      <c r="B16" s="2" t="s">
        <v>5</v>
      </c>
      <c r="C16" s="2"/>
      <c r="D16" s="10"/>
      <c r="P16"/>
      <c r="Q16"/>
    </row>
    <row r="17" spans="1:17" ht="18.75" x14ac:dyDescent="0.3">
      <c r="A17" s="1" t="s">
        <v>10</v>
      </c>
      <c r="B17" s="2" t="s">
        <v>6</v>
      </c>
      <c r="C17" s="2"/>
      <c r="D17" s="10"/>
      <c r="P17"/>
      <c r="Q17"/>
    </row>
    <row r="18" spans="1:17" x14ac:dyDescent="0.2">
      <c r="A18" s="23"/>
      <c r="B18" s="24"/>
      <c r="C18" s="24"/>
      <c r="D18" s="25"/>
    </row>
    <row r="19" spans="1:17" x14ac:dyDescent="0.2">
      <c r="A19" s="18"/>
    </row>
    <row r="20" spans="1:17" x14ac:dyDescent="0.2">
      <c r="A20" s="20"/>
    </row>
    <row r="21" spans="1:17" x14ac:dyDescent="0.2">
      <c r="A21" s="18"/>
    </row>
  </sheetData>
  <printOptions gridLines="1" gridLinesSet="0"/>
  <pageMargins left="0.75" right="0.75" top="1" bottom="1" header="0.5" footer="0.5"/>
  <headerFooter alignWithMargins="0">
    <oddHeader>&amp;F</oddHeader>
    <oddFooter>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1"/>
  <sheetViews>
    <sheetView zoomScaleNormal="100" workbookViewId="0">
      <selection activeCell="D2" sqref="D2:D13"/>
    </sheetView>
  </sheetViews>
  <sheetFormatPr defaultRowHeight="18" x14ac:dyDescent="0.25"/>
  <cols>
    <col min="1" max="1" width="14" style="35" customWidth="1"/>
    <col min="2" max="2" width="15" style="26" bestFit="1" customWidth="1"/>
    <col min="3" max="3" width="8.7109375" style="26" bestFit="1" customWidth="1"/>
    <col min="4" max="4" width="10.5703125" style="36" customWidth="1"/>
    <col min="5" max="16" width="9.140625" style="26" customWidth="1"/>
    <col min="17" max="16384" width="9.140625" style="26"/>
  </cols>
  <sheetData>
    <row r="1" spans="1:17" ht="18.75" x14ac:dyDescent="0.3">
      <c r="A1" s="1" t="s">
        <v>7</v>
      </c>
      <c r="B1" s="2"/>
      <c r="C1" s="1" t="s">
        <v>0</v>
      </c>
      <c r="D1" s="3" t="s">
        <v>1</v>
      </c>
    </row>
    <row r="2" spans="1:17" ht="18.75" x14ac:dyDescent="0.3">
      <c r="A2" s="5"/>
      <c r="B2" s="6" t="s">
        <v>2</v>
      </c>
      <c r="C2" s="7">
        <v>1</v>
      </c>
      <c r="D2" s="8">
        <v>259846</v>
      </c>
      <c r="P2" s="31"/>
      <c r="Q2" s="31"/>
    </row>
    <row r="3" spans="1:17" ht="18.75" x14ac:dyDescent="0.3">
      <c r="A3" s="1" t="s">
        <v>3</v>
      </c>
      <c r="B3" s="2" t="s">
        <v>4</v>
      </c>
      <c r="C3" s="9">
        <v>2</v>
      </c>
      <c r="D3" s="10">
        <v>262587</v>
      </c>
      <c r="P3" s="31"/>
      <c r="Q3" s="31"/>
    </row>
    <row r="4" spans="1:17" ht="18.75" x14ac:dyDescent="0.3">
      <c r="A4" s="11">
        <v>2020</v>
      </c>
      <c r="B4" s="2" t="s">
        <v>5</v>
      </c>
      <c r="C4" s="9">
        <v>3</v>
      </c>
      <c r="D4" s="10">
        <v>260643</v>
      </c>
      <c r="P4" s="31"/>
      <c r="Q4" s="31"/>
    </row>
    <row r="5" spans="1:17" ht="18.75" x14ac:dyDescent="0.3">
      <c r="A5" s="12"/>
      <c r="B5" s="2" t="s">
        <v>6</v>
      </c>
      <c r="C5" s="9">
        <v>4</v>
      </c>
      <c r="D5" s="10">
        <v>267129</v>
      </c>
      <c r="P5" s="31"/>
      <c r="Q5" s="31"/>
    </row>
    <row r="6" spans="1:17" ht="18.75" x14ac:dyDescent="0.3">
      <c r="A6" s="13"/>
      <c r="B6" s="6" t="s">
        <v>2</v>
      </c>
      <c r="C6" s="7">
        <v>5</v>
      </c>
      <c r="D6" s="8">
        <v>266471</v>
      </c>
      <c r="P6" s="31"/>
      <c r="Q6" s="31"/>
    </row>
    <row r="7" spans="1:17" ht="18.75" x14ac:dyDescent="0.3">
      <c r="A7" s="1" t="s">
        <v>3</v>
      </c>
      <c r="B7" s="2" t="s">
        <v>4</v>
      </c>
      <c r="C7" s="9">
        <v>6</v>
      </c>
      <c r="D7" s="10">
        <v>269843</v>
      </c>
      <c r="P7" s="31"/>
      <c r="Q7" s="31"/>
    </row>
    <row r="8" spans="1:17" ht="18.75" x14ac:dyDescent="0.3">
      <c r="A8" s="11">
        <v>2021</v>
      </c>
      <c r="B8" s="2" t="s">
        <v>5</v>
      </c>
      <c r="C8" s="9">
        <v>7</v>
      </c>
      <c r="D8" s="10">
        <v>272803</v>
      </c>
      <c r="P8" s="31"/>
      <c r="Q8" s="31"/>
    </row>
    <row r="9" spans="1:17" ht="18.75" x14ac:dyDescent="0.3">
      <c r="A9" s="12"/>
      <c r="B9" s="2" t="s">
        <v>6</v>
      </c>
      <c r="C9" s="9">
        <v>8</v>
      </c>
      <c r="D9" s="10">
        <v>275649</v>
      </c>
      <c r="P9" s="31"/>
      <c r="Q9" s="31"/>
    </row>
    <row r="10" spans="1:17" ht="18.75" x14ac:dyDescent="0.3">
      <c r="A10" s="13"/>
      <c r="B10" s="6" t="s">
        <v>2</v>
      </c>
      <c r="C10" s="7">
        <v>9</v>
      </c>
      <c r="D10" s="8">
        <v>270117</v>
      </c>
      <c r="P10" s="31"/>
      <c r="Q10" s="31"/>
    </row>
    <row r="11" spans="1:17" ht="18.75" x14ac:dyDescent="0.3">
      <c r="A11" s="1" t="s">
        <v>3</v>
      </c>
      <c r="B11" s="2" t="s">
        <v>4</v>
      </c>
      <c r="C11" s="9">
        <v>10</v>
      </c>
      <c r="D11" s="10">
        <v>275315</v>
      </c>
      <c r="P11" s="31"/>
      <c r="Q11" s="31"/>
    </row>
    <row r="12" spans="1:17" ht="18.75" x14ac:dyDescent="0.3">
      <c r="A12" s="11">
        <v>2022</v>
      </c>
      <c r="B12" s="2" t="s">
        <v>5</v>
      </c>
      <c r="C12" s="9">
        <v>11</v>
      </c>
      <c r="D12" s="10">
        <v>270451</v>
      </c>
      <c r="P12" s="31"/>
      <c r="Q12" s="31"/>
    </row>
    <row r="13" spans="1:17" ht="18.75" x14ac:dyDescent="0.3">
      <c r="A13" s="12"/>
      <c r="B13" s="2" t="s">
        <v>6</v>
      </c>
      <c r="C13" s="9">
        <v>12</v>
      </c>
      <c r="D13" s="10">
        <v>276543</v>
      </c>
      <c r="P13" s="31"/>
      <c r="Q13" s="31"/>
    </row>
    <row r="14" spans="1:17" ht="18.75" x14ac:dyDescent="0.3">
      <c r="A14" s="13"/>
      <c r="B14" s="6" t="s">
        <v>2</v>
      </c>
      <c r="C14" s="7">
        <v>13</v>
      </c>
      <c r="D14" s="8"/>
      <c r="P14" s="31"/>
      <c r="Q14" s="31"/>
    </row>
    <row r="15" spans="1:17" ht="18.75" x14ac:dyDescent="0.3">
      <c r="A15" s="1" t="s">
        <v>3</v>
      </c>
      <c r="B15" s="2" t="s">
        <v>4</v>
      </c>
      <c r="C15" s="9">
        <v>14</v>
      </c>
      <c r="D15" s="10"/>
      <c r="P15" s="31"/>
      <c r="Q15" s="31"/>
    </row>
    <row r="16" spans="1:17" ht="18.75" x14ac:dyDescent="0.3">
      <c r="A16" s="11">
        <v>2023</v>
      </c>
      <c r="B16" s="2" t="s">
        <v>5</v>
      </c>
      <c r="C16" s="9">
        <v>15</v>
      </c>
      <c r="D16" s="10"/>
      <c r="P16" s="31"/>
      <c r="Q16" s="31"/>
    </row>
    <row r="17" spans="1:17" ht="18.75" x14ac:dyDescent="0.3">
      <c r="A17" s="1" t="s">
        <v>10</v>
      </c>
      <c r="B17" s="2" t="s">
        <v>6</v>
      </c>
      <c r="C17" s="9">
        <v>16</v>
      </c>
      <c r="D17" s="10"/>
      <c r="P17" s="31"/>
      <c r="Q17" s="31"/>
    </row>
    <row r="18" spans="1:17" x14ac:dyDescent="0.25">
      <c r="A18" s="32"/>
      <c r="B18" s="33"/>
      <c r="C18" s="33"/>
      <c r="D18" s="34"/>
    </row>
    <row r="19" spans="1:17" x14ac:dyDescent="0.25">
      <c r="A19" s="27"/>
    </row>
    <row r="20" spans="1:17" x14ac:dyDescent="0.25">
      <c r="A20" s="37"/>
    </row>
    <row r="21" spans="1:17" x14ac:dyDescent="0.25">
      <c r="A21" s="27"/>
    </row>
  </sheetData>
  <printOptions gridLines="1" gridLinesSet="0"/>
  <pageMargins left="0.75" right="0.75" top="1" bottom="1" header="0.5" footer="0.5"/>
  <headerFooter alignWithMargins="0">
    <oddHeader>&amp;F</oddHeader>
    <oddFooter>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1"/>
  <sheetViews>
    <sheetView workbookViewId="0">
      <selection activeCell="D14" sqref="D14"/>
    </sheetView>
  </sheetViews>
  <sheetFormatPr defaultRowHeight="12.75" x14ac:dyDescent="0.2"/>
  <cols>
    <col min="1" max="1" width="13.42578125" style="21" customWidth="1"/>
    <col min="2" max="2" width="15" style="4" bestFit="1" customWidth="1"/>
    <col min="3" max="3" width="8.7109375" style="4" bestFit="1" customWidth="1"/>
    <col min="4" max="4" width="10.5703125" style="19" customWidth="1"/>
    <col min="5" max="15" width="9.28515625" style="4" customWidth="1"/>
    <col min="16" max="16384" width="9.140625" style="4"/>
  </cols>
  <sheetData>
    <row r="1" spans="1:16" ht="18.75" x14ac:dyDescent="0.3">
      <c r="A1" s="1" t="s">
        <v>7</v>
      </c>
      <c r="B1" s="2"/>
      <c r="C1" s="1" t="s">
        <v>0</v>
      </c>
      <c r="D1" s="3" t="s">
        <v>1</v>
      </c>
      <c r="F1" s="18"/>
      <c r="G1" s="18"/>
      <c r="H1" s="18"/>
    </row>
    <row r="2" spans="1:16" ht="18.75" x14ac:dyDescent="0.3">
      <c r="A2" s="5"/>
      <c r="B2" s="6" t="s">
        <v>2</v>
      </c>
      <c r="C2" s="7">
        <v>1</v>
      </c>
      <c r="D2" s="8">
        <v>259846</v>
      </c>
      <c r="E2" s="46"/>
      <c r="F2" s="47"/>
      <c r="G2" s="48"/>
      <c r="H2" s="46"/>
      <c r="O2"/>
      <c r="P2"/>
    </row>
    <row r="3" spans="1:16" ht="18.75" x14ac:dyDescent="0.3">
      <c r="A3" s="1" t="s">
        <v>3</v>
      </c>
      <c r="B3" s="2" t="s">
        <v>4</v>
      </c>
      <c r="C3" s="9">
        <v>2</v>
      </c>
      <c r="D3" s="10">
        <v>262587</v>
      </c>
      <c r="E3" s="46"/>
      <c r="O3"/>
      <c r="P3"/>
    </row>
    <row r="4" spans="1:16" ht="18.75" x14ac:dyDescent="0.3">
      <c r="A4" s="11">
        <v>2020</v>
      </c>
      <c r="B4" s="2" t="s">
        <v>5</v>
      </c>
      <c r="C4" s="9">
        <v>3</v>
      </c>
      <c r="D4" s="10">
        <v>260643</v>
      </c>
      <c r="E4" s="46"/>
      <c r="O4"/>
      <c r="P4"/>
    </row>
    <row r="5" spans="1:16" ht="18.75" x14ac:dyDescent="0.3">
      <c r="A5" s="12"/>
      <c r="B5" s="2" t="s">
        <v>6</v>
      </c>
      <c r="C5" s="9">
        <v>4</v>
      </c>
      <c r="D5" s="10">
        <v>267129</v>
      </c>
      <c r="E5" s="46"/>
      <c r="O5"/>
      <c r="P5"/>
    </row>
    <row r="6" spans="1:16" ht="18.75" x14ac:dyDescent="0.3">
      <c r="A6" s="13"/>
      <c r="B6" s="6" t="s">
        <v>2</v>
      </c>
      <c r="C6" s="7">
        <v>5</v>
      </c>
      <c r="D6" s="8">
        <v>266471</v>
      </c>
      <c r="E6" s="46"/>
      <c r="O6"/>
      <c r="P6"/>
    </row>
    <row r="7" spans="1:16" ht="18.75" x14ac:dyDescent="0.3">
      <c r="A7" s="1" t="s">
        <v>3</v>
      </c>
      <c r="B7" s="2" t="s">
        <v>4</v>
      </c>
      <c r="C7" s="9">
        <v>6</v>
      </c>
      <c r="D7" s="10">
        <v>269843</v>
      </c>
      <c r="E7" s="46"/>
      <c r="O7"/>
      <c r="P7"/>
    </row>
    <row r="8" spans="1:16" ht="18.75" x14ac:dyDescent="0.3">
      <c r="A8" s="11">
        <v>2021</v>
      </c>
      <c r="B8" s="2" t="s">
        <v>5</v>
      </c>
      <c r="C8" s="9">
        <v>7</v>
      </c>
      <c r="D8" s="10">
        <v>272803</v>
      </c>
      <c r="E8" s="46"/>
      <c r="O8"/>
      <c r="P8"/>
    </row>
    <row r="9" spans="1:16" ht="18.75" x14ac:dyDescent="0.3">
      <c r="A9" s="12"/>
      <c r="B9" s="2" t="s">
        <v>6</v>
      </c>
      <c r="C9" s="9">
        <v>8</v>
      </c>
      <c r="D9" s="10">
        <v>275649</v>
      </c>
      <c r="E9" s="46"/>
      <c r="O9"/>
      <c r="P9"/>
    </row>
    <row r="10" spans="1:16" ht="18.75" x14ac:dyDescent="0.3">
      <c r="A10" s="13"/>
      <c r="B10" s="6" t="s">
        <v>2</v>
      </c>
      <c r="C10" s="7">
        <v>9</v>
      </c>
      <c r="D10" s="8">
        <v>270117</v>
      </c>
      <c r="E10" s="46"/>
      <c r="O10"/>
      <c r="P10"/>
    </row>
    <row r="11" spans="1:16" ht="18.75" x14ac:dyDescent="0.3">
      <c r="A11" s="1" t="s">
        <v>3</v>
      </c>
      <c r="B11" s="2" t="s">
        <v>4</v>
      </c>
      <c r="C11" s="9">
        <v>10</v>
      </c>
      <c r="D11" s="10">
        <v>275315</v>
      </c>
      <c r="E11" s="46"/>
      <c r="O11"/>
      <c r="P11"/>
    </row>
    <row r="12" spans="1:16" ht="18.75" x14ac:dyDescent="0.3">
      <c r="A12" s="11">
        <v>2022</v>
      </c>
      <c r="B12" s="2" t="s">
        <v>5</v>
      </c>
      <c r="C12" s="9">
        <v>11</v>
      </c>
      <c r="D12" s="10">
        <v>270451</v>
      </c>
      <c r="E12" s="46"/>
      <c r="O12"/>
      <c r="P12"/>
    </row>
    <row r="13" spans="1:16" ht="18.75" x14ac:dyDescent="0.3">
      <c r="A13" s="12"/>
      <c r="B13" s="2" t="s">
        <v>6</v>
      </c>
      <c r="C13" s="9">
        <v>12</v>
      </c>
      <c r="D13" s="10">
        <v>276543</v>
      </c>
      <c r="E13" s="46"/>
      <c r="O13"/>
      <c r="P13"/>
    </row>
    <row r="14" spans="1:16" ht="18.75" x14ac:dyDescent="0.3">
      <c r="A14" s="13"/>
      <c r="B14" s="6" t="s">
        <v>2</v>
      </c>
      <c r="C14" s="7">
        <v>13</v>
      </c>
      <c r="D14" s="49"/>
      <c r="E14" s="46"/>
      <c r="O14"/>
      <c r="P14"/>
    </row>
    <row r="15" spans="1:16" ht="18.75" x14ac:dyDescent="0.3">
      <c r="A15" s="1" t="s">
        <v>3</v>
      </c>
      <c r="B15" s="2" t="s">
        <v>4</v>
      </c>
      <c r="C15" s="9">
        <v>14</v>
      </c>
      <c r="D15" s="50"/>
      <c r="E15" s="46"/>
      <c r="O15"/>
      <c r="P15"/>
    </row>
    <row r="16" spans="1:16" ht="18.75" x14ac:dyDescent="0.3">
      <c r="A16" s="11">
        <v>2023</v>
      </c>
      <c r="B16" s="2" t="s">
        <v>5</v>
      </c>
      <c r="C16" s="9">
        <v>15</v>
      </c>
      <c r="D16" s="50"/>
      <c r="E16" s="46"/>
      <c r="O16"/>
      <c r="P16"/>
    </row>
    <row r="17" spans="1:16" ht="18.75" x14ac:dyDescent="0.3">
      <c r="A17" s="1" t="s">
        <v>10</v>
      </c>
      <c r="B17" s="2" t="s">
        <v>6</v>
      </c>
      <c r="C17" s="9">
        <v>16</v>
      </c>
      <c r="D17" s="50"/>
      <c r="E17" s="46"/>
      <c r="O17"/>
      <c r="P17"/>
    </row>
    <row r="18" spans="1:16" x14ac:dyDescent="0.2">
      <c r="A18" s="23"/>
      <c r="B18" s="24"/>
      <c r="C18" s="24"/>
      <c r="D18" s="25"/>
    </row>
    <row r="19" spans="1:16" x14ac:dyDescent="0.2">
      <c r="A19" s="18"/>
    </row>
    <row r="20" spans="1:16" x14ac:dyDescent="0.2">
      <c r="A20" s="20"/>
    </row>
    <row r="21" spans="1:16" x14ac:dyDescent="0.2">
      <c r="A21" s="18"/>
    </row>
  </sheetData>
  <printOptions gridLines="1"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"/>
  <sheetViews>
    <sheetView topLeftCell="C1" workbookViewId="0">
      <selection activeCell="B23" sqref="B23"/>
    </sheetView>
  </sheetViews>
  <sheetFormatPr defaultRowHeight="12.75" x14ac:dyDescent="0.2"/>
  <sheetData>
    <row r="1" spans="1:2" ht="18.75" x14ac:dyDescent="0.3">
      <c r="A1" s="51" t="s">
        <v>26</v>
      </c>
      <c r="B1" s="51" t="s">
        <v>27</v>
      </c>
    </row>
    <row r="2" spans="1:2" ht="18.75" x14ac:dyDescent="0.3">
      <c r="A2" s="45">
        <v>1</v>
      </c>
      <c r="B2" s="52">
        <v>11</v>
      </c>
    </row>
    <row r="3" spans="1:2" ht="18.75" x14ac:dyDescent="0.3">
      <c r="A3" s="45">
        <v>2</v>
      </c>
      <c r="B3" s="52">
        <v>15</v>
      </c>
    </row>
    <row r="4" spans="1:2" ht="18.75" x14ac:dyDescent="0.3">
      <c r="A4" s="45">
        <v>3</v>
      </c>
      <c r="B4" s="52">
        <v>27</v>
      </c>
    </row>
    <row r="5" spans="1:2" ht="18.75" x14ac:dyDescent="0.3">
      <c r="A5" s="45">
        <v>4</v>
      </c>
      <c r="B5" s="52">
        <v>44</v>
      </c>
    </row>
    <row r="6" spans="1:2" ht="18.75" x14ac:dyDescent="0.3">
      <c r="A6" s="45">
        <v>5</v>
      </c>
      <c r="B6" s="52">
        <v>59</v>
      </c>
    </row>
    <row r="7" spans="1:2" ht="18.75" x14ac:dyDescent="0.3">
      <c r="A7" s="45">
        <v>6</v>
      </c>
      <c r="B7" s="52">
        <v>112</v>
      </c>
    </row>
    <row r="8" spans="1:2" ht="18.75" x14ac:dyDescent="0.3">
      <c r="A8" s="45">
        <v>7</v>
      </c>
      <c r="B8" s="52">
        <v>125</v>
      </c>
    </row>
    <row r="9" spans="1:2" ht="18.75" x14ac:dyDescent="0.3">
      <c r="A9" s="45">
        <v>8</v>
      </c>
      <c r="B9" s="52">
        <v>136</v>
      </c>
    </row>
    <row r="10" spans="1:2" ht="18.75" x14ac:dyDescent="0.3">
      <c r="A10" s="45">
        <v>9</v>
      </c>
      <c r="B10" s="52">
        <v>157</v>
      </c>
    </row>
    <row r="11" spans="1:2" ht="18.75" x14ac:dyDescent="0.3">
      <c r="A11" s="45">
        <v>10</v>
      </c>
      <c r="B11" s="52">
        <v>298</v>
      </c>
    </row>
    <row r="12" spans="1:2" ht="18.75" x14ac:dyDescent="0.3">
      <c r="A12" s="45">
        <v>11</v>
      </c>
      <c r="B12" s="52">
        <v>503</v>
      </c>
    </row>
    <row r="13" spans="1:2" ht="18.75" x14ac:dyDescent="0.3">
      <c r="A13" s="45">
        <v>12</v>
      </c>
      <c r="B13" s="52">
        <v>875</v>
      </c>
    </row>
    <row r="14" spans="1:2" ht="18.75" x14ac:dyDescent="0.3">
      <c r="A14" s="45">
        <v>13</v>
      </c>
      <c r="B14" s="52">
        <v>1452</v>
      </c>
    </row>
    <row r="15" spans="1:2" ht="18.75" x14ac:dyDescent="0.3">
      <c r="A15" s="45">
        <v>14</v>
      </c>
      <c r="B15" s="52">
        <v>3293</v>
      </c>
    </row>
    <row r="16" spans="1:2" ht="18.75" x14ac:dyDescent="0.3">
      <c r="A16" s="45">
        <v>15</v>
      </c>
      <c r="B16" s="52">
        <v>3902</v>
      </c>
    </row>
    <row r="17" spans="1:2" ht="18.75" x14ac:dyDescent="0.3">
      <c r="A17" s="45">
        <v>16</v>
      </c>
      <c r="B17" s="52">
        <v>4837</v>
      </c>
    </row>
    <row r="18" spans="1:2" ht="18.75" x14ac:dyDescent="0.3">
      <c r="A18" s="45">
        <v>17</v>
      </c>
      <c r="B18" s="52">
        <v>6693</v>
      </c>
    </row>
    <row r="19" spans="1:2" ht="18.75" x14ac:dyDescent="0.3">
      <c r="A19" s="45">
        <v>18</v>
      </c>
      <c r="B19" s="52">
        <v>9283</v>
      </c>
    </row>
    <row r="20" spans="1:2" x14ac:dyDescent="0.2">
      <c r="B20" s="53"/>
    </row>
    <row r="21" spans="1:2" x14ac:dyDescent="0.2">
      <c r="B21" s="53"/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"/>
  <sheetViews>
    <sheetView workbookViewId="0">
      <selection activeCell="C3" sqref="C3"/>
    </sheetView>
  </sheetViews>
  <sheetFormatPr defaultRowHeight="18.75" x14ac:dyDescent="0.3"/>
  <cols>
    <col min="1" max="2" width="9.140625" style="45"/>
    <col min="3" max="3" width="11.140625" style="45" bestFit="1" customWidth="1"/>
    <col min="4" max="5" width="9.140625" style="45"/>
    <col min="6" max="6" width="14.5703125" style="45" bestFit="1" customWidth="1"/>
    <col min="7" max="16384" width="9.140625" style="45"/>
  </cols>
  <sheetData>
    <row r="1" spans="1:7" s="55" customFormat="1" ht="23.25" x14ac:dyDescent="0.35">
      <c r="A1" s="55" t="s">
        <v>30</v>
      </c>
      <c r="E1" s="55" t="s">
        <v>31</v>
      </c>
    </row>
    <row r="2" spans="1:7" x14ac:dyDescent="0.3">
      <c r="A2" s="51" t="s">
        <v>26</v>
      </c>
      <c r="B2" s="51" t="s">
        <v>27</v>
      </c>
      <c r="C2" s="54" t="s">
        <v>29</v>
      </c>
      <c r="E2" s="51" t="s">
        <v>26</v>
      </c>
      <c r="F2" s="51" t="s">
        <v>32</v>
      </c>
      <c r="G2" s="54"/>
    </row>
    <row r="3" spans="1:7" x14ac:dyDescent="0.3">
      <c r="A3" s="45">
        <v>1</v>
      </c>
      <c r="B3" s="52">
        <v>11</v>
      </c>
      <c r="C3" s="52"/>
      <c r="E3" s="45">
        <v>19</v>
      </c>
      <c r="F3" s="56"/>
    </row>
    <row r="4" spans="1:7" x14ac:dyDescent="0.3">
      <c r="A4" s="45">
        <v>2</v>
      </c>
      <c r="B4" s="52">
        <v>15</v>
      </c>
      <c r="C4" s="52"/>
      <c r="E4" s="45">
        <v>20</v>
      </c>
      <c r="F4" s="56"/>
    </row>
    <row r="5" spans="1:7" x14ac:dyDescent="0.3">
      <c r="A5" s="45">
        <v>3</v>
      </c>
      <c r="B5" s="52">
        <v>27</v>
      </c>
      <c r="C5" s="52"/>
      <c r="E5" s="45">
        <v>21</v>
      </c>
      <c r="F5" s="56"/>
    </row>
    <row r="6" spans="1:7" x14ac:dyDescent="0.3">
      <c r="A6" s="45">
        <v>4</v>
      </c>
      <c r="B6" s="52">
        <v>44</v>
      </c>
      <c r="C6" s="52"/>
      <c r="E6" s="45">
        <v>22</v>
      </c>
      <c r="F6" s="56"/>
    </row>
    <row r="7" spans="1:7" x14ac:dyDescent="0.3">
      <c r="A7" s="45">
        <v>5</v>
      </c>
      <c r="B7" s="52">
        <v>59</v>
      </c>
      <c r="C7" s="52"/>
    </row>
    <row r="8" spans="1:7" x14ac:dyDescent="0.3">
      <c r="A8" s="45">
        <v>6</v>
      </c>
      <c r="B8" s="52">
        <v>112</v>
      </c>
      <c r="C8" s="52"/>
    </row>
    <row r="9" spans="1:7" x14ac:dyDescent="0.3">
      <c r="A9" s="45">
        <v>7</v>
      </c>
      <c r="B9" s="52">
        <v>125</v>
      </c>
      <c r="C9" s="52"/>
    </row>
    <row r="10" spans="1:7" x14ac:dyDescent="0.3">
      <c r="A10" s="45">
        <v>8</v>
      </c>
      <c r="B10" s="52">
        <v>136</v>
      </c>
      <c r="C10" s="52"/>
    </row>
    <row r="11" spans="1:7" x14ac:dyDescent="0.3">
      <c r="A11" s="45">
        <v>9</v>
      </c>
      <c r="B11" s="52">
        <v>157</v>
      </c>
      <c r="C11" s="52"/>
    </row>
    <row r="12" spans="1:7" x14ac:dyDescent="0.3">
      <c r="A12" s="45">
        <v>10</v>
      </c>
      <c r="B12" s="52">
        <v>298</v>
      </c>
      <c r="C12" s="52"/>
    </row>
    <row r="13" spans="1:7" x14ac:dyDescent="0.3">
      <c r="A13" s="45">
        <v>11</v>
      </c>
      <c r="B13" s="52">
        <v>503</v>
      </c>
      <c r="C13" s="52"/>
    </row>
    <row r="14" spans="1:7" x14ac:dyDescent="0.3">
      <c r="A14" s="45">
        <v>12</v>
      </c>
      <c r="B14" s="52">
        <v>875</v>
      </c>
      <c r="C14" s="52"/>
    </row>
    <row r="15" spans="1:7" x14ac:dyDescent="0.3">
      <c r="A15" s="45">
        <v>13</v>
      </c>
      <c r="B15" s="52">
        <v>1452</v>
      </c>
      <c r="C15" s="52"/>
    </row>
    <row r="16" spans="1:7" x14ac:dyDescent="0.3">
      <c r="A16" s="45">
        <v>14</v>
      </c>
      <c r="B16" s="52">
        <v>3293</v>
      </c>
      <c r="C16" s="52"/>
    </row>
    <row r="17" spans="1:3" x14ac:dyDescent="0.3">
      <c r="A17" s="45">
        <v>15</v>
      </c>
      <c r="B17" s="52">
        <v>3902</v>
      </c>
      <c r="C17" s="52"/>
    </row>
    <row r="18" spans="1:3" x14ac:dyDescent="0.3">
      <c r="A18" s="45">
        <v>16</v>
      </c>
      <c r="B18" s="52">
        <v>4837</v>
      </c>
      <c r="C18" s="52"/>
    </row>
    <row r="19" spans="1:3" x14ac:dyDescent="0.3">
      <c r="A19" s="45">
        <v>17</v>
      </c>
      <c r="B19" s="52">
        <v>6693</v>
      </c>
      <c r="C19" s="52"/>
    </row>
    <row r="20" spans="1:3" x14ac:dyDescent="0.3">
      <c r="A20" s="45">
        <v>18</v>
      </c>
      <c r="B20" s="52">
        <v>9283</v>
      </c>
      <c r="C20" s="52"/>
    </row>
    <row r="21" spans="1:3" x14ac:dyDescent="0.3">
      <c r="B21" s="52"/>
      <c r="C21" s="52"/>
    </row>
    <row r="22" spans="1:3" x14ac:dyDescent="0.3">
      <c r="B22" s="52"/>
      <c r="C22" s="52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1"/>
  <sheetViews>
    <sheetView topLeftCell="B1" workbookViewId="0">
      <selection activeCell="G5" sqref="G5"/>
    </sheetView>
  </sheetViews>
  <sheetFormatPr defaultRowHeight="12.75" x14ac:dyDescent="0.2"/>
  <cols>
    <col min="3" max="3" width="11.140625" bestFit="1" customWidth="1"/>
    <col min="4" max="4" width="20.85546875" bestFit="1" customWidth="1"/>
    <col min="5" max="5" width="13.85546875" bestFit="1" customWidth="1"/>
    <col min="6" max="6" width="7.28515625" bestFit="1" customWidth="1"/>
    <col min="7" max="9" width="17.140625" bestFit="1" customWidth="1"/>
  </cols>
  <sheetData>
    <row r="1" spans="1:9" ht="18.75" x14ac:dyDescent="0.3">
      <c r="A1" s="51" t="s">
        <v>26</v>
      </c>
      <c r="B1" s="51" t="s">
        <v>27</v>
      </c>
      <c r="C1" s="54" t="s">
        <v>28</v>
      </c>
      <c r="D1" s="54" t="s">
        <v>35</v>
      </c>
      <c r="E1" s="54" t="s">
        <v>36</v>
      </c>
      <c r="F1" s="2"/>
      <c r="G1" s="58" t="s">
        <v>37</v>
      </c>
      <c r="H1" s="58" t="s">
        <v>17</v>
      </c>
      <c r="I1" s="58" t="s">
        <v>38</v>
      </c>
    </row>
    <row r="2" spans="1:9" ht="18.75" x14ac:dyDescent="0.3">
      <c r="A2" s="45">
        <v>1</v>
      </c>
      <c r="B2" s="52">
        <v>11</v>
      </c>
      <c r="C2" s="52">
        <f t="array" ref="C2:C19">GROWTH(B2:B19, A2:A19)</f>
        <v>10.763093654691076</v>
      </c>
      <c r="D2" s="56">
        <f t="shared" ref="D2:D21" si="0">$H$2 * EXP($I$2 * A2)</f>
        <v>10.763093654691076</v>
      </c>
      <c r="E2" s="56">
        <f t="shared" ref="E2:E21" si="1">$H$2*$G$2^A2</f>
        <v>10.763093654691076</v>
      </c>
      <c r="F2" s="40"/>
      <c r="G2" s="59">
        <f t="array" ref="G2:H2">LOGEST(B2:B19, A2:A19)</f>
        <v>1.4974830720850938</v>
      </c>
      <c r="H2" s="12">
        <v>7.1874559755153404</v>
      </c>
      <c r="I2" s="42">
        <f>LN(G2)</f>
        <v>0.40378574682677654</v>
      </c>
    </row>
    <row r="3" spans="1:9" ht="18.75" x14ac:dyDescent="0.3">
      <c r="A3" s="45">
        <v>2</v>
      </c>
      <c r="B3" s="52">
        <v>15</v>
      </c>
      <c r="C3" s="52">
        <v>16.117550551166374</v>
      </c>
      <c r="D3" s="56">
        <f t="shared" si="0"/>
        <v>16.117550551166374</v>
      </c>
      <c r="E3" s="56">
        <f t="shared" si="1"/>
        <v>16.117550551166374</v>
      </c>
      <c r="F3" s="40"/>
      <c r="G3" s="59"/>
      <c r="H3" s="12"/>
      <c r="I3" s="2"/>
    </row>
    <row r="4" spans="1:9" ht="18.75" x14ac:dyDescent="0.3">
      <c r="A4" s="45">
        <v>3</v>
      </c>
      <c r="B4" s="52">
        <v>27</v>
      </c>
      <c r="C4" s="52">
        <v>24.135759113847417</v>
      </c>
      <c r="D4" s="56">
        <f t="shared" si="0"/>
        <v>24.135759113847417</v>
      </c>
      <c r="E4" s="56">
        <f t="shared" si="1"/>
        <v>24.135759113847417</v>
      </c>
      <c r="F4" s="43"/>
      <c r="G4" s="66" t="s">
        <v>39</v>
      </c>
      <c r="H4" s="66"/>
      <c r="I4" s="2"/>
    </row>
    <row r="5" spans="1:9" ht="18.75" x14ac:dyDescent="0.3">
      <c r="A5" s="45">
        <v>4</v>
      </c>
      <c r="B5" s="52">
        <v>44</v>
      </c>
      <c r="C5" s="52">
        <v>36.14289070491003</v>
      </c>
      <c r="D5" s="56">
        <f t="shared" si="0"/>
        <v>36.14289070491003</v>
      </c>
      <c r="E5" s="56">
        <f t="shared" si="1"/>
        <v>36.142890704910037</v>
      </c>
      <c r="F5" s="43" t="s">
        <v>37</v>
      </c>
      <c r="G5" s="44">
        <f t="array" ref="G5:H9">LOGEST(B2:B19, A2:A19,,TRUE)</f>
        <v>1.4974830720850938</v>
      </c>
      <c r="H5" s="44">
        <v>7.1874559755153404</v>
      </c>
      <c r="I5" s="39" t="s">
        <v>17</v>
      </c>
    </row>
    <row r="6" spans="1:9" ht="18.75" x14ac:dyDescent="0.3">
      <c r="A6" s="45">
        <v>5</v>
      </c>
      <c r="B6" s="52">
        <v>59</v>
      </c>
      <c r="C6" s="52">
        <v>54.123367006824459</v>
      </c>
      <c r="D6" s="56">
        <f t="shared" si="0"/>
        <v>54.123367006824459</v>
      </c>
      <c r="E6" s="56">
        <f t="shared" si="1"/>
        <v>54.123367006824466</v>
      </c>
      <c r="F6" s="43" t="s">
        <v>18</v>
      </c>
      <c r="G6" s="44">
        <v>1.1325275867666854E-2</v>
      </c>
      <c r="H6" s="44">
        <v>0.122588809342157</v>
      </c>
      <c r="I6" s="22" t="s">
        <v>19</v>
      </c>
    </row>
    <row r="7" spans="1:9" ht="18.75" x14ac:dyDescent="0.3">
      <c r="A7" s="45">
        <v>6</v>
      </c>
      <c r="B7" s="52">
        <v>112</v>
      </c>
      <c r="C7" s="52">
        <v>81.048825896968495</v>
      </c>
      <c r="D7" s="56">
        <f t="shared" si="0"/>
        <v>81.048825896968495</v>
      </c>
      <c r="E7" s="56">
        <f t="shared" si="1"/>
        <v>81.048825896968509</v>
      </c>
      <c r="F7" s="43" t="s">
        <v>40</v>
      </c>
      <c r="G7" s="44">
        <v>0.98756965085242365</v>
      </c>
      <c r="H7" s="44">
        <v>0.24928473218482092</v>
      </c>
      <c r="I7" s="22" t="s">
        <v>21</v>
      </c>
    </row>
    <row r="8" spans="1:9" ht="18.75" x14ac:dyDescent="0.3">
      <c r="A8" s="45">
        <v>7</v>
      </c>
      <c r="B8" s="52">
        <v>125</v>
      </c>
      <c r="C8" s="52">
        <v>121.36924479308227</v>
      </c>
      <c r="D8" s="56">
        <f t="shared" si="0"/>
        <v>121.36924479308227</v>
      </c>
      <c r="E8" s="56">
        <f t="shared" si="1"/>
        <v>121.36924479308232</v>
      </c>
      <c r="F8" s="43" t="s">
        <v>22</v>
      </c>
      <c r="G8" s="44">
        <v>1271.1722113388648</v>
      </c>
      <c r="H8" s="44">
        <v>16</v>
      </c>
      <c r="I8" s="22" t="s">
        <v>23</v>
      </c>
    </row>
    <row r="9" spans="1:9" ht="18.75" x14ac:dyDescent="0.3">
      <c r="A9" s="45">
        <v>8</v>
      </c>
      <c r="B9" s="52">
        <v>136</v>
      </c>
      <c r="C9" s="52">
        <v>181.74838954939261</v>
      </c>
      <c r="D9" s="56">
        <f t="shared" si="0"/>
        <v>181.74838954939261</v>
      </c>
      <c r="E9" s="56">
        <f t="shared" si="1"/>
        <v>181.74838954939273</v>
      </c>
      <c r="F9" s="43" t="s">
        <v>24</v>
      </c>
      <c r="G9" s="44">
        <v>78.994299265451687</v>
      </c>
      <c r="H9" s="44">
        <v>0.99428604320732628</v>
      </c>
      <c r="I9" s="22" t="s">
        <v>25</v>
      </c>
    </row>
    <row r="10" spans="1:9" ht="18.75" x14ac:dyDescent="0.3">
      <c r="A10" s="45">
        <v>9</v>
      </c>
      <c r="B10" s="52">
        <v>157</v>
      </c>
      <c r="C10" s="52">
        <v>272.1651367289428</v>
      </c>
      <c r="D10" s="56">
        <f t="shared" si="0"/>
        <v>272.1651367289428</v>
      </c>
      <c r="E10" s="56">
        <f t="shared" si="1"/>
        <v>272.16513672894297</v>
      </c>
      <c r="F10" s="42"/>
      <c r="G10" s="2"/>
      <c r="H10" s="2"/>
      <c r="I10" s="2"/>
    </row>
    <row r="11" spans="1:9" ht="18.75" x14ac:dyDescent="0.3">
      <c r="A11" s="45">
        <v>10</v>
      </c>
      <c r="B11" s="52">
        <v>298</v>
      </c>
      <c r="C11" s="52">
        <v>407.56268506331696</v>
      </c>
      <c r="D11" s="56">
        <f t="shared" si="0"/>
        <v>407.56268506331696</v>
      </c>
      <c r="E11" s="56">
        <f t="shared" si="1"/>
        <v>407.56268506331713</v>
      </c>
      <c r="F11" s="42"/>
      <c r="G11" s="43"/>
      <c r="H11" s="2"/>
      <c r="I11" s="2"/>
    </row>
    <row r="12" spans="1:9" ht="18.75" x14ac:dyDescent="0.3">
      <c r="A12" s="45">
        <v>11</v>
      </c>
      <c r="B12" s="52">
        <v>503</v>
      </c>
      <c r="C12" s="52">
        <v>610.31822169586542</v>
      </c>
      <c r="D12" s="56">
        <f t="shared" si="0"/>
        <v>610.31822169586542</v>
      </c>
      <c r="E12" s="56">
        <f t="shared" si="1"/>
        <v>610.31822169586565</v>
      </c>
      <c r="F12" s="45"/>
      <c r="G12" s="45"/>
      <c r="H12" s="45"/>
      <c r="I12" s="45"/>
    </row>
    <row r="13" spans="1:9" ht="18.75" x14ac:dyDescent="0.3">
      <c r="A13" s="45">
        <v>12</v>
      </c>
      <c r="B13" s="52">
        <v>875</v>
      </c>
      <c r="C13" s="52">
        <v>913.94120557463589</v>
      </c>
      <c r="D13" s="56">
        <f t="shared" si="0"/>
        <v>913.94120557463589</v>
      </c>
      <c r="E13" s="56">
        <f t="shared" si="1"/>
        <v>913.94120557463657</v>
      </c>
      <c r="F13" s="45"/>
      <c r="G13" s="45"/>
      <c r="H13" s="45"/>
      <c r="I13" s="45"/>
    </row>
    <row r="14" spans="1:9" ht="18.75" x14ac:dyDescent="0.3">
      <c r="A14" s="45">
        <v>13</v>
      </c>
      <c r="B14" s="52">
        <v>1452</v>
      </c>
      <c r="C14" s="52">
        <v>1368.6114842290599</v>
      </c>
      <c r="D14" s="56">
        <f t="shared" si="0"/>
        <v>1368.6114842290599</v>
      </c>
      <c r="E14" s="56">
        <f t="shared" si="1"/>
        <v>1368.6114842290608</v>
      </c>
      <c r="F14" s="45"/>
      <c r="G14" s="60"/>
      <c r="H14" s="45"/>
      <c r="I14" s="45"/>
    </row>
    <row r="15" spans="1:9" ht="18.75" x14ac:dyDescent="0.3">
      <c r="A15" s="45">
        <v>14</v>
      </c>
      <c r="B15" s="52">
        <v>3293</v>
      </c>
      <c r="C15" s="52">
        <v>2049.4725298942726</v>
      </c>
      <c r="D15" s="56">
        <f t="shared" si="0"/>
        <v>2049.4725298942726</v>
      </c>
      <c r="E15" s="56">
        <f t="shared" si="1"/>
        <v>2049.4725298942744</v>
      </c>
      <c r="F15" s="45"/>
      <c r="G15" s="45"/>
      <c r="H15" s="45"/>
      <c r="I15" s="45"/>
    </row>
    <row r="16" spans="1:9" ht="18.75" x14ac:dyDescent="0.3">
      <c r="A16" s="45">
        <v>15</v>
      </c>
      <c r="B16" s="52">
        <v>3902</v>
      </c>
      <c r="C16" s="52">
        <v>3069.0504202200841</v>
      </c>
      <c r="D16" s="56">
        <f t="shared" si="0"/>
        <v>3069.0504202200841</v>
      </c>
      <c r="E16" s="56">
        <f t="shared" si="1"/>
        <v>3069.0504202200868</v>
      </c>
      <c r="F16" s="45"/>
      <c r="G16" s="45"/>
      <c r="H16" s="45"/>
      <c r="I16" s="45"/>
    </row>
    <row r="17" spans="1:9" ht="18.75" x14ac:dyDescent="0.3">
      <c r="A17" s="45">
        <v>16</v>
      </c>
      <c r="B17" s="52">
        <v>4837</v>
      </c>
      <c r="C17" s="52">
        <v>4595.8510516552196</v>
      </c>
      <c r="D17" s="56">
        <f t="shared" si="0"/>
        <v>4595.8510516552196</v>
      </c>
      <c r="E17" s="56">
        <f t="shared" si="1"/>
        <v>4595.8510516552242</v>
      </c>
      <c r="F17" s="45"/>
      <c r="G17" s="45"/>
      <c r="H17" s="45"/>
      <c r="I17" s="45"/>
    </row>
    <row r="18" spans="1:9" ht="18.75" x14ac:dyDescent="0.3">
      <c r="A18" s="45">
        <v>17</v>
      </c>
      <c r="B18" s="52">
        <v>6693</v>
      </c>
      <c r="C18" s="52">
        <v>6882.2091516781666</v>
      </c>
      <c r="D18" s="56">
        <f t="shared" si="0"/>
        <v>6882.2091516781666</v>
      </c>
      <c r="E18" s="56">
        <f t="shared" si="1"/>
        <v>6882.2091516781738</v>
      </c>
      <c r="F18" s="45"/>
      <c r="G18" s="45"/>
      <c r="H18" s="45"/>
      <c r="I18" s="45"/>
    </row>
    <row r="19" spans="1:9" ht="18.75" x14ac:dyDescent="0.3">
      <c r="A19" s="45">
        <v>18</v>
      </c>
      <c r="B19" s="52">
        <v>9283</v>
      </c>
      <c r="C19" s="52">
        <v>10305.991703187166</v>
      </c>
      <c r="D19" s="56">
        <f t="shared" si="0"/>
        <v>10305.991703187166</v>
      </c>
      <c r="E19" s="56">
        <f t="shared" si="1"/>
        <v>10305.991703187181</v>
      </c>
      <c r="F19" s="45"/>
      <c r="G19" s="45"/>
      <c r="H19" s="45"/>
      <c r="I19" s="45"/>
    </row>
    <row r="20" spans="1:9" ht="18.75" x14ac:dyDescent="0.3">
      <c r="A20" s="45">
        <v>19</v>
      </c>
      <c r="B20" s="52"/>
      <c r="C20" s="52">
        <f t="array" ref="C20:C21">GROWTH(B2:B19, A2:A19, A20:A21,TRUE)</f>
        <v>15433.048116572207</v>
      </c>
      <c r="D20" s="56">
        <f t="shared" si="0"/>
        <v>15433.048116572207</v>
      </c>
      <c r="E20" s="56">
        <f t="shared" si="1"/>
        <v>15433.048116572227</v>
      </c>
      <c r="F20" s="45"/>
      <c r="G20" s="45"/>
      <c r="H20" s="45"/>
      <c r="I20" s="45"/>
    </row>
    <row r="21" spans="1:9" ht="18.75" x14ac:dyDescent="0.3">
      <c r="A21" s="45">
        <v>20</v>
      </c>
      <c r="B21" s="52"/>
      <c r="C21" s="52">
        <v>23110.728305241639</v>
      </c>
      <c r="D21" s="56">
        <f t="shared" si="0"/>
        <v>23110.728305241639</v>
      </c>
      <c r="E21" s="56">
        <f t="shared" si="1"/>
        <v>23110.728305241653</v>
      </c>
      <c r="F21" s="45"/>
      <c r="G21" s="45"/>
      <c r="H21" s="45"/>
      <c r="I21" s="45"/>
    </row>
  </sheetData>
  <mergeCells count="1">
    <mergeCell ref="G4:H4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1"/>
  <sheetViews>
    <sheetView topLeftCell="C1" workbookViewId="0">
      <selection sqref="A1:B1"/>
    </sheetView>
  </sheetViews>
  <sheetFormatPr defaultRowHeight="18" x14ac:dyDescent="0.25"/>
  <cols>
    <col min="1" max="1" width="9.140625" style="31"/>
    <col min="2" max="2" width="20.140625" style="31" bestFit="1" customWidth="1"/>
    <col min="3" max="16384" width="9.140625" style="31"/>
  </cols>
  <sheetData>
    <row r="1" spans="1:2" ht="18.75" x14ac:dyDescent="0.3">
      <c r="A1" s="51" t="s">
        <v>33</v>
      </c>
      <c r="B1" s="51" t="s">
        <v>34</v>
      </c>
    </row>
    <row r="2" spans="1:2" ht="18.75" x14ac:dyDescent="0.3">
      <c r="A2" s="45">
        <v>1</v>
      </c>
      <c r="B2" s="56">
        <v>99</v>
      </c>
    </row>
    <row r="3" spans="1:2" ht="18.75" x14ac:dyDescent="0.3">
      <c r="A3" s="45">
        <v>2</v>
      </c>
      <c r="B3" s="56">
        <v>251</v>
      </c>
    </row>
    <row r="4" spans="1:2" ht="18.75" x14ac:dyDescent="0.3">
      <c r="A4" s="45">
        <v>3</v>
      </c>
      <c r="B4" s="56">
        <v>444</v>
      </c>
    </row>
    <row r="5" spans="1:2" ht="18.75" x14ac:dyDescent="0.3">
      <c r="A5" s="45">
        <v>4</v>
      </c>
      <c r="B5" s="56">
        <v>474</v>
      </c>
    </row>
    <row r="6" spans="1:2" ht="18.75" x14ac:dyDescent="0.3">
      <c r="A6" s="45">
        <v>5</v>
      </c>
      <c r="B6" s="56">
        <v>475</v>
      </c>
    </row>
    <row r="7" spans="1:2" ht="18.75" x14ac:dyDescent="0.3">
      <c r="A7" s="45">
        <v>6</v>
      </c>
      <c r="B7" s="56">
        <v>498</v>
      </c>
    </row>
    <row r="8" spans="1:2" ht="18.75" x14ac:dyDescent="0.3">
      <c r="A8" s="45">
        <v>7</v>
      </c>
      <c r="B8" s="56">
        <v>500</v>
      </c>
    </row>
    <row r="9" spans="1:2" ht="18.75" x14ac:dyDescent="0.3">
      <c r="A9" s="45">
        <v>8</v>
      </c>
      <c r="B9" s="56">
        <v>525</v>
      </c>
    </row>
    <row r="10" spans="1:2" ht="18.75" x14ac:dyDescent="0.3">
      <c r="A10" s="45">
        <v>9</v>
      </c>
      <c r="B10" s="56">
        <v>552</v>
      </c>
    </row>
    <row r="11" spans="1:2" ht="18.75" x14ac:dyDescent="0.3">
      <c r="A11" s="45">
        <v>10</v>
      </c>
      <c r="B11" s="56">
        <v>556</v>
      </c>
    </row>
    <row r="12" spans="1:2" ht="18.75" x14ac:dyDescent="0.3">
      <c r="A12" s="45">
        <v>11</v>
      </c>
      <c r="B12" s="56">
        <v>575</v>
      </c>
    </row>
    <row r="13" spans="1:2" ht="18.75" x14ac:dyDescent="0.3">
      <c r="A13" s="45">
        <v>12</v>
      </c>
      <c r="B13" s="56">
        <v>608</v>
      </c>
    </row>
    <row r="14" spans="1:2" ht="18.75" x14ac:dyDescent="0.3">
      <c r="A14" s="45">
        <v>13</v>
      </c>
      <c r="B14" s="56">
        <v>625</v>
      </c>
    </row>
    <row r="15" spans="1:2" ht="18.75" x14ac:dyDescent="0.3">
      <c r="A15" s="45">
        <v>14</v>
      </c>
      <c r="B15" s="56">
        <v>632</v>
      </c>
    </row>
    <row r="16" spans="1:2" ht="18.75" x14ac:dyDescent="0.3">
      <c r="A16" s="45">
        <v>15</v>
      </c>
      <c r="B16" s="56">
        <v>647</v>
      </c>
    </row>
    <row r="17" spans="1:2" ht="18.75" x14ac:dyDescent="0.3">
      <c r="A17" s="45">
        <v>16</v>
      </c>
      <c r="B17" s="56">
        <v>660</v>
      </c>
    </row>
    <row r="18" spans="1:2" x14ac:dyDescent="0.25">
      <c r="B18" s="57"/>
    </row>
    <row r="19" spans="1:2" x14ac:dyDescent="0.25">
      <c r="B19" s="57"/>
    </row>
    <row r="20" spans="1:2" x14ac:dyDescent="0.25">
      <c r="B20" s="57"/>
    </row>
    <row r="21" spans="1:2" x14ac:dyDescent="0.25">
      <c r="B21" s="57"/>
    </row>
  </sheetData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topLeftCell="C1" workbookViewId="0">
      <selection activeCell="I28" sqref="I28:J28"/>
    </sheetView>
  </sheetViews>
  <sheetFormatPr defaultRowHeight="12.75" x14ac:dyDescent="0.2"/>
  <cols>
    <col min="1" max="1" width="11.5703125" bestFit="1" customWidth="1"/>
    <col min="2" max="2" width="12.7109375" bestFit="1" customWidth="1"/>
  </cols>
  <sheetData>
    <row r="1" spans="1:2" ht="18.75" x14ac:dyDescent="0.3">
      <c r="A1" s="54" t="s">
        <v>41</v>
      </c>
      <c r="B1" s="54" t="s">
        <v>42</v>
      </c>
    </row>
    <row r="2" spans="1:2" ht="18.75" x14ac:dyDescent="0.3">
      <c r="A2" s="61">
        <v>6.99</v>
      </c>
      <c r="B2" s="56">
        <v>9985</v>
      </c>
    </row>
    <row r="3" spans="1:2" ht="18.75" x14ac:dyDescent="0.3">
      <c r="A3" s="61">
        <v>7.99</v>
      </c>
      <c r="B3" s="56">
        <v>8110</v>
      </c>
    </row>
    <row r="4" spans="1:2" ht="18.75" x14ac:dyDescent="0.3">
      <c r="A4" s="61">
        <v>8.99</v>
      </c>
      <c r="B4" s="56">
        <v>6039</v>
      </c>
    </row>
    <row r="5" spans="1:2" ht="18.75" x14ac:dyDescent="0.3">
      <c r="A5" s="61">
        <v>9.99</v>
      </c>
      <c r="B5" s="56">
        <v>5721</v>
      </c>
    </row>
    <row r="6" spans="1:2" ht="18.75" x14ac:dyDescent="0.3">
      <c r="A6" s="61">
        <v>10.99</v>
      </c>
      <c r="B6" s="56">
        <v>4555</v>
      </c>
    </row>
    <row r="7" spans="1:2" ht="18.75" x14ac:dyDescent="0.3">
      <c r="A7" s="61">
        <v>11.99</v>
      </c>
      <c r="B7" s="56">
        <v>4075</v>
      </c>
    </row>
    <row r="8" spans="1:2" ht="18.75" x14ac:dyDescent="0.3">
      <c r="A8" s="61">
        <v>12.99</v>
      </c>
      <c r="B8" s="56">
        <v>3290</v>
      </c>
    </row>
    <row r="9" spans="1:2" ht="18.75" x14ac:dyDescent="0.3">
      <c r="A9" s="61">
        <v>13.99</v>
      </c>
      <c r="B9" s="56">
        <v>2592</v>
      </c>
    </row>
    <row r="10" spans="1:2" ht="18.75" x14ac:dyDescent="0.3">
      <c r="A10" s="61">
        <v>14.99</v>
      </c>
      <c r="B10" s="56">
        <v>2289</v>
      </c>
    </row>
  </sheetData>
  <pageMargins left="0.75" right="0.75" top="1" bottom="1" header="0.5" footer="0.5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2"/>
  <sheetViews>
    <sheetView topLeftCell="C1" workbookViewId="0">
      <selection activeCell="I19" sqref="I19"/>
    </sheetView>
  </sheetViews>
  <sheetFormatPr defaultRowHeight="12.75" x14ac:dyDescent="0.2"/>
  <cols>
    <col min="3" max="3" width="9.140625" style="65"/>
  </cols>
  <sheetData>
    <row r="1" spans="1:12" s="62" customFormat="1" ht="18.75" x14ac:dyDescent="0.3">
      <c r="A1" s="51" t="s">
        <v>43</v>
      </c>
      <c r="B1" s="51" t="s">
        <v>44</v>
      </c>
      <c r="C1"/>
      <c r="D1"/>
      <c r="E1"/>
      <c r="F1"/>
      <c r="G1"/>
      <c r="H1"/>
      <c r="I1"/>
      <c r="J1"/>
      <c r="K1"/>
      <c r="L1"/>
    </row>
    <row r="2" spans="1:12" ht="18.75" x14ac:dyDescent="0.3">
      <c r="A2" s="63">
        <v>1</v>
      </c>
      <c r="B2" s="64">
        <v>16.100000000000001</v>
      </c>
      <c r="C2"/>
    </row>
    <row r="3" spans="1:12" ht="18.75" x14ac:dyDescent="0.3">
      <c r="A3" s="63">
        <v>2</v>
      </c>
      <c r="B3" s="64">
        <v>18.2</v>
      </c>
      <c r="C3"/>
    </row>
    <row r="4" spans="1:12" ht="18.75" x14ac:dyDescent="0.3">
      <c r="A4" s="63">
        <v>3</v>
      </c>
      <c r="B4" s="64">
        <v>19.7</v>
      </c>
      <c r="C4"/>
    </row>
    <row r="5" spans="1:12" ht="18.75" x14ac:dyDescent="0.3">
      <c r="A5" s="63">
        <v>4</v>
      </c>
      <c r="B5" s="64">
        <v>10.5</v>
      </c>
      <c r="C5"/>
    </row>
    <row r="6" spans="1:12" ht="18.75" x14ac:dyDescent="0.3">
      <c r="A6" s="63">
        <v>5</v>
      </c>
      <c r="B6" s="64">
        <v>12.2</v>
      </c>
      <c r="C6"/>
    </row>
    <row r="7" spans="1:12" ht="18.75" x14ac:dyDescent="0.3">
      <c r="A7" s="63">
        <v>6</v>
      </c>
      <c r="B7" s="64">
        <v>20.7</v>
      </c>
      <c r="C7"/>
    </row>
    <row r="8" spans="1:12" ht="18.75" x14ac:dyDescent="0.3">
      <c r="A8" s="63">
        <v>7</v>
      </c>
      <c r="B8" s="64">
        <v>19</v>
      </c>
      <c r="C8"/>
    </row>
    <row r="9" spans="1:12" ht="18.75" x14ac:dyDescent="0.3">
      <c r="A9" s="63">
        <v>8</v>
      </c>
      <c r="B9" s="64">
        <v>20.100000000000001</v>
      </c>
      <c r="C9"/>
    </row>
    <row r="10" spans="1:12" ht="18.75" x14ac:dyDescent="0.3">
      <c r="A10" s="63">
        <v>9</v>
      </c>
      <c r="B10" s="64">
        <v>21.3</v>
      </c>
      <c r="C10"/>
    </row>
    <row r="11" spans="1:12" ht="18.75" x14ac:dyDescent="0.3">
      <c r="A11" s="63">
        <v>10</v>
      </c>
      <c r="B11" s="64">
        <v>18.399999999999999</v>
      </c>
      <c r="C11"/>
    </row>
    <row r="12" spans="1:12" x14ac:dyDescent="0.2">
      <c r="A12" s="65"/>
      <c r="C12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0C85-0F14-49DC-93E0-76CB44A5B6B1}">
  <dimension ref="A1:B23"/>
  <sheetViews>
    <sheetView workbookViewId="0">
      <selection activeCell="A3" sqref="A3"/>
    </sheetView>
  </sheetViews>
  <sheetFormatPr defaultRowHeight="15" x14ac:dyDescent="0.25"/>
  <cols>
    <col min="1" max="1" width="9.140625" style="68"/>
    <col min="2" max="2" width="14.28515625" style="68" bestFit="1" customWidth="1"/>
    <col min="3" max="16384" width="9.140625" style="68"/>
  </cols>
  <sheetData>
    <row r="1" spans="1:2" ht="21" x14ac:dyDescent="0.35">
      <c r="A1" s="67" t="s">
        <v>45</v>
      </c>
    </row>
    <row r="2" spans="1:2" ht="28.5" customHeight="1" x14ac:dyDescent="0.25">
      <c r="A2" s="69" t="s">
        <v>43</v>
      </c>
      <c r="B2" s="69" t="s">
        <v>46</v>
      </c>
    </row>
    <row r="3" spans="1:2" x14ac:dyDescent="0.25">
      <c r="A3" s="68">
        <v>2004</v>
      </c>
      <c r="B3" s="70">
        <v>800300</v>
      </c>
    </row>
    <row r="4" spans="1:2" x14ac:dyDescent="0.25">
      <c r="A4" s="68">
        <v>2005</v>
      </c>
      <c r="B4" s="70">
        <v>856000</v>
      </c>
    </row>
    <row r="5" spans="1:2" x14ac:dyDescent="0.25">
      <c r="A5" s="68">
        <v>2006</v>
      </c>
      <c r="B5" s="70">
        <v>875000</v>
      </c>
    </row>
    <row r="6" spans="1:2" x14ac:dyDescent="0.25">
      <c r="A6" s="68">
        <v>2007</v>
      </c>
      <c r="B6" s="70">
        <v>745000</v>
      </c>
    </row>
    <row r="7" spans="1:2" x14ac:dyDescent="0.25">
      <c r="A7" s="68">
        <v>2008</v>
      </c>
      <c r="B7" s="70">
        <v>765000</v>
      </c>
    </row>
    <row r="8" spans="1:2" x14ac:dyDescent="0.25">
      <c r="A8" s="68">
        <v>2009</v>
      </c>
      <c r="B8" s="70">
        <v>679000</v>
      </c>
    </row>
    <row r="9" spans="1:2" x14ac:dyDescent="0.25">
      <c r="A9" s="68">
        <v>2010</v>
      </c>
      <c r="B9" s="70">
        <v>72500</v>
      </c>
    </row>
    <row r="10" spans="1:2" x14ac:dyDescent="0.25">
      <c r="A10" s="68">
        <v>2011</v>
      </c>
      <c r="B10" s="70">
        <v>755000</v>
      </c>
    </row>
    <row r="11" spans="1:2" x14ac:dyDescent="0.25">
      <c r="A11" s="68">
        <v>2012</v>
      </c>
      <c r="B11" s="70">
        <v>834500</v>
      </c>
    </row>
    <row r="12" spans="1:2" x14ac:dyDescent="0.25">
      <c r="A12" s="68">
        <v>2013</v>
      </c>
      <c r="B12" s="70">
        <v>867000</v>
      </c>
    </row>
    <row r="13" spans="1:2" x14ac:dyDescent="0.25">
      <c r="A13" s="68">
        <v>2014</v>
      </c>
      <c r="B13" s="70">
        <v>890000</v>
      </c>
    </row>
    <row r="14" spans="1:2" x14ac:dyDescent="0.25">
      <c r="A14" s="68">
        <v>2015</v>
      </c>
      <c r="B14" s="70">
        <v>900000</v>
      </c>
    </row>
    <row r="15" spans="1:2" x14ac:dyDescent="0.25">
      <c r="A15" s="68">
        <v>2016</v>
      </c>
      <c r="B15" s="70">
        <v>925000</v>
      </c>
    </row>
    <row r="16" spans="1:2" x14ac:dyDescent="0.25">
      <c r="A16" s="68">
        <v>2017</v>
      </c>
      <c r="B16" s="70">
        <v>917000</v>
      </c>
    </row>
    <row r="17" spans="1:2" x14ac:dyDescent="0.25">
      <c r="A17" s="68">
        <v>2018</v>
      </c>
      <c r="B17" s="70">
        <v>909000</v>
      </c>
    </row>
    <row r="18" spans="1:2" x14ac:dyDescent="0.25">
      <c r="A18" s="68">
        <v>2019</v>
      </c>
      <c r="B18" s="70">
        <v>966000</v>
      </c>
    </row>
    <row r="19" spans="1:2" x14ac:dyDescent="0.25">
      <c r="A19" s="68">
        <v>2020</v>
      </c>
      <c r="B19" s="70">
        <v>989000</v>
      </c>
    </row>
    <row r="20" spans="1:2" x14ac:dyDescent="0.25">
      <c r="A20" s="68">
        <v>2021</v>
      </c>
      <c r="B20" s="70">
        <v>998000</v>
      </c>
    </row>
    <row r="21" spans="1:2" x14ac:dyDescent="0.25">
      <c r="B21" s="71"/>
    </row>
    <row r="22" spans="1:2" x14ac:dyDescent="0.25">
      <c r="B22" s="71"/>
    </row>
    <row r="23" spans="1:2" x14ac:dyDescent="0.25">
      <c r="B23" s="7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Best-Fit Trendline</vt:lpstr>
      <vt:lpstr>Best-Fit Values</vt:lpstr>
      <vt:lpstr>LINEST</vt:lpstr>
      <vt:lpstr>Plotting Forecasted Values</vt:lpstr>
      <vt:lpstr>Extend a Linear Trend</vt:lpstr>
      <vt:lpstr>Forecasted Values</vt:lpstr>
      <vt:lpstr>Plotting Exponential Trend</vt:lpstr>
      <vt:lpstr>Calculating Exponential Trend</vt:lpstr>
      <vt:lpstr>LOGEST</vt:lpstr>
      <vt:lpstr>Plotting a Logarithmic Trend</vt:lpstr>
      <vt:lpstr>Plotting a Power Trend</vt:lpstr>
      <vt:lpstr>Plotting a Polynomial Trend</vt:lpstr>
      <vt:lpstr>Annual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</dc:creator>
  <cp:lastModifiedBy>Paul M</cp:lastModifiedBy>
  <dcterms:created xsi:type="dcterms:W3CDTF">2013-03-19T11:53:06Z</dcterms:created>
  <dcterms:modified xsi:type="dcterms:W3CDTF">2021-10-18T19:45:26Z</dcterms:modified>
</cp:coreProperties>
</file>