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4. 2nd Academic Year\Semister 4\BA 4005\Research Project 01 - Did QR Code solve Sri Lanka's economic crisis\"/>
    </mc:Choice>
  </mc:AlternateContent>
  <bookViews>
    <workbookView xWindow="0" yWindow="0" windowWidth="20490" windowHeight="8235" activeTab="4"/>
  </bookViews>
  <sheets>
    <sheet name="Transactions" sheetId="1" r:id="rId1"/>
    <sheet name="Petrol Liters" sheetId="2" r:id="rId2"/>
    <sheet name="Diesel Liters" sheetId="3" r:id="rId3"/>
    <sheet name="01-10-2023" sheetId="4" r:id="rId4"/>
    <sheet name="Final" sheetId="5" r:id="rId5"/>
    <sheet name="Sheet1" sheetId="6" r:id="rId6"/>
    <sheet name="Sheet2" sheetId="7"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6" l="1"/>
  <c r="G12" i="6"/>
  <c r="G29" i="5" l="1"/>
  <c r="G22" i="5"/>
  <c r="G23" i="5" s="1"/>
  <c r="G24" i="5" s="1"/>
  <c r="G25" i="5" s="1"/>
  <c r="G26" i="5" s="1"/>
  <c r="G27" i="5" s="1"/>
  <c r="G7" i="5"/>
  <c r="G8" i="5" s="1"/>
  <c r="G9" i="5" s="1"/>
  <c r="G10" i="5" s="1"/>
  <c r="G11" i="5" s="1"/>
  <c r="G12" i="5" s="1"/>
  <c r="G13" i="5" s="1"/>
  <c r="G14" i="5" s="1"/>
  <c r="G15" i="5" s="1"/>
  <c r="G4" i="5"/>
  <c r="G5" i="5" s="1"/>
  <c r="F29" i="5"/>
  <c r="F22" i="5"/>
  <c r="F23" i="5" s="1"/>
  <c r="F24" i="5" s="1"/>
  <c r="F25" i="5" s="1"/>
  <c r="F26" i="5" s="1"/>
  <c r="F27" i="5" s="1"/>
  <c r="F7" i="5"/>
  <c r="F8" i="5" s="1"/>
  <c r="F9" i="5" s="1"/>
  <c r="F10" i="5" s="1"/>
  <c r="F11" i="5" s="1"/>
  <c r="F12" i="5" s="1"/>
  <c r="F13" i="5" s="1"/>
  <c r="F14" i="5" s="1"/>
  <c r="F15" i="5" s="1"/>
  <c r="F4" i="5"/>
  <c r="F5" i="5" s="1"/>
  <c r="E29" i="5"/>
  <c r="E22" i="5"/>
  <c r="E23" i="5" s="1"/>
  <c r="E24" i="5" s="1"/>
  <c r="E25" i="5" s="1"/>
  <c r="E26" i="5" s="1"/>
  <c r="E27" i="5" s="1"/>
  <c r="E7" i="5"/>
  <c r="E8" i="5" s="1"/>
  <c r="E9" i="5" s="1"/>
  <c r="E10" i="5" s="1"/>
  <c r="E11" i="5" s="1"/>
  <c r="E12" i="5" s="1"/>
  <c r="E13" i="5" s="1"/>
  <c r="E14" i="5" s="1"/>
  <c r="E15" i="5" s="1"/>
  <c r="E4" i="5"/>
  <c r="E5" i="5" s="1"/>
  <c r="D29" i="5"/>
  <c r="D22" i="5"/>
  <c r="D23" i="5" s="1"/>
  <c r="D24" i="5" s="1"/>
  <c r="D25" i="5" s="1"/>
  <c r="D26" i="5" s="1"/>
  <c r="D27" i="5" s="1"/>
  <c r="D7" i="5"/>
  <c r="D8" i="5" s="1"/>
  <c r="D9" i="5" s="1"/>
  <c r="D10" i="5" s="1"/>
  <c r="D11" i="5" s="1"/>
  <c r="D12" i="5" s="1"/>
  <c r="D13" i="5" s="1"/>
  <c r="D14" i="5" s="1"/>
  <c r="D15" i="5" s="1"/>
  <c r="D4" i="5"/>
  <c r="D5" i="5" s="1"/>
  <c r="AL20" i="5" l="1"/>
  <c r="L10" i="3"/>
  <c r="L8" i="3"/>
  <c r="K8" i="3"/>
  <c r="L7" i="3"/>
  <c r="K7" i="3"/>
  <c r="L6" i="3"/>
  <c r="K6" i="3"/>
  <c r="L5" i="3"/>
  <c r="K5" i="3"/>
  <c r="L4" i="3"/>
  <c r="K4" i="3"/>
  <c r="L3" i="3"/>
  <c r="K3" i="3"/>
  <c r="L2" i="3"/>
  <c r="L9" i="3" s="1"/>
  <c r="K2" i="3"/>
  <c r="K10" i="3" s="1"/>
  <c r="L9" i="2"/>
  <c r="L8" i="2"/>
  <c r="K8" i="2"/>
  <c r="L7" i="2"/>
  <c r="K7" i="2"/>
  <c r="L6" i="2"/>
  <c r="K6" i="2"/>
  <c r="L5" i="2"/>
  <c r="L10" i="2" s="1"/>
  <c r="K5" i="2"/>
  <c r="L4" i="2"/>
  <c r="K4" i="2"/>
  <c r="L3" i="2"/>
  <c r="K3" i="2"/>
  <c r="L2" i="2"/>
  <c r="K2" i="2"/>
  <c r="K9" i="2" s="1"/>
  <c r="F3" i="1"/>
  <c r="F10" i="1" s="1"/>
  <c r="F4" i="1"/>
  <c r="F5" i="1"/>
  <c r="F6" i="1"/>
  <c r="F7" i="1"/>
  <c r="F8" i="1"/>
  <c r="F2" i="1"/>
  <c r="E3" i="1"/>
  <c r="E9" i="1" s="1"/>
  <c r="E4" i="1"/>
  <c r="E5" i="1"/>
  <c r="E6" i="1"/>
  <c r="E7" i="1"/>
  <c r="E8" i="1"/>
  <c r="E2" i="1"/>
  <c r="D10" i="3"/>
  <c r="C10" i="3"/>
  <c r="B10" i="3"/>
  <c r="D9" i="3"/>
  <c r="C9" i="3"/>
  <c r="B9" i="3"/>
  <c r="D10" i="2"/>
  <c r="C10" i="2"/>
  <c r="B10" i="2"/>
  <c r="D9" i="2"/>
  <c r="C9" i="2"/>
  <c r="B9" i="2"/>
  <c r="C10" i="1"/>
  <c r="D10" i="1"/>
  <c r="B10" i="1"/>
  <c r="C9" i="1"/>
  <c r="D9" i="1"/>
  <c r="B9" i="1"/>
  <c r="K9" i="3" l="1"/>
  <c r="K10" i="2"/>
  <c r="F9" i="1"/>
  <c r="E10" i="1"/>
</calcChain>
</file>

<file path=xl/sharedStrings.xml><?xml version="1.0" encoding="utf-8"?>
<sst xmlns="http://schemas.openxmlformats.org/spreadsheetml/2006/main" count="313" uniqueCount="200">
  <si>
    <t>Days</t>
  </si>
  <si>
    <t>Monday</t>
  </si>
  <si>
    <t>Tuesday</t>
  </si>
  <si>
    <t>Wednesday</t>
  </si>
  <si>
    <t>Thursday</t>
  </si>
  <si>
    <t>Friday</t>
  </si>
  <si>
    <t>Saturday</t>
  </si>
  <si>
    <t>Sunday</t>
  </si>
  <si>
    <t>Total</t>
  </si>
  <si>
    <t>Average per day</t>
  </si>
  <si>
    <t>Week-1
(Aug-1 to Aug-7)</t>
  </si>
  <si>
    <t>Week-2
(Aug-8 to Aug-14)</t>
  </si>
  <si>
    <t>Week-3
(Aug-15 to Aug-21)</t>
  </si>
  <si>
    <t>The Power and Energy Ministry said the fuel consumption has fallen by 2,816,056 liters after the successful introduction of QR code system under the National Fuel Pass (NFP) portal.</t>
  </si>
  <si>
    <t>They said the QR code system under the NFP portal was launched islandwide from August 1.</t>
  </si>
  <si>
    <t>Despite an increase in vehicle registration due to the QR code system, petrol and diesel consumption were lower than in the first, second, and third weeks of August. The number of vehicles registered using the QR code increased gradually in the first (4,287,149), second (4,553,754), and third (4,622,336) weeks, the minister said.</t>
  </si>
  <si>
    <t>Minister Kanchana Wijesekera said the details were reviewed during the NFP review meeting held online this morning.</t>
  </si>
  <si>
    <t>Accordingly, the consumption of petrol liters has been reduced to 2,493,576 liters as compared to the first week (23,528,930 liters) of August, while 322,480 liters of diesel were consumed as compared to the first week (13,089,782 liters).</t>
  </si>
  <si>
    <t>A total of 1,148,573 liters of petrol was dispensed compared to the second (22,183,928 liters) and third weeks of August (21,035,354 liters). The diesel consumption was reported as 1,280,727 liters compared to the second (14,048,029 liters) and third weeks (12,767,302 liters).</t>
  </si>
  <si>
    <t>Consumption
Week 01 to Week 02</t>
  </si>
  <si>
    <t>Consumption
Week 02 to Week 03</t>
  </si>
  <si>
    <r>
      <t>Moreover, he said the fuel pass for tourists would be made available from the first week of September. A special category for quota additions for essential services is to be introduced soon, he said. </t>
    </r>
    <r>
      <rPr>
        <b/>
        <sz val="8"/>
        <color rgb="FF212529"/>
        <rFont val="Segoe UI"/>
        <family val="2"/>
      </rPr>
      <t>(Chaturanga Samarawickrama)</t>
    </r>
  </si>
  <si>
    <t>Source : https://www.dailymirror.lk/latest_news/After-introducing-QR-fuel-consumption-falls-closer-to-3mn-liters-Minister/342-243569</t>
  </si>
  <si>
    <t>Category</t>
  </si>
  <si>
    <t>3 Wheel</t>
  </si>
  <si>
    <t>Motor Cycle</t>
  </si>
  <si>
    <t>Bus</t>
  </si>
  <si>
    <t>Car</t>
  </si>
  <si>
    <t>Land Vehicle</t>
  </si>
  <si>
    <t>Lorry</t>
  </si>
  <si>
    <t>Quadricycle</t>
  </si>
  <si>
    <t>Special Vehicle</t>
  </si>
  <si>
    <t>Van</t>
  </si>
  <si>
    <t>Count of Vehicles</t>
  </si>
  <si>
    <t>Quarter</t>
  </si>
  <si>
    <t>GDP Growth</t>
  </si>
  <si>
    <t>Q1 15</t>
  </si>
  <si>
    <t>Q2 15</t>
  </si>
  <si>
    <t>Q1 16</t>
  </si>
  <si>
    <t>Q2 16</t>
  </si>
  <si>
    <t>Q1 17</t>
  </si>
  <si>
    <t>Q2 17</t>
  </si>
  <si>
    <t>Q1 18</t>
  </si>
  <si>
    <t>Q2 18</t>
  </si>
  <si>
    <t>Q1 19</t>
  </si>
  <si>
    <t>Q2 19</t>
  </si>
  <si>
    <t>Q1 20</t>
  </si>
  <si>
    <t>Q2 20</t>
  </si>
  <si>
    <t>Q1 21</t>
  </si>
  <si>
    <t>Q2 21</t>
  </si>
  <si>
    <t>Q1 22</t>
  </si>
  <si>
    <t>Q2 22</t>
  </si>
  <si>
    <t>Q1 23</t>
  </si>
  <si>
    <t>Q2 23</t>
  </si>
  <si>
    <t>Q3 15</t>
  </si>
  <si>
    <t>Q4 15</t>
  </si>
  <si>
    <t>Q3 16</t>
  </si>
  <si>
    <t>Q4 16</t>
  </si>
  <si>
    <t>Q3 17</t>
  </si>
  <si>
    <t>Q4 17</t>
  </si>
  <si>
    <t>Q3 18</t>
  </si>
  <si>
    <t>Q4 18</t>
  </si>
  <si>
    <t>Q3 19</t>
  </si>
  <si>
    <t>Q4 19</t>
  </si>
  <si>
    <t>Q3 20</t>
  </si>
  <si>
    <t>Q4 20</t>
  </si>
  <si>
    <t>Q3 21</t>
  </si>
  <si>
    <t>Q4 21</t>
  </si>
  <si>
    <t>Q3 22</t>
  </si>
  <si>
    <t>Q4 22</t>
  </si>
  <si>
    <t>https://www.cbsl.gov.lk/en/economic-and-statistical-charts/gdp-growth-chart</t>
  </si>
  <si>
    <t>https://www.publicfinance.lk/en/topics/economy-shows-signs-of-recovery-cbsl-optimistic-1695100485#:~:text=Year%20on%20year%20GDP%20growth,while%20agriculture%20rose%20by%203.6%25.</t>
  </si>
  <si>
    <t>Q3 23</t>
  </si>
  <si>
    <t>Corona</t>
  </si>
  <si>
    <t>https://en.wikipedia.org/wiki/COVID-19_pandemic_in_Sri_Lanka</t>
  </si>
  <si>
    <t>27 January 2020 – ongoing (3 years, 8 months, 2</t>
  </si>
  <si>
    <t>https://covid19.who.int/WHO-COVID-19-global-data.csv</t>
  </si>
  <si>
    <t>Tourist Arrivals</t>
  </si>
  <si>
    <t>LP 95</t>
  </si>
  <si>
    <t>LP 92</t>
  </si>
  <si>
    <t>LAD</t>
  </si>
  <si>
    <t>LSD</t>
  </si>
  <si>
    <t>Fuel Prices in LKR</t>
  </si>
  <si>
    <t>Time</t>
  </si>
  <si>
    <t>Crude oil</t>
  </si>
  <si>
    <t>Petrol</t>
  </si>
  <si>
    <t>Diesel</t>
  </si>
  <si>
    <t>Crude Oil imports in MT</t>
  </si>
  <si>
    <t>USD</t>
  </si>
  <si>
    <t>GDP %</t>
  </si>
  <si>
    <t>NOS Tourist</t>
  </si>
  <si>
    <t>Dollar Exchange Rate in LKR</t>
  </si>
  <si>
    <t>Lanka QR (Value in Rs. Mio)</t>
  </si>
  <si>
    <t>In 2018, CBSL introduced LANKAQR specifications and LANKAQR off-us transactions are settled through CEFTS.</t>
  </si>
  <si>
    <t>Quick Response (QR) code based payment solutions provide an alternative channel for initiating and accepting payments between a customer and a merchant.  CBSL issued a QR code standard, titled as LANKAQR Specifications, to promote customer convenience, security and ensure interoperability of different payment mechanisms and instruments through the Payment and Settlement Systems Circular No. 06 of 2018 on Establishment of a National Quick Response Code Standard for Local Currency Payments.  LANKAQR on-us transactions (intra bank transactions) are settled within the institution while off-us transactions (inter-bank transactions) are settled through CEFTS.  Payment and Settlement Systems Circular No. 02 of 2019 on Establishment of a National Quick Response Code Standard for Local Payments was issued replacing the Payment and Settlement Systems Circular No. 06 of 2018.</t>
  </si>
  <si>
    <t>Average Weighted Lending Rate (% per annum)</t>
  </si>
  <si>
    <t>Average Weighted Deposit Rate (% per annum)</t>
  </si>
  <si>
    <t>Average Weighted Fixed Deposit Rate (% per annum)</t>
  </si>
  <si>
    <t>Imports (in USD terms) - Millions</t>
  </si>
  <si>
    <t>Exports (in USD terms) - Millions</t>
  </si>
  <si>
    <t>Trade Balance (in USD terms) - Millions</t>
  </si>
  <si>
    <t>Trade Balance (in Rs terms) - Millions</t>
  </si>
  <si>
    <t>Tourist Earnings USD- Millions</t>
  </si>
  <si>
    <t>LQR</t>
  </si>
  <si>
    <t>Budget Deficit(Rs. Mio)</t>
  </si>
  <si>
    <t>Total Debt As a % of GDP</t>
  </si>
  <si>
    <t>Total debt in million Rs.</t>
  </si>
  <si>
    <t>Week-6
(Sep-12 to Sep-19)</t>
  </si>
  <si>
    <t>Year</t>
  </si>
  <si>
    <t>Month</t>
  </si>
  <si>
    <t>Jan</t>
  </si>
  <si>
    <t>Feb</t>
  </si>
  <si>
    <t>Mar</t>
  </si>
  <si>
    <t>Apr</t>
  </si>
  <si>
    <t>May</t>
  </si>
  <si>
    <t>Jun</t>
  </si>
  <si>
    <t>Jul</t>
  </si>
  <si>
    <t>Aug</t>
  </si>
  <si>
    <t>Sep</t>
  </si>
  <si>
    <t>Oct</t>
  </si>
  <si>
    <t>Nov</t>
  </si>
  <si>
    <t>Dec</t>
  </si>
  <si>
    <t>Total QR Code Registered Fuel Consumers</t>
  </si>
  <si>
    <t>No</t>
  </si>
  <si>
    <t>Unit</t>
  </si>
  <si>
    <t>Factor</t>
  </si>
  <si>
    <t>Tourist</t>
  </si>
  <si>
    <t>NOS Tourist Arrivals</t>
  </si>
  <si>
    <t>GDP</t>
  </si>
  <si>
    <t>Growth %</t>
  </si>
  <si>
    <t>Fuel Prices</t>
  </si>
  <si>
    <t>LP 95( in LKR)</t>
  </si>
  <si>
    <t>LP 92( in LKR)</t>
  </si>
  <si>
    <t>LSD( in LKR)</t>
  </si>
  <si>
    <t>LAD( in LKR)</t>
  </si>
  <si>
    <t>Crude Oil imports</t>
  </si>
  <si>
    <t>Crude oil(in MT)</t>
  </si>
  <si>
    <t>Petrol (in MT)</t>
  </si>
  <si>
    <t>Diesel(in MT)</t>
  </si>
  <si>
    <t>USD ( in LKR)</t>
  </si>
  <si>
    <t xml:space="preserve">Lanka QR </t>
  </si>
  <si>
    <t>LQR (Value in Rs. Mio)</t>
  </si>
  <si>
    <t>Dollar Exchange Rate</t>
  </si>
  <si>
    <t>Lending Rate</t>
  </si>
  <si>
    <t xml:space="preserve"> % per annum</t>
  </si>
  <si>
    <t>Deposit Rate</t>
  </si>
  <si>
    <t>Fixed Deposit Rate</t>
  </si>
  <si>
    <t>Imports</t>
  </si>
  <si>
    <t xml:space="preserve"> (in USD terms) - Millions</t>
  </si>
  <si>
    <t>Exports</t>
  </si>
  <si>
    <t>Trade Balance</t>
  </si>
  <si>
    <t>(in Rs terms) - Millions</t>
  </si>
  <si>
    <t>Tourist Earnings</t>
  </si>
  <si>
    <t>USD- Millions</t>
  </si>
  <si>
    <t>Budget Deficit</t>
  </si>
  <si>
    <t>Total debt</t>
  </si>
  <si>
    <t>% of GDP</t>
  </si>
  <si>
    <t>Data Type</t>
  </si>
  <si>
    <t>Description</t>
  </si>
  <si>
    <t>Source</t>
  </si>
  <si>
    <t>Categorical</t>
  </si>
  <si>
    <t>Numerical</t>
  </si>
  <si>
    <t>95 Octane Petrol price</t>
  </si>
  <si>
    <t>92 Octane Petrol price</t>
  </si>
  <si>
    <t>Lanka Auto Diesel price</t>
  </si>
  <si>
    <t>Lanka Super Diesel price</t>
  </si>
  <si>
    <t>Number of tourist arrived</t>
  </si>
  <si>
    <t>Gross Domestic Product (GDP) is a key economic indicator that represents the total monetary or market value of all final goods and services produced</t>
  </si>
  <si>
    <t>To Analyse the othe elements with time bound</t>
  </si>
  <si>
    <t>Crude Oil imported volume in metric tons</t>
  </si>
  <si>
    <t>Petrol imported volume in metric tons</t>
  </si>
  <si>
    <t>Diesel imported volume in metric tons</t>
  </si>
  <si>
    <t>Dollar Exchange rate fluctuation</t>
  </si>
  <si>
    <t>LANKA QR Transcationed value</t>
  </si>
  <si>
    <t>CBSL Lending rate % per annum</t>
  </si>
  <si>
    <t>CBSL Deposite rate % per annum</t>
  </si>
  <si>
    <t>CBSL FD rate % per annum</t>
  </si>
  <si>
    <t>Total imports in Millions (Rs.)</t>
  </si>
  <si>
    <t>Totalexportss in Millions (Rs.)</t>
  </si>
  <si>
    <t>Total trade balance/ deficit in Millions (Rs.)</t>
  </si>
  <si>
    <t>Total trade balance/ deficit in Millions (USD)</t>
  </si>
  <si>
    <t>From Tourist Earnings in USD</t>
  </si>
  <si>
    <t>Total debt in Rs. Million</t>
  </si>
  <si>
    <t>Crude Oil Sales</t>
  </si>
  <si>
    <t>QR Code Registered Consumers</t>
  </si>
  <si>
    <t>NOS</t>
  </si>
  <si>
    <t>How many sales generated from Crude oil sale</t>
  </si>
  <si>
    <t>QR Code registered customers</t>
  </si>
  <si>
    <t>https://www.macrotrends.net/countries/LKA/sri-lanka/trade-balance-deficit</t>
  </si>
  <si>
    <t>https://www.newswire.lk/2022/08/29/how-sri-lanka-can-overcome-its-economic-crisis/</t>
  </si>
  <si>
    <t>https://ceypetco.gov.lk/historical-prices/</t>
  </si>
  <si>
    <t>https://www.newswire.lk/2022/08/23/national-fuel-pass-for-non-vehicles-tourists-update/</t>
  </si>
  <si>
    <t>Central Bank data repository</t>
  </si>
  <si>
    <t>https://view.officeapps.live.com/op/view.aspx?src=https%3A%2F%2Fwww.cbsl.gov.lk%2Fsites%2Fdefault%2Ffiles%2Fcbslweb_documents%2Fstatistics%2Fsheets%2Ftable2.03_20230313_e.xls&amp;wdOrigin=BROWSELINK</t>
  </si>
  <si>
    <t>https://www.dailymirror.lk/latest_news/After-introducing-QR-fuel-consumption-falls-closer-to-3mn-liters-Minister/342-243569</t>
  </si>
  <si>
    <t>https://www.cbsl.gov.lk/en/publications/other-publications/statistical-publications/payments-bulletin</t>
  </si>
  <si>
    <t>https://www.investing.com/currencies/usd-lkr-historical-data</t>
  </si>
  <si>
    <t>https://www.cbsl.gov.lk/sites/default/files/cbslweb_documents/statistics/sheets/table3.05_20220826.xlsx</t>
  </si>
  <si>
    <t>https://www.ceicdata.com/en/indicator/sri-lanka/government-debt--of-nominal-gdp#:~:text=Key%20information%20about%20Sri%20Lanka,104.3%20%25%20in%20the%20previous%20quarter.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</si>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</sst>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_);_(* \(#,##0\);_(* &quot;-&quot;_);_(@_)"/>
    <numFmt numFmtId="165" formatCode="_(* #,##0.00_);_(* \(#,##0.00\);_(* &quot;-&quot;??_);_(@_)"/>
    <numFmt numFmtId="166" formatCode="_(* #,##0_);_(* \(#,##0\);_(* &quot;-&quot;??_);_(@_)"/>
    <numFmt numFmtId="167" formatCode="0.0%"/>
    <numFmt numFmtId="168" formatCode="_(* #,##0.0_);_(* \(#,##0.0\);_(* &quot;-&quot;??_);_(@_)"/>
    <numFmt numFmtId="169"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8"/>
      <color rgb="FF212529"/>
      <name val="Segoe UI"/>
      <family val="2"/>
    </font>
    <font>
      <b/>
      <sz val="8"/>
      <color rgb="FF212529"/>
      <name val="Segoe UI"/>
      <family val="2"/>
    </font>
  </fonts>
  <fills count="10">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7"/>
        <bgColor indexed="64"/>
      </patternFill>
    </fill>
    <fill>
      <patternFill patternType="solid">
        <fgColor theme="6"/>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CC"/>
        <bgColor indexed="64"/>
      </patternFill>
    </fill>
    <fill>
      <patternFill patternType="solid">
        <fgColor rgb="FF99CC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5" fontId="1" fillId="0" borderId="0" applyFont="0" applyFill="0" applyBorder="0" applyAlignment="0" applyProtection="0"/>
    <xf numFmtId="9" fontId="1" fillId="0" borderId="0" applyFont="0" applyFill="0" applyBorder="0" applyAlignment="0" applyProtection="0"/>
  </cellStyleXfs>
  <cellXfs count="50">
    <xf numFmtId="0" fontId="0" fillId="0" borderId="0" xfId="0"/>
    <xf numFmtId="0" fontId="0" fillId="0" borderId="0" xfId="0" applyAlignment="1">
      <alignment wrapText="1"/>
    </xf>
    <xf numFmtId="166" fontId="0" fillId="0" borderId="0" xfId="1" applyNumberFormat="1" applyFont="1"/>
    <xf numFmtId="0" fontId="0" fillId="0" borderId="1" xfId="0" applyBorder="1"/>
    <xf numFmtId="166" fontId="0" fillId="0" borderId="1" xfId="1" applyNumberFormat="1" applyFont="1"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xf numFmtId="166" fontId="2" fillId="0" borderId="1" xfId="1" applyNumberFormat="1" applyFont="1" applyBorder="1"/>
    <xf numFmtId="166" fontId="2" fillId="0" borderId="1" xfId="0" applyNumberFormat="1" applyFont="1" applyBorder="1"/>
    <xf numFmtId="0" fontId="0" fillId="0" borderId="0" xfId="0" applyAlignment="1"/>
    <xf numFmtId="0" fontId="0" fillId="0" borderId="1" xfId="0" applyBorder="1" applyAlignment="1">
      <alignment wrapText="1"/>
    </xf>
    <xf numFmtId="166" fontId="0" fillId="0" borderId="1" xfId="1" applyNumberFormat="1" applyFont="1" applyBorder="1" applyAlignment="1">
      <alignment wrapText="1"/>
    </xf>
    <xf numFmtId="0" fontId="2" fillId="0" borderId="1" xfId="0" applyFont="1" applyBorder="1" applyAlignment="1">
      <alignment wrapText="1"/>
    </xf>
    <xf numFmtId="166" fontId="2" fillId="0" borderId="1" xfId="1" applyNumberFormat="1" applyFont="1" applyBorder="1" applyAlignment="1">
      <alignment wrapText="1"/>
    </xf>
    <xf numFmtId="166" fontId="2" fillId="0" borderId="1" xfId="0" applyNumberFormat="1" applyFont="1" applyBorder="1" applyAlignment="1">
      <alignment wrapText="1"/>
    </xf>
    <xf numFmtId="166" fontId="0" fillId="0" borderId="1" xfId="1" applyNumberFormat="1" applyFont="1" applyBorder="1" applyAlignment="1"/>
    <xf numFmtId="166" fontId="2" fillId="0" borderId="1" xfId="1" applyNumberFormat="1" applyFont="1" applyBorder="1" applyAlignment="1"/>
    <xf numFmtId="166" fontId="2" fillId="0" borderId="1" xfId="0" applyNumberFormat="1" applyFont="1" applyBorder="1" applyAlignment="1"/>
    <xf numFmtId="166" fontId="0" fillId="0" borderId="1" xfId="1" applyNumberFormat="1" applyFont="1" applyBorder="1" applyAlignment="1">
      <alignment horizontal="center" vertical="center" wrapText="1"/>
    </xf>
    <xf numFmtId="0" fontId="0" fillId="0" borderId="1" xfId="0" applyBorder="1" applyAlignment="1">
      <alignment horizontal="left" vertical="center" wrapText="1"/>
    </xf>
    <xf numFmtId="0" fontId="4" fillId="0" borderId="0" xfId="0" applyFont="1" applyAlignment="1">
      <alignment horizontal="justify" vertical="center" wrapText="1"/>
    </xf>
    <xf numFmtId="167" fontId="0" fillId="0" borderId="0" xfId="2" applyNumberFormat="1" applyFont="1"/>
    <xf numFmtId="167" fontId="0" fillId="2" borderId="0" xfId="2" applyNumberFormat="1" applyFont="1" applyFill="1"/>
    <xf numFmtId="14" fontId="0" fillId="0" borderId="0" xfId="0" applyNumberFormat="1"/>
    <xf numFmtId="3" fontId="0" fillId="0" borderId="0" xfId="0" applyNumberFormat="1"/>
    <xf numFmtId="168" fontId="0" fillId="0" borderId="0" xfId="1" applyNumberFormat="1" applyFont="1"/>
    <xf numFmtId="3" fontId="0" fillId="3" borderId="0" xfId="0" applyNumberFormat="1" applyFill="1"/>
    <xf numFmtId="3" fontId="0" fillId="4" borderId="0" xfId="0" applyNumberFormat="1" applyFill="1"/>
    <xf numFmtId="164" fontId="0" fillId="0" borderId="0" xfId="1" applyNumberFormat="1" applyFont="1"/>
    <xf numFmtId="164" fontId="0" fillId="2" borderId="0" xfId="1" applyNumberFormat="1" applyFont="1" applyFill="1"/>
    <xf numFmtId="167" fontId="0" fillId="4" borderId="0" xfId="2" applyNumberFormat="1" applyFont="1" applyFill="1"/>
    <xf numFmtId="3" fontId="0" fillId="5" borderId="0" xfId="0" applyNumberFormat="1" applyFill="1"/>
    <xf numFmtId="3" fontId="0" fillId="6" borderId="0" xfId="0" applyNumberFormat="1" applyFill="1"/>
    <xf numFmtId="3" fontId="0" fillId="7" borderId="0" xfId="0" applyNumberFormat="1" applyFill="1"/>
    <xf numFmtId="3" fontId="0" fillId="8" borderId="0" xfId="0" applyNumberFormat="1" applyFill="1"/>
    <xf numFmtId="3" fontId="0" fillId="9" borderId="0" xfId="0" applyNumberFormat="1" applyFill="1"/>
    <xf numFmtId="3" fontId="0" fillId="0" borderId="0" xfId="0" applyNumberFormat="1" applyFill="1"/>
    <xf numFmtId="0" fontId="0" fillId="0" borderId="0" xfId="0" applyFill="1"/>
    <xf numFmtId="169" fontId="0" fillId="0" borderId="0" xfId="0" applyNumberFormat="1"/>
    <xf numFmtId="169" fontId="0" fillId="2" borderId="0" xfId="0" applyNumberFormat="1" applyFill="1"/>
    <xf numFmtId="3" fontId="0" fillId="2" borderId="0" xfId="0" applyNumberFormat="1" applyFill="1"/>
    <xf numFmtId="166" fontId="0" fillId="0" borderId="0" xfId="0" applyNumberFormat="1"/>
    <xf numFmtId="166" fontId="2" fillId="0" borderId="0" xfId="0" applyNumberFormat="1" applyFont="1"/>
    <xf numFmtId="0" fontId="0" fillId="0" borderId="1" xfId="0" applyBorder="1" applyAlignment="1">
      <alignment horizontal="center" vertical="center"/>
    </xf>
    <xf numFmtId="0" fontId="0" fillId="0" borderId="1" xfId="0" applyBorder="1" applyAlignment="1">
      <alignment horizontal="left" vertical="center"/>
    </xf>
    <xf numFmtId="0" fontId="2" fillId="8" borderId="1" xfId="0" applyFont="1" applyFill="1" applyBorder="1" applyAlignment="1">
      <alignment horizontal="center" vertical="center"/>
    </xf>
    <xf numFmtId="0" fontId="2" fillId="8" borderId="0" xfId="0" applyFont="1" applyFill="1" applyAlignment="1">
      <alignment horizontal="center" vertical="center"/>
    </xf>
    <xf numFmtId="0" fontId="0" fillId="0" borderId="0" xfId="0" applyAlignment="1">
      <alignment vertical="center"/>
    </xf>
    <xf numFmtId="0" fontId="0" fillId="0" borderId="1" xfId="0" applyBorder="1" applyAlignment="1">
      <alignmen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FFFFCC"/>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Transactions!$B$1</c:f>
              <c:strCache>
                <c:ptCount val="1"/>
                <c:pt idx="0">
                  <c:v>Week-1
(Aug-1 to Aug-7)</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Transactions!$A$2:$A$8</c:f>
              <c:strCache>
                <c:ptCount val="7"/>
                <c:pt idx="0">
                  <c:v>Monday</c:v>
                </c:pt>
                <c:pt idx="1">
                  <c:v>Tuesday</c:v>
                </c:pt>
                <c:pt idx="2">
                  <c:v>Wednesday</c:v>
                </c:pt>
                <c:pt idx="3">
                  <c:v>Thursday</c:v>
                </c:pt>
                <c:pt idx="4">
                  <c:v>Friday</c:v>
                </c:pt>
                <c:pt idx="5">
                  <c:v>Saturday</c:v>
                </c:pt>
                <c:pt idx="6">
                  <c:v>Sunday</c:v>
                </c:pt>
              </c:strCache>
            </c:strRef>
          </c:cat>
          <c:val>
            <c:numRef>
              <c:f>Transactions!$B$2:$B$8</c:f>
              <c:numCache>
                <c:formatCode>_(* #,##0_);_(* \(#,##0\);_(* "-"??_);_(@_)</c:formatCode>
                <c:ptCount val="7"/>
                <c:pt idx="0">
                  <c:v>595174</c:v>
                </c:pt>
                <c:pt idx="1">
                  <c:v>617631</c:v>
                </c:pt>
                <c:pt idx="2">
                  <c:v>675960</c:v>
                </c:pt>
                <c:pt idx="3">
                  <c:v>720132</c:v>
                </c:pt>
                <c:pt idx="4">
                  <c:v>636504</c:v>
                </c:pt>
                <c:pt idx="5">
                  <c:v>613648</c:v>
                </c:pt>
                <c:pt idx="6">
                  <c:v>428100</c:v>
                </c:pt>
              </c:numCache>
            </c:numRef>
          </c:val>
          <c:smooth val="0"/>
          <c:extLst>
            <c:ext xmlns:c16="http://schemas.microsoft.com/office/drawing/2014/chart" uri="{C3380CC4-5D6E-409C-BE32-E72D297353CC}">
              <c16:uniqueId val="{00000000-21B2-400C-B91D-2CE6A1363F7C}"/>
            </c:ext>
          </c:extLst>
        </c:ser>
        <c:ser>
          <c:idx val="1"/>
          <c:order val="1"/>
          <c:tx>
            <c:strRef>
              <c:f>Transactions!$C$1</c:f>
              <c:strCache>
                <c:ptCount val="1"/>
                <c:pt idx="0">
                  <c:v>Week-2
(Aug-8 to Aug-14)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Transactions!$A$2:$A$8</c:f>
              <c:strCache>
                <c:ptCount val="7"/>
                <c:pt idx="0">
                  <c:v>Monday</c:v>
                </c:pt>
                <c:pt idx="1">
                  <c:v>Tuesday</c:v>
                </c:pt>
                <c:pt idx="2">
                  <c:v>Wednesday</c:v>
                </c:pt>
                <c:pt idx="3">
                  <c:v>Thursday</c:v>
                </c:pt>
                <c:pt idx="4">
                  <c:v>Friday</c:v>
                </c:pt>
                <c:pt idx="5">
                  <c:v>Saturday</c:v>
                </c:pt>
                <c:pt idx="6">
                  <c:v>Sunday</c:v>
                </c:pt>
              </c:strCache>
            </c:strRef>
          </c:cat>
          <c:val>
            <c:numRef>
              <c:f>Transactions!$C$2:$C$8</c:f>
              <c:numCache>
                <c:formatCode>_(* #,##0_);_(* \(#,##0\);_(* "-"??_);_(@_)</c:formatCode>
                <c:ptCount val="7"/>
                <c:pt idx="0">
                  <c:v>949139</c:v>
                </c:pt>
                <c:pt idx="1">
                  <c:v>727456</c:v>
                </c:pt>
                <c:pt idx="2">
                  <c:v>702149</c:v>
                </c:pt>
                <c:pt idx="3">
                  <c:v>546207</c:v>
                </c:pt>
                <c:pt idx="4">
                  <c:v>587343</c:v>
                </c:pt>
                <c:pt idx="5">
                  <c:v>547608</c:v>
                </c:pt>
                <c:pt idx="6">
                  <c:v>493852</c:v>
                </c:pt>
              </c:numCache>
            </c:numRef>
          </c:val>
          <c:smooth val="0"/>
          <c:extLst>
            <c:ext xmlns:c16="http://schemas.microsoft.com/office/drawing/2014/chart" uri="{C3380CC4-5D6E-409C-BE32-E72D297353CC}">
              <c16:uniqueId val="{00000001-21B2-400C-B91D-2CE6A1363F7C}"/>
            </c:ext>
          </c:extLst>
        </c:ser>
        <c:ser>
          <c:idx val="2"/>
          <c:order val="2"/>
          <c:tx>
            <c:strRef>
              <c:f>Transactions!$D$1</c:f>
              <c:strCache>
                <c:ptCount val="1"/>
                <c:pt idx="0">
                  <c:v>Week-3
(Aug-15 to Aug-21)</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Transactions!$A$2:$A$8</c:f>
              <c:strCache>
                <c:ptCount val="7"/>
                <c:pt idx="0">
                  <c:v>Monday</c:v>
                </c:pt>
                <c:pt idx="1">
                  <c:v>Tuesday</c:v>
                </c:pt>
                <c:pt idx="2">
                  <c:v>Wednesday</c:v>
                </c:pt>
                <c:pt idx="3">
                  <c:v>Thursday</c:v>
                </c:pt>
                <c:pt idx="4">
                  <c:v>Friday</c:v>
                </c:pt>
                <c:pt idx="5">
                  <c:v>Saturday</c:v>
                </c:pt>
                <c:pt idx="6">
                  <c:v>Sunday</c:v>
                </c:pt>
              </c:strCache>
            </c:strRef>
          </c:cat>
          <c:val>
            <c:numRef>
              <c:f>Transactions!$D$2:$D$8</c:f>
              <c:numCache>
                <c:formatCode>_(* #,##0_);_(* \(#,##0\);_(* "-"??_);_(@_)</c:formatCode>
                <c:ptCount val="7"/>
                <c:pt idx="0">
                  <c:v>838935</c:v>
                </c:pt>
                <c:pt idx="1">
                  <c:v>629483</c:v>
                </c:pt>
                <c:pt idx="2">
                  <c:v>659091</c:v>
                </c:pt>
                <c:pt idx="3">
                  <c:v>609979</c:v>
                </c:pt>
                <c:pt idx="4">
                  <c:v>625619</c:v>
                </c:pt>
                <c:pt idx="5">
                  <c:v>651603</c:v>
                </c:pt>
                <c:pt idx="6">
                  <c:v>607626</c:v>
                </c:pt>
              </c:numCache>
            </c:numRef>
          </c:val>
          <c:smooth val="0"/>
          <c:extLst>
            <c:ext xmlns:c16="http://schemas.microsoft.com/office/drawing/2014/chart" uri="{C3380CC4-5D6E-409C-BE32-E72D297353CC}">
              <c16:uniqueId val="{00000002-21B2-400C-B91D-2CE6A1363F7C}"/>
            </c:ext>
          </c:extLst>
        </c:ser>
        <c:dLbls>
          <c:showLegendKey val="0"/>
          <c:showVal val="0"/>
          <c:showCatName val="0"/>
          <c:showSerName val="0"/>
          <c:showPercent val="0"/>
          <c:showBubbleSize val="0"/>
        </c:dLbls>
        <c:marker val="1"/>
        <c:smooth val="0"/>
        <c:axId val="173845103"/>
        <c:axId val="1987765983"/>
      </c:lineChart>
      <c:catAx>
        <c:axId val="17384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765983"/>
        <c:crosses val="autoZero"/>
        <c:auto val="1"/>
        <c:lblAlgn val="ctr"/>
        <c:lblOffset val="100"/>
        <c:noMultiLvlLbl val="0"/>
      </c:catAx>
      <c:valAx>
        <c:axId val="198776598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4510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Pertrol (Liters)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'Petrol Liters'!$B$1</c:f>
              <c:strCache>
                <c:ptCount val="1"/>
                <c:pt idx="0">
                  <c:v>Week-1
(Aug-1 to Aug-7)</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'Petrol Liters'!$A$2:$A$8</c:f>
              <c:strCache>
                <c:ptCount val="7"/>
                <c:pt idx="0">
                  <c:v>Monday</c:v>
                </c:pt>
                <c:pt idx="1">
                  <c:v>Tuesday</c:v>
                </c:pt>
                <c:pt idx="2">
                  <c:v>Wednesday</c:v>
                </c:pt>
                <c:pt idx="3">
                  <c:v>Thursday</c:v>
                </c:pt>
                <c:pt idx="4">
                  <c:v>Friday</c:v>
                </c:pt>
                <c:pt idx="5">
                  <c:v>Saturday</c:v>
                </c:pt>
                <c:pt idx="6">
                  <c:v>Sunday</c:v>
                </c:pt>
              </c:strCache>
            </c:strRef>
          </c:cat>
          <c:val>
            <c:numRef>
              <c:f>'Petrol Liters'!$B$2:$B$8</c:f>
              <c:numCache>
                <c:formatCode>_(* #,##0_);_(* \(#,##0\);_(* "-"??_);_(@_)</c:formatCode>
                <c:ptCount val="7"/>
                <c:pt idx="0">
                  <c:v>3354703.94</c:v>
                </c:pt>
                <c:pt idx="1">
                  <c:v>3486144.44</c:v>
                </c:pt>
                <c:pt idx="2">
                  <c:v>3676422.21</c:v>
                </c:pt>
                <c:pt idx="3">
                  <c:v>4001674.77</c:v>
                </c:pt>
                <c:pt idx="4">
                  <c:v>3444888.09</c:v>
                </c:pt>
                <c:pt idx="5">
                  <c:v>3322985.41</c:v>
                </c:pt>
                <c:pt idx="6">
                  <c:v>2242111.38</c:v>
                </c:pt>
              </c:numCache>
            </c:numRef>
          </c:val>
          <c:smooth val="0"/>
          <c:extLst>
            <c:ext xmlns:c16="http://schemas.microsoft.com/office/drawing/2014/chart" uri="{C3380CC4-5D6E-409C-BE32-E72D297353CC}">
              <c16:uniqueId val="{00000000-4C2D-462F-856B-E67675CC7292}"/>
            </c:ext>
          </c:extLst>
        </c:ser>
        <c:ser>
          <c:idx val="1"/>
          <c:order val="1"/>
          <c:tx>
            <c:strRef>
              <c:f>'Petrol Liters'!$C$1</c:f>
              <c:strCache>
                <c:ptCount val="1"/>
                <c:pt idx="0">
                  <c:v>Week-2
(Aug-8 to Aug-14)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'Petrol Liters'!$A$2:$A$8</c:f>
              <c:strCache>
                <c:ptCount val="7"/>
                <c:pt idx="0">
                  <c:v>Monday</c:v>
                </c:pt>
                <c:pt idx="1">
                  <c:v>Tuesday</c:v>
                </c:pt>
                <c:pt idx="2">
                  <c:v>Wednesday</c:v>
                </c:pt>
                <c:pt idx="3">
                  <c:v>Thursday</c:v>
                </c:pt>
                <c:pt idx="4">
                  <c:v>Friday</c:v>
                </c:pt>
                <c:pt idx="5">
                  <c:v>Saturday</c:v>
                </c:pt>
                <c:pt idx="6">
                  <c:v>Sunday</c:v>
                </c:pt>
              </c:strCache>
            </c:strRef>
          </c:cat>
          <c:val>
            <c:numRef>
              <c:f>'Petrol Liters'!$C$2:$C$8</c:f>
              <c:numCache>
                <c:formatCode>_(* #,##0_);_(* \(#,##0\);_(* "-"??_);_(@_)</c:formatCode>
                <c:ptCount val="7"/>
                <c:pt idx="0">
                  <c:v>4643535.97</c:v>
                </c:pt>
                <c:pt idx="1">
                  <c:v>3471361.02</c:v>
                </c:pt>
                <c:pt idx="2">
                  <c:v>3333377.71</c:v>
                </c:pt>
                <c:pt idx="3">
                  <c:v>2706159.2</c:v>
                </c:pt>
                <c:pt idx="4">
                  <c:v>2782540.32</c:v>
                </c:pt>
                <c:pt idx="5">
                  <c:v>2657189.77</c:v>
                </c:pt>
                <c:pt idx="6">
                  <c:v>2589764.4300000002</c:v>
                </c:pt>
              </c:numCache>
            </c:numRef>
          </c:val>
          <c:smooth val="0"/>
          <c:extLst>
            <c:ext xmlns:c16="http://schemas.microsoft.com/office/drawing/2014/chart" uri="{C3380CC4-5D6E-409C-BE32-E72D297353CC}">
              <c16:uniqueId val="{00000001-4C2D-462F-856B-E67675CC7292}"/>
            </c:ext>
          </c:extLst>
        </c:ser>
        <c:ser>
          <c:idx val="2"/>
          <c:order val="2"/>
          <c:tx>
            <c:strRef>
              <c:f>'Petrol Liters'!$D$1</c:f>
              <c:strCache>
                <c:ptCount val="1"/>
                <c:pt idx="0">
                  <c:v>Week-3
(Aug-15 to Aug-21)</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'Petrol Liters'!$A$2:$A$8</c:f>
              <c:strCache>
                <c:ptCount val="7"/>
                <c:pt idx="0">
                  <c:v>Monday</c:v>
                </c:pt>
                <c:pt idx="1">
                  <c:v>Tuesday</c:v>
                </c:pt>
                <c:pt idx="2">
                  <c:v>Wednesday</c:v>
                </c:pt>
                <c:pt idx="3">
                  <c:v>Thursday</c:v>
                </c:pt>
                <c:pt idx="4">
                  <c:v>Friday</c:v>
                </c:pt>
                <c:pt idx="5">
                  <c:v>Saturday</c:v>
                </c:pt>
                <c:pt idx="6">
                  <c:v>Sunday</c:v>
                </c:pt>
              </c:strCache>
            </c:strRef>
          </c:cat>
          <c:val>
            <c:numRef>
              <c:f>'Petrol Liters'!$D$2:$D$8</c:f>
              <c:numCache>
                <c:formatCode>_(* #,##0_);_(* \(#,##0\);_(* "-"??_);_(@_)</c:formatCode>
                <c:ptCount val="7"/>
                <c:pt idx="0">
                  <c:v>3687517.15</c:v>
                </c:pt>
                <c:pt idx="1">
                  <c:v>2738240.73</c:v>
                </c:pt>
                <c:pt idx="2">
                  <c:v>2890147.06</c:v>
                </c:pt>
                <c:pt idx="3">
                  <c:v>2714513.13</c:v>
                </c:pt>
                <c:pt idx="4">
                  <c:v>2837248.03</c:v>
                </c:pt>
                <c:pt idx="5">
                  <c:v>3102800.47</c:v>
                </c:pt>
                <c:pt idx="6">
                  <c:v>3064888.27</c:v>
                </c:pt>
              </c:numCache>
            </c:numRef>
          </c:val>
          <c:smooth val="0"/>
          <c:extLst>
            <c:ext xmlns:c16="http://schemas.microsoft.com/office/drawing/2014/chart" uri="{C3380CC4-5D6E-409C-BE32-E72D297353CC}">
              <c16:uniqueId val="{00000002-4C2D-462F-856B-E67675CC7292}"/>
            </c:ext>
          </c:extLst>
        </c:ser>
        <c:dLbls>
          <c:showLegendKey val="0"/>
          <c:showVal val="0"/>
          <c:showCatName val="0"/>
          <c:showSerName val="0"/>
          <c:showPercent val="0"/>
          <c:showBubbleSize val="0"/>
        </c:dLbls>
        <c:marker val="1"/>
        <c:smooth val="0"/>
        <c:axId val="173845103"/>
        <c:axId val="1987765983"/>
      </c:lineChart>
      <c:catAx>
        <c:axId val="17384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765983"/>
        <c:crosses val="autoZero"/>
        <c:auto val="1"/>
        <c:lblAlgn val="ctr"/>
        <c:lblOffset val="100"/>
        <c:noMultiLvlLbl val="0"/>
      </c:catAx>
      <c:valAx>
        <c:axId val="198776598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4510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Diesel (Liters)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'Diesel Liters'!$B$1</c:f>
              <c:strCache>
                <c:ptCount val="1"/>
                <c:pt idx="0">
                  <c:v>Week-1
(Aug-1 to Aug-7)</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'Diesel Liters'!$A$2:$A$8</c:f>
              <c:strCache>
                <c:ptCount val="7"/>
                <c:pt idx="0">
                  <c:v>Monday</c:v>
                </c:pt>
                <c:pt idx="1">
                  <c:v>Tuesday</c:v>
                </c:pt>
                <c:pt idx="2">
                  <c:v>Wednesday</c:v>
                </c:pt>
                <c:pt idx="3">
                  <c:v>Thursday</c:v>
                </c:pt>
                <c:pt idx="4">
                  <c:v>Friday</c:v>
                </c:pt>
                <c:pt idx="5">
                  <c:v>Saturday</c:v>
                </c:pt>
                <c:pt idx="6">
                  <c:v>Sunday</c:v>
                </c:pt>
              </c:strCache>
            </c:strRef>
          </c:cat>
          <c:val>
            <c:numRef>
              <c:f>'Diesel Liters'!$B$2:$B$8</c:f>
              <c:numCache>
                <c:formatCode>_(* #,##0_);_(* \(#,##0\);_(* "-"??_);_(@_)</c:formatCode>
                <c:ptCount val="7"/>
                <c:pt idx="0">
                  <c:v>1622764.85</c:v>
                </c:pt>
                <c:pt idx="1">
                  <c:v>1552336.99</c:v>
                </c:pt>
                <c:pt idx="2">
                  <c:v>1948234.85</c:v>
                </c:pt>
                <c:pt idx="3">
                  <c:v>2071179.23</c:v>
                </c:pt>
                <c:pt idx="4">
                  <c:v>2069223.32</c:v>
                </c:pt>
                <c:pt idx="5">
                  <c:v>2056987.18</c:v>
                </c:pt>
                <c:pt idx="6">
                  <c:v>1769055.72</c:v>
                </c:pt>
              </c:numCache>
            </c:numRef>
          </c:val>
          <c:smooth val="0"/>
          <c:extLst>
            <c:ext xmlns:c16="http://schemas.microsoft.com/office/drawing/2014/chart" uri="{C3380CC4-5D6E-409C-BE32-E72D297353CC}">
              <c16:uniqueId val="{00000000-79E3-467A-B1E5-FA93D1008C96}"/>
            </c:ext>
          </c:extLst>
        </c:ser>
        <c:ser>
          <c:idx val="1"/>
          <c:order val="1"/>
          <c:tx>
            <c:strRef>
              <c:f>'Diesel Liters'!$C$1</c:f>
              <c:strCache>
                <c:ptCount val="1"/>
                <c:pt idx="0">
                  <c:v>Week-2
(Aug-8 to Aug-14)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'Diesel Liters'!$A$2:$A$8</c:f>
              <c:strCache>
                <c:ptCount val="7"/>
                <c:pt idx="0">
                  <c:v>Monday</c:v>
                </c:pt>
                <c:pt idx="1">
                  <c:v>Tuesday</c:v>
                </c:pt>
                <c:pt idx="2">
                  <c:v>Wednesday</c:v>
                </c:pt>
                <c:pt idx="3">
                  <c:v>Thursday</c:v>
                </c:pt>
                <c:pt idx="4">
                  <c:v>Friday</c:v>
                </c:pt>
                <c:pt idx="5">
                  <c:v>Saturday</c:v>
                </c:pt>
                <c:pt idx="6">
                  <c:v>Sunday</c:v>
                </c:pt>
              </c:strCache>
            </c:strRef>
          </c:cat>
          <c:val>
            <c:numRef>
              <c:f>'Diesel Liters'!$C$2:$C$8</c:f>
              <c:numCache>
                <c:formatCode>_(* #,##0_);_(* \(#,##0\);_(* "-"??_);_(@_)</c:formatCode>
                <c:ptCount val="7"/>
                <c:pt idx="0">
                  <c:v>2473673.9300000002</c:v>
                </c:pt>
                <c:pt idx="1">
                  <c:v>2266904.2200000002</c:v>
                </c:pt>
                <c:pt idx="2">
                  <c:v>2123057.29</c:v>
                </c:pt>
                <c:pt idx="3">
                  <c:v>1543452.21</c:v>
                </c:pt>
                <c:pt idx="4">
                  <c:v>1933865.35</c:v>
                </c:pt>
                <c:pt idx="5">
                  <c:v>2004709.4</c:v>
                </c:pt>
                <c:pt idx="6">
                  <c:v>1702367.49</c:v>
                </c:pt>
              </c:numCache>
            </c:numRef>
          </c:val>
          <c:smooth val="0"/>
          <c:extLst>
            <c:ext xmlns:c16="http://schemas.microsoft.com/office/drawing/2014/chart" uri="{C3380CC4-5D6E-409C-BE32-E72D297353CC}">
              <c16:uniqueId val="{00000001-79E3-467A-B1E5-FA93D1008C96}"/>
            </c:ext>
          </c:extLst>
        </c:ser>
        <c:ser>
          <c:idx val="2"/>
          <c:order val="2"/>
          <c:tx>
            <c:strRef>
              <c:f>'Diesel Liters'!$D$1</c:f>
              <c:strCache>
                <c:ptCount val="1"/>
                <c:pt idx="0">
                  <c:v>Week-3
(Aug-15 to Aug-21)</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'Diesel Liters'!$A$2:$A$8</c:f>
              <c:strCache>
                <c:ptCount val="7"/>
                <c:pt idx="0">
                  <c:v>Monday</c:v>
                </c:pt>
                <c:pt idx="1">
                  <c:v>Tuesday</c:v>
                </c:pt>
                <c:pt idx="2">
                  <c:v>Wednesday</c:v>
                </c:pt>
                <c:pt idx="3">
                  <c:v>Thursday</c:v>
                </c:pt>
                <c:pt idx="4">
                  <c:v>Friday</c:v>
                </c:pt>
                <c:pt idx="5">
                  <c:v>Saturday</c:v>
                </c:pt>
                <c:pt idx="6">
                  <c:v>Sunday</c:v>
                </c:pt>
              </c:strCache>
            </c:strRef>
          </c:cat>
          <c:val>
            <c:numRef>
              <c:f>'Diesel Liters'!$D$2:$D$8</c:f>
              <c:numCache>
                <c:formatCode>_(* #,##0_);_(* \(#,##0\);_(* "-"??_);_(@_)</c:formatCode>
                <c:ptCount val="7"/>
                <c:pt idx="0">
                  <c:v>2137407.92</c:v>
                </c:pt>
                <c:pt idx="1">
                  <c:v>1797916.74</c:v>
                </c:pt>
                <c:pt idx="2">
                  <c:v>1901190.76</c:v>
                </c:pt>
                <c:pt idx="3">
                  <c:v>1717712.95</c:v>
                </c:pt>
                <c:pt idx="4">
                  <c:v>1737036.51</c:v>
                </c:pt>
                <c:pt idx="5">
                  <c:v>1710804.92</c:v>
                </c:pt>
                <c:pt idx="6">
                  <c:v>1765232.8</c:v>
                </c:pt>
              </c:numCache>
            </c:numRef>
          </c:val>
          <c:smooth val="0"/>
          <c:extLst>
            <c:ext xmlns:c16="http://schemas.microsoft.com/office/drawing/2014/chart" uri="{C3380CC4-5D6E-409C-BE32-E72D297353CC}">
              <c16:uniqueId val="{00000002-79E3-467A-B1E5-FA93D1008C96}"/>
            </c:ext>
          </c:extLst>
        </c:ser>
        <c:dLbls>
          <c:showLegendKey val="0"/>
          <c:showVal val="0"/>
          <c:showCatName val="0"/>
          <c:showSerName val="0"/>
          <c:showPercent val="0"/>
          <c:showBubbleSize val="0"/>
        </c:dLbls>
        <c:marker val="1"/>
        <c:smooth val="0"/>
        <c:axId val="173845103"/>
        <c:axId val="1987765983"/>
      </c:lineChart>
      <c:catAx>
        <c:axId val="17384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765983"/>
        <c:crosses val="autoZero"/>
        <c:auto val="1"/>
        <c:lblAlgn val="ctr"/>
        <c:lblOffset val="100"/>
        <c:noMultiLvlLbl val="0"/>
      </c:catAx>
      <c:valAx>
        <c:axId val="198776598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45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'01-10-2023'!$B$1</c:f>
              <c:strCache>
                <c:ptCount val="1"/>
                <c:pt idx="0">
                  <c:v>Count of Vehicles</c:v>
                </c:pt>
              </c:strCache>
            </c:strRef>
          </c:tx>
          <c:spPr>
            <a:solidFill>
              <a:schemeClr val="accent1"/>
            </a:solidFill>
            <a:ln>
              <a:noFill/>
            </a:ln>
            <a:effectLst/>
          </c:spPr>
          <c:invertIfNegative val="0"/>
          <c:dPt>
            <c:idx val="1"/>
            <c:invertIfNegative val="0"/>
            <c:bubble3D val="0"/>
            <c:spPr>
              <a:solidFill>
                <a:srgbClr val="92D050"/>
              </a:solidFill>
              <a:ln>
                <a:noFill/>
              </a:ln>
              <a:effectLst/>
            </c:spPr>
            <c:extLst>
              <c:ext xmlns:c16="http://schemas.microsoft.com/office/drawing/2014/chart" uri="{C3380CC4-5D6E-409C-BE32-E72D297353CC}">
                <c16:uniqueId val="{00000001-E0D5-405D-B3B8-11558C3AABBF}"/>
              </c:ext>
            </c:extLst>
          </c:dPt>
          <c:dPt>
            <c:idx val="2"/>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2-E0D5-405D-B3B8-11558C3AABBF}"/>
              </c:ext>
            </c:extLst>
          </c:dPt>
          <c:dPt>
            <c:idx val="3"/>
            <c:invertIfNegative val="0"/>
            <c:bubble3D val="0"/>
            <c:spPr>
              <a:solidFill>
                <a:srgbClr val="7030A0"/>
              </a:solidFill>
              <a:ln>
                <a:noFill/>
              </a:ln>
              <a:effectLst/>
            </c:spPr>
            <c:extLst>
              <c:ext xmlns:c16="http://schemas.microsoft.com/office/drawing/2014/chart" uri="{C3380CC4-5D6E-409C-BE32-E72D297353CC}">
                <c16:uniqueId val="{00000003-E0D5-405D-B3B8-11558C3AABBF}"/>
              </c:ext>
            </c:extLst>
          </c:dPt>
          <c:dPt>
            <c:idx val="4"/>
            <c:invertIfNegative val="0"/>
            <c:bubble3D val="0"/>
            <c:spPr>
              <a:solidFill>
                <a:schemeClr val="accent1"/>
              </a:solidFill>
              <a:ln>
                <a:solidFill>
                  <a:schemeClr val="accent2">
                    <a:lumMod val="75000"/>
                  </a:schemeClr>
                </a:solidFill>
              </a:ln>
              <a:effectLst/>
            </c:spPr>
            <c:extLst>
              <c:ext xmlns:c16="http://schemas.microsoft.com/office/drawing/2014/chart" uri="{C3380CC4-5D6E-409C-BE32-E72D297353CC}">
                <c16:uniqueId val="{00000004-E0D5-405D-B3B8-11558C3AABBF}"/>
              </c:ext>
            </c:extLst>
          </c:dPt>
          <c:dPt>
            <c:idx val="5"/>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5-E0D5-405D-B3B8-11558C3AABBF}"/>
              </c:ext>
            </c:extLst>
          </c:dPt>
          <c:dPt>
            <c:idx val="8"/>
            <c:invertIfNegative val="0"/>
            <c:bubble3D val="0"/>
            <c:spPr>
              <a:solidFill>
                <a:srgbClr val="00B050"/>
              </a:solidFill>
              <a:ln>
                <a:noFill/>
              </a:ln>
              <a:effectLst/>
            </c:spPr>
            <c:extLst>
              <c:ext xmlns:c16="http://schemas.microsoft.com/office/drawing/2014/chart" uri="{C3380CC4-5D6E-409C-BE32-E72D297353CC}">
                <c16:uniqueId val="{00000006-E0D5-405D-B3B8-11558C3AAB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'01-10-2023'!$A$2:$A$10</c:f>
              <c:strCache>
                <c:ptCount val="9"/>
                <c:pt idx="0">
                  <c:v>3 Wheel</c:v>
                </c:pt>
                <c:pt idx="1">
                  <c:v>Motor Cycle</c:v>
                </c:pt>
                <c:pt idx="2">
                  <c:v>Bus</c:v>
                </c:pt>
                <c:pt idx="3">
                  <c:v>Car</c:v>
                </c:pt>
                <c:pt idx="4">
                  <c:v>Land Vehicle</c:v>
                </c:pt>
                <c:pt idx="5">
                  <c:v>Lorry</c:v>
                </c:pt>
                <c:pt idx="6">
                  <c:v>Quadricycle</c:v>
                </c:pt>
                <c:pt idx="7">
                  <c:v>Special Vehicle</c:v>
                </c:pt>
                <c:pt idx="8">
                  <c:v>Van</c:v>
                </c:pt>
              </c:strCache>
            </c:strRef>
          </c:cat>
          <c:val>
            <c:numRef>
              <c:f>'01-10-2023'!$B$2:$B$10</c:f>
              <c:numCache>
                <c:formatCode>_(* #,##0_);_(* \(#,##0\);_(* "-"??_);_(@_)</c:formatCode>
                <c:ptCount val="9"/>
                <c:pt idx="0">
                  <c:v>1061540</c:v>
                </c:pt>
                <c:pt idx="1">
                  <c:v>3677106</c:v>
                </c:pt>
                <c:pt idx="2">
                  <c:v>57308</c:v>
                </c:pt>
                <c:pt idx="3">
                  <c:v>754681</c:v>
                </c:pt>
                <c:pt idx="4">
                  <c:v>47218</c:v>
                </c:pt>
                <c:pt idx="5">
                  <c:v>326305</c:v>
                </c:pt>
                <c:pt idx="6">
                  <c:v>1555</c:v>
                </c:pt>
                <c:pt idx="7">
                  <c:v>94069</c:v>
                </c:pt>
                <c:pt idx="8">
                  <c:v>327428</c:v>
                </c:pt>
              </c:numCache>
            </c:numRef>
          </c:val>
          <c:extLst>
            <c:ext xmlns:c16="http://schemas.microsoft.com/office/drawing/2014/chart" uri="{C3380CC4-5D6E-409C-BE32-E72D297353CC}">
              <c16:uniqueId val="{00000000-E0D5-405D-B3B8-11558C3AABBF}"/>
            </c:ext>
          </c:extLst>
        </c:ser>
        <c:dLbls>
          <c:dLblPos val="outEnd"/>
          <c:showLegendKey val="0"/>
          <c:showVal val="1"/>
          <c:showCatName val="0"/>
          <c:showSerName val="0"/>
          <c:showPercent val="0"/>
          <c:showBubbleSize val="0"/>
        </c:dLbls>
        <c:gapWidth val="219"/>
        <c:overlap val="-27"/>
        <c:axId val="70808655"/>
        <c:axId val="1854622255"/>
      </c:barChart>
      <c:catAx>
        <c:axId val="7080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22255"/>
        <c:crosses val="autoZero"/>
        <c:auto val="1"/>
        <c:lblAlgn val="ctr"/>
        <c:lblOffset val="100"/>
        <c:noMultiLvlLbl val="0"/>
      </c:catAx>
      <c:valAx>
        <c:axId val="1854622255"/>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086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Final!$B$2</c:f>
              <c:strCache>
                <c:ptCount val="1"/>
                <c:pt idx="0">
                  <c:v>GDP Growth</c:v>
                </c:pt>
              </c:strCache>
            </c:strRef>
          </c:tx>
          <c:spPr>
            <a:solidFill>
              <a:schemeClr val="accent1"/>
            </a:solidFill>
            <a:ln>
              <a:noFill/>
            </a:ln>
            <a:effectLst/>
          </c:spPr>
          <c:invertIfNegative val="0"/>
          <c:cat>
            <c:strRef>
              <c:f>Final!$A$3:$A$36</c:f>
              <c:strCache>
                <c:ptCount val="34"/>
                <c:pt idx="0">
                  <c:v>Q1 15</c:v>
                </c:pt>
                <c:pt idx="1">
                  <c:v>Q2 15</c:v>
                </c:pt>
                <c:pt idx="2">
                  <c:v>Q3 15</c:v>
                </c:pt>
                <c:pt idx="3">
                  <c:v>Q4 15</c:v>
                </c:pt>
                <c:pt idx="4">
                  <c:v>Q1 16</c:v>
                </c:pt>
                <c:pt idx="5">
                  <c:v>Q2 16</c:v>
                </c:pt>
                <c:pt idx="6">
                  <c:v>Q3 16</c:v>
                </c:pt>
                <c:pt idx="7">
                  <c:v>Q4 16</c:v>
                </c:pt>
                <c:pt idx="8">
                  <c:v>Q1 17</c:v>
                </c:pt>
                <c:pt idx="9">
                  <c:v>Q2 17</c:v>
                </c:pt>
                <c:pt idx="10">
                  <c:v>Q3 17</c:v>
                </c:pt>
                <c:pt idx="11">
                  <c:v>Q4 17</c:v>
                </c:pt>
                <c:pt idx="12">
                  <c:v>Q1 18</c:v>
                </c:pt>
                <c:pt idx="13">
                  <c:v>Q2 18</c:v>
                </c:pt>
                <c:pt idx="14">
                  <c:v>Q3 18</c:v>
                </c:pt>
                <c:pt idx="15">
                  <c:v>Q4 18</c:v>
                </c:pt>
                <c:pt idx="16">
                  <c:v>Q1 19</c:v>
                </c:pt>
                <c:pt idx="17">
                  <c:v>Q2 19</c:v>
                </c:pt>
                <c:pt idx="18">
                  <c:v>Q3 19</c:v>
                </c:pt>
                <c:pt idx="19">
                  <c:v>Q4 19</c:v>
                </c:pt>
                <c:pt idx="20">
                  <c:v>Q1 20</c:v>
                </c:pt>
                <c:pt idx="21">
                  <c:v>Q2 20</c:v>
                </c:pt>
                <c:pt idx="22">
                  <c:v>Q3 20</c:v>
                </c:pt>
                <c:pt idx="23">
                  <c:v>Q4 20</c:v>
                </c:pt>
                <c:pt idx="24">
                  <c:v>Q1 21</c:v>
                </c:pt>
                <c:pt idx="25">
                  <c:v>Q2 21</c:v>
                </c:pt>
                <c:pt idx="26">
                  <c:v>Q3 21</c:v>
                </c:pt>
                <c:pt idx="27">
                  <c:v>Q4 21</c:v>
                </c:pt>
                <c:pt idx="28">
                  <c:v>Q1 22</c:v>
                </c:pt>
                <c:pt idx="29">
                  <c:v>Q2 22</c:v>
                </c:pt>
                <c:pt idx="30">
                  <c:v>Q3 22</c:v>
                </c:pt>
                <c:pt idx="31">
                  <c:v>Q4 22</c:v>
                </c:pt>
                <c:pt idx="32">
                  <c:v>Q1 23</c:v>
                </c:pt>
                <c:pt idx="33">
                  <c:v>Q2 23</c:v>
                </c:pt>
              </c:strCache>
            </c:strRef>
          </c:cat>
          <c:val>
            <c:numRef>
              <c:f>Final!$B$3:$B$36</c:f>
              <c:numCache>
                <c:formatCode>0.0%</c:formatCode>
                <c:ptCount val="34"/>
                <c:pt idx="0">
                  <c:v>3.9E-2</c:v>
                </c:pt>
                <c:pt idx="1">
                  <c:v>7.0999999999999994E-2</c:v>
                </c:pt>
                <c:pt idx="2">
                  <c:v>5.8999999999999997E-2</c:v>
                </c:pt>
                <c:pt idx="3">
                  <c:v>3.3000000000000002E-2</c:v>
                </c:pt>
                <c:pt idx="4">
                  <c:v>6.7000000000000004E-2</c:v>
                </c:pt>
                <c:pt idx="5">
                  <c:v>4.3999999999999997E-2</c:v>
                </c:pt>
                <c:pt idx="6">
                  <c:v>2.9000000000000001E-2</c:v>
                </c:pt>
                <c:pt idx="7">
                  <c:v>6.2E-2</c:v>
                </c:pt>
                <c:pt idx="8">
                  <c:v>7.2999999999999995E-2</c:v>
                </c:pt>
                <c:pt idx="9">
                  <c:v>4.2999999999999997E-2</c:v>
                </c:pt>
                <c:pt idx="10">
                  <c:v>0.06</c:v>
                </c:pt>
                <c:pt idx="11">
                  <c:v>0.08</c:v>
                </c:pt>
                <c:pt idx="12">
                  <c:v>3.6999999999999998E-2</c:v>
                </c:pt>
                <c:pt idx="13">
                  <c:v>5.1999999999999998E-2</c:v>
                </c:pt>
                <c:pt idx="14">
                  <c:v>4.3999999999999997E-2</c:v>
                </c:pt>
                <c:pt idx="15">
                  <c:v>-3.5000000000000003E-2</c:v>
                </c:pt>
                <c:pt idx="16">
                  <c:v>-1E-3</c:v>
                </c:pt>
                <c:pt idx="17">
                  <c:v>-1.7999999999999999E-2</c:v>
                </c:pt>
                <c:pt idx="18">
                  <c:v>1.2E-2</c:v>
                </c:pt>
                <c:pt idx="19">
                  <c:v>-3.0000000000000001E-3</c:v>
                </c:pt>
                <c:pt idx="20">
                  <c:v>-8.9999999999999993E-3</c:v>
                </c:pt>
                <c:pt idx="21">
                  <c:v>-0.17100000000000001</c:v>
                </c:pt>
                <c:pt idx="22">
                  <c:v>-1.0999999999999999E-2</c:v>
                </c:pt>
                <c:pt idx="23">
                  <c:v>-5.0000000000000001E-3</c:v>
                </c:pt>
                <c:pt idx="24">
                  <c:v>4.4999999999999998E-2</c:v>
                </c:pt>
                <c:pt idx="25">
                  <c:v>0.13800000000000001</c:v>
                </c:pt>
                <c:pt idx="26">
                  <c:v>-3.2000000000000001E-2</c:v>
                </c:pt>
                <c:pt idx="27">
                  <c:v>1.4E-2</c:v>
                </c:pt>
                <c:pt idx="28">
                  <c:v>-5.0000000000000001E-3</c:v>
                </c:pt>
                <c:pt idx="29">
                  <c:v>-7.3999999999999996E-2</c:v>
                </c:pt>
                <c:pt idx="30">
                  <c:v>-0.115</c:v>
                </c:pt>
                <c:pt idx="31">
                  <c:v>-0.124</c:v>
                </c:pt>
                <c:pt idx="32">
                  <c:v>-0.115</c:v>
                </c:pt>
                <c:pt idx="33">
                  <c:v>-3.1E-2</c:v>
                </c:pt>
              </c:numCache>
            </c:numRef>
          </c:val>
          <c:extLst>
            <c:ext xmlns:c16="http://schemas.microsoft.com/office/drawing/2014/chart" uri="{C3380CC4-5D6E-409C-BE32-E72D297353CC}">
              <c16:uniqueId val="{00000000-E8CD-4C0D-815B-400390430C6E}"/>
            </c:ext>
          </c:extLst>
        </c:ser>
        <c:dLbls>
          <c:showLegendKey val="0"/>
          <c:showVal val="0"/>
          <c:showCatName val="0"/>
          <c:showSerName val="0"/>
          <c:showPercent val="0"/>
          <c:showBubbleSize val="0"/>
        </c:dLbls>
        <c:gapWidth val="219"/>
        <c:overlap val="-27"/>
        <c:axId val="1195434720"/>
        <c:axId val="272216272"/>
      </c:barChart>
      <c:catAx>
        <c:axId val="119543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216272"/>
        <c:crosses val="autoZero"/>
        <c:auto val="1"/>
        <c:lblAlgn val="ctr"/>
        <c:lblOffset val="100"/>
        <c:noMultiLvlLbl val="0"/>
      </c:catAx>
      <c:valAx>
        <c:axId val="27221627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434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66674</xdr:colOff>
      <xdr:row>11</xdr:row>
      <xdr:rowOff>14287</xdr:rowOff>
    </xdr:from>
    <xdr:to>
      <xdr:col>4</xdr:col>
      <xdr:colOff>1247774</xdr:colOff>
      <xdr:row>29</xdr:row>
      <xdr:rowOff>9525</xdr:rowOff>
    </xdr:to>
    <xdr:graphicFrame macro="">
      <xdr:nvGraphicFramePr>
        <xdr:cNvPr id="2" name="Chart 1">
          <a:extLst>
            <a:ext uri="{FF2B5EF4-FFF2-40B4-BE49-F238E27FC236}">
              <a16:creationId xmlns:a16="http://schemas.microsoft.com/office/drawing/2014/main" id="{9722616F-9F96-8517-06A9-85B3348B2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28575</xdr:rowOff>
    </xdr:from>
    <xdr:to>
      <xdr:col>4</xdr:col>
      <xdr:colOff>981075</xdr:colOff>
      <xdr:row>29</xdr:row>
      <xdr:rowOff>23813</xdr:rowOff>
    </xdr:to>
    <xdr:graphicFrame macro="">
      <xdr:nvGraphicFramePr>
        <xdr:cNvPr id="2" name="Chart 1">
          <a:extLst>
            <a:ext uri="{FF2B5EF4-FFF2-40B4-BE49-F238E27FC236}">
              <a16:creationId xmlns:a16="http://schemas.microsoft.com/office/drawing/2014/main" id="{2CE7A7C3-41BE-4B89-99D2-FC87BC96B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11</xdr:row>
      <xdr:rowOff>28575</xdr:rowOff>
    </xdr:from>
    <xdr:to>
      <xdr:col>5</xdr:col>
      <xdr:colOff>161925</xdr:colOff>
      <xdr:row>29</xdr:row>
      <xdr:rowOff>23813</xdr:rowOff>
    </xdr:to>
    <xdr:graphicFrame macro="">
      <xdr:nvGraphicFramePr>
        <xdr:cNvPr id="2" name="Chart 1">
          <a:extLst>
            <a:ext uri="{FF2B5EF4-FFF2-40B4-BE49-F238E27FC236}">
              <a16:creationId xmlns:a16="http://schemas.microsoft.com/office/drawing/2014/main" id="{BF07426A-5A5B-48A2-9B71-F14C4648A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609599</xdr:colOff>
      <xdr:row>0</xdr:row>
      <xdr:rowOff>0</xdr:rowOff>
    </xdr:from>
    <xdr:to>
      <xdr:col>12</xdr:col>
      <xdr:colOff>123824</xdr:colOff>
      <xdr:row>14</xdr:row>
      <xdr:rowOff>76200</xdr:rowOff>
    </xdr:to>
    <xdr:graphicFrame macro="">
      <xdr:nvGraphicFramePr>
        <xdr:cNvPr id="2" name="Chart 1">
          <a:extLst>
            <a:ext uri="{FF2B5EF4-FFF2-40B4-BE49-F238E27FC236}">
              <a16:creationId xmlns:a16="http://schemas.microsoft.com/office/drawing/2014/main" id="{15D32A95-AF76-7756-9ADC-E28FBD350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24</xdr:col>
      <xdr:colOff>1381125</xdr:colOff>
      <xdr:row>5</xdr:row>
      <xdr:rowOff>155025</xdr:rowOff>
    </xdr:from>
    <xdr:to>
      <xdr:col>36</xdr:col>
      <xdr:colOff>571500</xdr:colOff>
      <xdr:row>27</xdr:row>
      <xdr:rowOff>57148</xdr:rowOff>
    </xdr:to>
    <xdr:grpSp>
      <xdr:nvGrpSpPr>
        <xdr:cNvPr id="5" name="Group 4">
          <a:extLst>
            <a:ext uri="{FF2B5EF4-FFF2-40B4-BE49-F238E27FC236}">
              <a16:creationId xmlns:a16="http://schemas.microsoft.com/office/drawing/2014/main" id="{24A4172A-01EF-149A-8AB6-35D8757641DD}"/>
            </a:ext>
          </a:extLst>
        </xdr:cNvPr>
        <xdr:cNvGrpSpPr/>
      </xdr:nvGrpSpPr>
      <xdr:grpSpPr>
        <a:xfrm>
          <a:off x="21523015" y="1084293"/>
          <a:ext cx="17148485" cy="3990904"/>
          <a:chOff x="1866900" y="754678"/>
          <a:chExt cx="10734675" cy="4093546"/>
        </a:xfrm>
      </xdr:grpSpPr>
      <xdr:graphicFrame macro="">
        <xdr:nvGraphicFramePr>
          <xdr:cNvPr id="2" name="Chart 1">
            <a:extLst>
              <a:ext uri="{FF2B5EF4-FFF2-40B4-BE49-F238E27FC236}">
                <a16:creationId xmlns:a16="http://schemas.microsoft.com/office/drawing/2014/main" id="{5BE0D229-6622-BAB3-DFA6-502CB885FD1B}"/>
              </a:ext>
            </a:extLst>
          </xdr:cNvPr>
          <xdr:cNvGraphicFramePr/>
        </xdr:nvGraphicFramePr>
        <xdr:xfrm>
          <a:off x="1866900" y="771525"/>
          <a:ext cx="10715625" cy="405765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Rectangle 2">
            <a:extLst>
              <a:ext uri="{FF2B5EF4-FFF2-40B4-BE49-F238E27FC236}">
                <a16:creationId xmlns:a16="http://schemas.microsoft.com/office/drawing/2014/main" id="{C3ACF4D4-AFE5-D388-C5DA-D2890963C4C1}"/>
              </a:ext>
            </a:extLst>
          </xdr:cNvPr>
          <xdr:cNvSpPr/>
        </xdr:nvSpPr>
        <xdr:spPr>
          <a:xfrm>
            <a:off x="8401050" y="781049"/>
            <a:ext cx="2371725" cy="4067175"/>
          </a:xfrm>
          <a:prstGeom prst="rect">
            <a:avLst/>
          </a:prstGeom>
          <a:solidFill>
            <a:srgbClr val="FF0000">
              <a:alpha val="8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33A1CC0B-9036-68E4-4223-A749F167DA34}"/>
              </a:ext>
            </a:extLst>
          </xdr:cNvPr>
          <xdr:cNvSpPr/>
        </xdr:nvSpPr>
        <xdr:spPr>
          <a:xfrm>
            <a:off x="11544300" y="781050"/>
            <a:ext cx="1057275" cy="4057650"/>
          </a:xfrm>
          <a:prstGeom prst="rect">
            <a:avLst/>
          </a:prstGeom>
          <a:solidFill>
            <a:srgbClr val="00B050">
              <a:alpha val="8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77786DB0-D2A8-BB55-B4CF-082B9B12E7FF}"/>
              </a:ext>
            </a:extLst>
          </xdr:cNvPr>
          <xdr:cNvSpPr/>
        </xdr:nvSpPr>
        <xdr:spPr>
          <a:xfrm>
            <a:off x="6912035" y="754678"/>
            <a:ext cx="401098" cy="4067175"/>
          </a:xfrm>
          <a:prstGeom prst="rect">
            <a:avLst/>
          </a:prstGeom>
          <a:solidFill>
            <a:schemeClr val="accent4">
              <a:lumMod val="50000"/>
              <a:alpha val="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newswire.lk/2022/08/29/how-sri-lanka-can-overcome-its-economic-crisis/" TargetMode="External"/><Relationship Id="rId2" Type="http://schemas.openxmlformats.org/officeDocument/2006/relationships/hyperlink" Target="https://www.newswire.lk/2022/08/23/national-fuel-pass-for-non-vehicles-tourists-update/" TargetMode="External"/><Relationship Id="rId1" Type="http://schemas.openxmlformats.org/officeDocument/2006/relationships/hyperlink" Target="https://www.newswire.lk/2022/08/29/how-sri-lanka-can-overcome-its-economic-crisis/" TargetMode="External"/><Relationship Id="rId5" Type="http://schemas.openxmlformats.org/officeDocument/2006/relationships/printerSettings" Target="../printerSettings/printerSettings7.bin"/><Relationship Id="rId4" Type="http://schemas.openxmlformats.org/officeDocument/2006/relationships/hyperlink" Target="https://www.newswire.lk/2022/08/23/national-fuel-pass-for-non-vehicles-tourists-upd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10" sqref="B10"/>
    </sheetView>
  </sheetViews>
  <sheetFormatPr defaultRowHeight="15" x14ac:dyDescent="0.25"/>
  <cols>
    <col min="1" max="1" width="15.42578125" bestFit="1" customWidth="1"/>
    <col min="2" max="2" width="18" customWidth="1"/>
    <col min="3" max="3" width="17.28515625" customWidth="1"/>
    <col min="4" max="6" width="20" customWidth="1"/>
    <col min="7" max="7" width="206" style="1" customWidth="1"/>
  </cols>
  <sheetData>
    <row r="1" spans="1:7" ht="47.25" customHeight="1" x14ac:dyDescent="0.25">
      <c r="A1" s="6" t="s">
        <v>0</v>
      </c>
      <c r="B1" s="6" t="s">
        <v>10</v>
      </c>
      <c r="C1" s="6" t="s">
        <v>11</v>
      </c>
      <c r="D1" s="6" t="s">
        <v>12</v>
      </c>
      <c r="E1" s="6" t="s">
        <v>19</v>
      </c>
      <c r="F1" s="6" t="s">
        <v>20</v>
      </c>
    </row>
    <row r="2" spans="1:7" x14ac:dyDescent="0.25">
      <c r="A2" s="11" t="s">
        <v>1</v>
      </c>
      <c r="B2" s="12">
        <v>595174</v>
      </c>
      <c r="C2" s="12">
        <v>949139</v>
      </c>
      <c r="D2" s="12">
        <v>838935</v>
      </c>
      <c r="E2" s="12">
        <f>C2-B2</f>
        <v>353965</v>
      </c>
      <c r="F2" s="12">
        <f>D2-C2</f>
        <v>-110204</v>
      </c>
      <c r="G2" s="21" t="s">
        <v>13</v>
      </c>
    </row>
    <row r="3" spans="1:7" x14ac:dyDescent="0.25">
      <c r="A3" s="20" t="s">
        <v>2</v>
      </c>
      <c r="B3" s="19">
        <v>617631</v>
      </c>
      <c r="C3" s="19">
        <v>727456</v>
      </c>
      <c r="D3" s="19">
        <v>629483</v>
      </c>
      <c r="E3" s="12">
        <f t="shared" ref="E3:E8" si="0">C3-B3</f>
        <v>109825</v>
      </c>
      <c r="F3" s="12">
        <f t="shared" ref="F3:F8" si="1">D3-C3</f>
        <v>-97973</v>
      </c>
      <c r="G3" s="21" t="s">
        <v>14</v>
      </c>
    </row>
    <row r="4" spans="1:7" ht="21" x14ac:dyDescent="0.25">
      <c r="A4" s="11" t="s">
        <v>3</v>
      </c>
      <c r="B4" s="12">
        <v>675960</v>
      </c>
      <c r="C4" s="12">
        <v>702149</v>
      </c>
      <c r="D4" s="12">
        <v>659091</v>
      </c>
      <c r="E4" s="12">
        <f t="shared" si="0"/>
        <v>26189</v>
      </c>
      <c r="F4" s="12">
        <f t="shared" si="1"/>
        <v>-43058</v>
      </c>
      <c r="G4" s="21" t="s">
        <v>15</v>
      </c>
    </row>
    <row r="5" spans="1:7" x14ac:dyDescent="0.25">
      <c r="A5" s="11" t="s">
        <v>4</v>
      </c>
      <c r="B5" s="12">
        <v>720132</v>
      </c>
      <c r="C5" s="12">
        <v>546207</v>
      </c>
      <c r="D5" s="12">
        <v>609979</v>
      </c>
      <c r="E5" s="12">
        <f t="shared" si="0"/>
        <v>-173925</v>
      </c>
      <c r="F5" s="12">
        <f t="shared" si="1"/>
        <v>63772</v>
      </c>
      <c r="G5" s="21" t="s">
        <v>16</v>
      </c>
    </row>
    <row r="6" spans="1:7" x14ac:dyDescent="0.25">
      <c r="A6" s="11" t="s">
        <v>5</v>
      </c>
      <c r="B6" s="12">
        <v>636504</v>
      </c>
      <c r="C6" s="12">
        <v>587343</v>
      </c>
      <c r="D6" s="12">
        <v>625619</v>
      </c>
      <c r="E6" s="12">
        <f t="shared" si="0"/>
        <v>-49161</v>
      </c>
      <c r="F6" s="12">
        <f t="shared" si="1"/>
        <v>38276</v>
      </c>
      <c r="G6" s="21" t="s">
        <v>17</v>
      </c>
    </row>
    <row r="7" spans="1:7" ht="17.25" customHeight="1" x14ac:dyDescent="0.25">
      <c r="A7" s="11" t="s">
        <v>6</v>
      </c>
      <c r="B7" s="12">
        <v>613648</v>
      </c>
      <c r="C7" s="12">
        <v>547608</v>
      </c>
      <c r="D7" s="12">
        <v>651603</v>
      </c>
      <c r="E7" s="12">
        <f t="shared" si="0"/>
        <v>-66040</v>
      </c>
      <c r="F7" s="12">
        <f t="shared" si="1"/>
        <v>103995</v>
      </c>
      <c r="G7" s="21" t="s">
        <v>18</v>
      </c>
    </row>
    <row r="8" spans="1:7" x14ac:dyDescent="0.25">
      <c r="A8" s="11" t="s">
        <v>7</v>
      </c>
      <c r="B8" s="12">
        <v>428100</v>
      </c>
      <c r="C8" s="12">
        <v>493852</v>
      </c>
      <c r="D8" s="12">
        <v>607626</v>
      </c>
      <c r="E8" s="12">
        <f t="shared" si="0"/>
        <v>65752</v>
      </c>
      <c r="F8" s="12">
        <f t="shared" si="1"/>
        <v>113774</v>
      </c>
      <c r="G8" s="21" t="s">
        <v>21</v>
      </c>
    </row>
    <row r="9" spans="1:7" x14ac:dyDescent="0.25">
      <c r="A9" s="13" t="s">
        <v>8</v>
      </c>
      <c r="B9" s="14">
        <f>SUM(B2:B8)</f>
        <v>4287149</v>
      </c>
      <c r="C9" s="14">
        <f t="shared" ref="C9:D9" si="2">SUM(C2:C8)</f>
        <v>4553754</v>
      </c>
      <c r="D9" s="14">
        <f t="shared" si="2"/>
        <v>4622336</v>
      </c>
      <c r="E9" s="14">
        <f t="shared" ref="E9" si="3">SUM(E2:E8)</f>
        <v>266605</v>
      </c>
      <c r="F9" s="14">
        <f t="shared" ref="F9" si="4">SUM(F2:F8)</f>
        <v>68582</v>
      </c>
    </row>
    <row r="10" spans="1:7" x14ac:dyDescent="0.25">
      <c r="A10" s="13" t="s">
        <v>9</v>
      </c>
      <c r="B10" s="15">
        <f>AVERAGE(B2:B8)</f>
        <v>612449.85714285716</v>
      </c>
      <c r="C10" s="15">
        <f t="shared" ref="C10:D10" si="5">AVERAGE(C2:C8)</f>
        <v>650536.28571428568</v>
      </c>
      <c r="D10" s="15">
        <f t="shared" si="5"/>
        <v>660333.71428571432</v>
      </c>
      <c r="E10" s="15">
        <f t="shared" ref="E10:F10" si="6">AVERAGE(E2:E8)</f>
        <v>38086.428571428572</v>
      </c>
      <c r="F10" s="15">
        <f t="shared" si="6"/>
        <v>9797.4285714285706</v>
      </c>
    </row>
    <row r="14" spans="1:7" x14ac:dyDescent="0.25">
      <c r="G14" s="1" t="s">
        <v>22</v>
      </c>
    </row>
  </sheetData>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E7" sqref="E7"/>
    </sheetView>
  </sheetViews>
  <sheetFormatPr defaultRowHeight="15" x14ac:dyDescent="0.25"/>
  <cols>
    <col min="1" max="1" width="15.42578125" bestFit="1" customWidth="1"/>
    <col min="2" max="4" width="19.42578125" customWidth="1"/>
    <col min="5" max="6" width="18.42578125" customWidth="1"/>
  </cols>
  <sheetData>
    <row r="1" spans="1:12" ht="75" x14ac:dyDescent="0.25">
      <c r="A1" s="5" t="s">
        <v>0</v>
      </c>
      <c r="B1" s="6" t="s">
        <v>10</v>
      </c>
      <c r="C1" s="6" t="s">
        <v>11</v>
      </c>
      <c r="D1" s="6" t="s">
        <v>12</v>
      </c>
      <c r="E1" s="6" t="s">
        <v>107</v>
      </c>
      <c r="K1" s="6" t="s">
        <v>19</v>
      </c>
      <c r="L1" s="6" t="s">
        <v>20</v>
      </c>
    </row>
    <row r="2" spans="1:12" x14ac:dyDescent="0.25">
      <c r="A2" s="3" t="s">
        <v>1</v>
      </c>
      <c r="B2" s="4">
        <v>3354703.94</v>
      </c>
      <c r="C2" s="4">
        <v>4643535.97</v>
      </c>
      <c r="D2" s="4">
        <v>3687517.15</v>
      </c>
      <c r="K2" s="12">
        <f t="shared" ref="K2:L8" si="0">C2-B2</f>
        <v>1288832.0299999998</v>
      </c>
      <c r="L2" s="12">
        <f t="shared" si="0"/>
        <v>-956018.81999999983</v>
      </c>
    </row>
    <row r="3" spans="1:12" x14ac:dyDescent="0.25">
      <c r="A3" s="3" t="s">
        <v>2</v>
      </c>
      <c r="B3" s="4">
        <v>3486144.44</v>
      </c>
      <c r="C3" s="4">
        <v>3471361.02</v>
      </c>
      <c r="D3" s="4">
        <v>2738240.73</v>
      </c>
      <c r="K3" s="12">
        <f t="shared" si="0"/>
        <v>-14783.419999999925</v>
      </c>
      <c r="L3" s="12">
        <f t="shared" si="0"/>
        <v>-733120.29</v>
      </c>
    </row>
    <row r="4" spans="1:12" x14ac:dyDescent="0.25">
      <c r="A4" s="3" t="s">
        <v>3</v>
      </c>
      <c r="B4" s="4">
        <v>3676422.21</v>
      </c>
      <c r="C4" s="4">
        <v>3333377.71</v>
      </c>
      <c r="D4" s="4">
        <v>2890147.06</v>
      </c>
      <c r="K4" s="12">
        <f t="shared" si="0"/>
        <v>-343044.5</v>
      </c>
      <c r="L4" s="12">
        <f t="shared" si="0"/>
        <v>-443230.64999999991</v>
      </c>
    </row>
    <row r="5" spans="1:12" x14ac:dyDescent="0.25">
      <c r="A5" s="3" t="s">
        <v>4</v>
      </c>
      <c r="B5" s="4">
        <v>4001674.77</v>
      </c>
      <c r="C5" s="4">
        <v>2706159.2</v>
      </c>
      <c r="D5" s="4">
        <v>2714513.13</v>
      </c>
      <c r="K5" s="12">
        <f t="shared" si="0"/>
        <v>-1295515.5699999998</v>
      </c>
      <c r="L5" s="12">
        <f t="shared" si="0"/>
        <v>8353.929999999702</v>
      </c>
    </row>
    <row r="6" spans="1:12" x14ac:dyDescent="0.25">
      <c r="A6" s="3" t="s">
        <v>5</v>
      </c>
      <c r="B6" s="4">
        <v>3444888.09</v>
      </c>
      <c r="C6" s="4">
        <v>2782540.32</v>
      </c>
      <c r="D6" s="4">
        <v>2837248.03</v>
      </c>
      <c r="K6" s="12">
        <f t="shared" si="0"/>
        <v>-662347.77</v>
      </c>
      <c r="L6" s="12">
        <f t="shared" si="0"/>
        <v>54707.709999999963</v>
      </c>
    </row>
    <row r="7" spans="1:12" x14ac:dyDescent="0.25">
      <c r="A7" s="3" t="s">
        <v>6</v>
      </c>
      <c r="B7" s="4">
        <v>3322985.41</v>
      </c>
      <c r="C7" s="4">
        <v>2657189.77</v>
      </c>
      <c r="D7" s="4">
        <v>3102800.47</v>
      </c>
      <c r="K7" s="12">
        <f t="shared" si="0"/>
        <v>-665795.64000000013</v>
      </c>
      <c r="L7" s="12">
        <f t="shared" si="0"/>
        <v>445610.70000000019</v>
      </c>
    </row>
    <row r="8" spans="1:12" x14ac:dyDescent="0.25">
      <c r="A8" s="3" t="s">
        <v>7</v>
      </c>
      <c r="B8" s="4">
        <v>2242111.38</v>
      </c>
      <c r="C8" s="4">
        <v>2589764.4300000002</v>
      </c>
      <c r="D8" s="4">
        <v>3064888.27</v>
      </c>
      <c r="K8" s="12">
        <f t="shared" si="0"/>
        <v>347653.05000000028</v>
      </c>
      <c r="L8" s="12">
        <f t="shared" si="0"/>
        <v>475123.83999999985</v>
      </c>
    </row>
    <row r="9" spans="1:12" x14ac:dyDescent="0.25">
      <c r="A9" s="7" t="s">
        <v>8</v>
      </c>
      <c r="B9" s="8">
        <f>SUM(B2:B8)</f>
        <v>23528930.239999998</v>
      </c>
      <c r="C9" s="8">
        <f t="shared" ref="C9:D9" si="1">SUM(C2:C8)</f>
        <v>22183928.419999998</v>
      </c>
      <c r="D9" s="8">
        <f t="shared" si="1"/>
        <v>21035354.84</v>
      </c>
      <c r="E9" s="2">
        <v>21180038.949999999</v>
      </c>
      <c r="K9" s="14">
        <f>SUM(K2:K8)</f>
        <v>-1345001.8199999998</v>
      </c>
      <c r="L9" s="14">
        <f>SUM(L2:L8)</f>
        <v>-1148573.58</v>
      </c>
    </row>
    <row r="10" spans="1:12" x14ac:dyDescent="0.25">
      <c r="A10" s="7" t="s">
        <v>9</v>
      </c>
      <c r="B10" s="9">
        <f>AVERAGE(B2:B8)</f>
        <v>3361275.7485714285</v>
      </c>
      <c r="C10" s="9">
        <f t="shared" ref="C10:D10" si="2">AVERAGE(C2:C8)</f>
        <v>3169132.631428571</v>
      </c>
      <c r="D10" s="9">
        <f t="shared" si="2"/>
        <v>3005050.6914285715</v>
      </c>
      <c r="K10" s="15">
        <f>AVERAGE(K2:K8)</f>
        <v>-192143.11714285711</v>
      </c>
      <c r="L10" s="15">
        <f>AVERAGE(L2:L8)</f>
        <v>-164081.94</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 sqref="E1:E10"/>
    </sheetView>
  </sheetViews>
  <sheetFormatPr defaultRowHeight="15" x14ac:dyDescent="0.25"/>
  <cols>
    <col min="1" max="1" width="15.42578125" bestFit="1" customWidth="1"/>
    <col min="2" max="3" width="16.42578125" customWidth="1"/>
    <col min="4" max="4" width="18.7109375" customWidth="1"/>
    <col min="5" max="5" width="19.7109375" customWidth="1"/>
    <col min="6" max="6" width="18.85546875" customWidth="1"/>
  </cols>
  <sheetData>
    <row r="1" spans="1:12" ht="75" x14ac:dyDescent="0.25">
      <c r="A1" s="5" t="s">
        <v>0</v>
      </c>
      <c r="B1" s="6" t="s">
        <v>10</v>
      </c>
      <c r="C1" s="6" t="s">
        <v>11</v>
      </c>
      <c r="D1" s="6" t="s">
        <v>12</v>
      </c>
      <c r="E1" s="6" t="s">
        <v>107</v>
      </c>
      <c r="K1" s="6" t="s">
        <v>19</v>
      </c>
      <c r="L1" s="6" t="s">
        <v>20</v>
      </c>
    </row>
    <row r="2" spans="1:12" x14ac:dyDescent="0.25">
      <c r="A2" s="3" t="s">
        <v>1</v>
      </c>
      <c r="B2" s="4">
        <v>1622764.85</v>
      </c>
      <c r="C2" s="4">
        <v>2473673.9300000002</v>
      </c>
      <c r="D2" s="4">
        <v>2137407.92</v>
      </c>
      <c r="K2" s="16">
        <f t="shared" ref="K2:L8" si="0">C2-B2</f>
        <v>850909.08000000007</v>
      </c>
      <c r="L2" s="16">
        <f t="shared" si="0"/>
        <v>-336266.01000000024</v>
      </c>
    </row>
    <row r="3" spans="1:12" x14ac:dyDescent="0.25">
      <c r="A3" s="3" t="s">
        <v>2</v>
      </c>
      <c r="B3" s="4">
        <v>1552336.99</v>
      </c>
      <c r="C3" s="4">
        <v>2266904.2200000002</v>
      </c>
      <c r="D3" s="4">
        <v>1797916.74</v>
      </c>
      <c r="K3" s="16">
        <f t="shared" si="0"/>
        <v>714567.23000000021</v>
      </c>
      <c r="L3" s="16">
        <f t="shared" si="0"/>
        <v>-468987.48000000021</v>
      </c>
    </row>
    <row r="4" spans="1:12" x14ac:dyDescent="0.25">
      <c r="A4" s="3" t="s">
        <v>3</v>
      </c>
      <c r="B4" s="4">
        <v>1948234.85</v>
      </c>
      <c r="C4" s="4">
        <v>2123057.29</v>
      </c>
      <c r="D4" s="4">
        <v>1901190.76</v>
      </c>
      <c r="K4" s="16">
        <f t="shared" si="0"/>
        <v>174822.43999999994</v>
      </c>
      <c r="L4" s="16">
        <f t="shared" si="0"/>
        <v>-221866.53000000003</v>
      </c>
    </row>
    <row r="5" spans="1:12" x14ac:dyDescent="0.25">
      <c r="A5" s="3" t="s">
        <v>4</v>
      </c>
      <c r="B5" s="4">
        <v>2071179.23</v>
      </c>
      <c r="C5" s="4">
        <v>1543452.21</v>
      </c>
      <c r="D5" s="4">
        <v>1717712.95</v>
      </c>
      <c r="K5" s="16">
        <f t="shared" si="0"/>
        <v>-527727.02</v>
      </c>
      <c r="L5" s="16">
        <f t="shared" si="0"/>
        <v>174260.74</v>
      </c>
    </row>
    <row r="6" spans="1:12" x14ac:dyDescent="0.25">
      <c r="A6" s="3" t="s">
        <v>5</v>
      </c>
      <c r="B6" s="4">
        <v>2069223.32</v>
      </c>
      <c r="C6" s="4">
        <v>1933865.35</v>
      </c>
      <c r="D6" s="4">
        <v>1737036.51</v>
      </c>
      <c r="K6" s="16">
        <f t="shared" si="0"/>
        <v>-135357.96999999997</v>
      </c>
      <c r="L6" s="16">
        <f t="shared" si="0"/>
        <v>-196828.84000000008</v>
      </c>
    </row>
    <row r="7" spans="1:12" x14ac:dyDescent="0.25">
      <c r="A7" s="3" t="s">
        <v>6</v>
      </c>
      <c r="B7" s="4">
        <v>2056987.18</v>
      </c>
      <c r="C7" s="4">
        <v>2004709.4</v>
      </c>
      <c r="D7" s="4">
        <v>1710804.92</v>
      </c>
      <c r="K7" s="16">
        <f t="shared" si="0"/>
        <v>-52277.780000000028</v>
      </c>
      <c r="L7" s="16">
        <f t="shared" si="0"/>
        <v>-293904.48</v>
      </c>
    </row>
    <row r="8" spans="1:12" x14ac:dyDescent="0.25">
      <c r="A8" s="3" t="s">
        <v>7</v>
      </c>
      <c r="B8" s="4">
        <v>1769055.72</v>
      </c>
      <c r="C8" s="4">
        <v>1702367.49</v>
      </c>
      <c r="D8" s="4">
        <v>1765232.8</v>
      </c>
      <c r="K8" s="16">
        <f t="shared" si="0"/>
        <v>-66688.229999999981</v>
      </c>
      <c r="L8" s="16">
        <f t="shared" si="0"/>
        <v>62865.310000000056</v>
      </c>
    </row>
    <row r="9" spans="1:12" x14ac:dyDescent="0.25">
      <c r="A9" s="7" t="s">
        <v>8</v>
      </c>
      <c r="B9" s="8">
        <f>SUM(B2:B8)</f>
        <v>13089782.140000001</v>
      </c>
      <c r="C9" s="8">
        <f t="shared" ref="C9:D9" si="1">SUM(C2:C8)</f>
        <v>14048029.890000001</v>
      </c>
      <c r="D9" s="8">
        <f t="shared" si="1"/>
        <v>12767302.600000001</v>
      </c>
      <c r="E9" s="2">
        <v>15702292.029999999</v>
      </c>
      <c r="K9" s="17">
        <f>SUM(K2:K8)</f>
        <v>958247.75000000023</v>
      </c>
      <c r="L9" s="17">
        <f>SUM(L2:L8)</f>
        <v>-1280727.2900000005</v>
      </c>
    </row>
    <row r="10" spans="1:12" x14ac:dyDescent="0.25">
      <c r="A10" s="7" t="s">
        <v>9</v>
      </c>
      <c r="B10" s="9">
        <f>AVERAGE(B2:B8)</f>
        <v>1869968.8771428573</v>
      </c>
      <c r="C10" s="9">
        <f t="shared" ref="C10:D10" si="2">AVERAGE(C2:C8)</f>
        <v>2006861.412857143</v>
      </c>
      <c r="D10" s="9">
        <f t="shared" si="2"/>
        <v>1823900.3714285716</v>
      </c>
      <c r="K10" s="18">
        <f>AVERAGE(K2:K8)</f>
        <v>136892.53571428574</v>
      </c>
      <c r="L10" s="18">
        <f>AVERAGE(L2:L8)</f>
        <v>-182961.04142857151</v>
      </c>
    </row>
    <row r="11" spans="1:12" x14ac:dyDescent="0.25">
      <c r="E11" s="10"/>
      <c r="F11" s="10"/>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F21" sqref="F21"/>
    </sheetView>
  </sheetViews>
  <sheetFormatPr defaultRowHeight="15" x14ac:dyDescent="0.25"/>
  <cols>
    <col min="1" max="1" width="14.5703125" bestFit="1" customWidth="1"/>
    <col min="2" max="2" width="16.85546875" customWidth="1"/>
  </cols>
  <sheetData>
    <row r="1" spans="1:2" x14ac:dyDescent="0.25">
      <c r="A1" t="s">
        <v>23</v>
      </c>
      <c r="B1" t="s">
        <v>33</v>
      </c>
    </row>
    <row r="2" spans="1:2" x14ac:dyDescent="0.25">
      <c r="A2" t="s">
        <v>24</v>
      </c>
      <c r="B2" s="2">
        <v>1061540</v>
      </c>
    </row>
    <row r="3" spans="1:2" x14ac:dyDescent="0.25">
      <c r="A3" t="s">
        <v>25</v>
      </c>
      <c r="B3" s="2">
        <v>3677106</v>
      </c>
    </row>
    <row r="4" spans="1:2" x14ac:dyDescent="0.25">
      <c r="A4" t="s">
        <v>26</v>
      </c>
      <c r="B4" s="2">
        <v>57308</v>
      </c>
    </row>
    <row r="5" spans="1:2" x14ac:dyDescent="0.25">
      <c r="A5" t="s">
        <v>27</v>
      </c>
      <c r="B5" s="2">
        <v>754681</v>
      </c>
    </row>
    <row r="6" spans="1:2" x14ac:dyDescent="0.25">
      <c r="A6" t="s">
        <v>28</v>
      </c>
      <c r="B6" s="2">
        <v>47218</v>
      </c>
    </row>
    <row r="7" spans="1:2" x14ac:dyDescent="0.25">
      <c r="A7" t="s">
        <v>29</v>
      </c>
      <c r="B7" s="2">
        <v>326305</v>
      </c>
    </row>
    <row r="8" spans="1:2" x14ac:dyDescent="0.25">
      <c r="A8" t="s">
        <v>30</v>
      </c>
      <c r="B8" s="2">
        <v>1555</v>
      </c>
    </row>
    <row r="9" spans="1:2" x14ac:dyDescent="0.25">
      <c r="A9" t="s">
        <v>31</v>
      </c>
      <c r="B9" s="2">
        <v>94069</v>
      </c>
    </row>
    <row r="10" spans="1:2" x14ac:dyDescent="0.25">
      <c r="A10" t="s">
        <v>32</v>
      </c>
      <c r="B10" s="2">
        <v>327428</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0"/>
  <sheetViews>
    <sheetView showGridLines="0" tabSelected="1" zoomScale="82" zoomScaleNormal="100" workbookViewId="0">
      <pane ySplit="2" topLeftCell="A3" activePane="bottomLeft" state="frozen"/>
      <selection pane="bottomLeft" activeCell="A2" sqref="A2:W37"/>
    </sheetView>
  </sheetViews>
  <sheetFormatPr defaultRowHeight="15" x14ac:dyDescent="0.25"/>
  <cols>
    <col min="1" max="1" width="8.28515625" customWidth="1"/>
    <col min="2" max="2" width="12.7109375" style="22" customWidth="1"/>
    <col min="3" max="23" width="12.7109375" style="25" customWidth="1"/>
    <col min="24" max="24" width="13.85546875" style="25" customWidth="1"/>
    <col min="25" max="25" width="169.7109375" bestFit="1" customWidth="1"/>
    <col min="38" max="38" width="43.140625" bestFit="1" customWidth="1"/>
  </cols>
  <sheetData>
    <row r="1" spans="1:26" x14ac:dyDescent="0.25">
      <c r="A1" t="s">
        <v>83</v>
      </c>
      <c r="B1" s="31" t="s">
        <v>89</v>
      </c>
      <c r="C1" s="32" t="s">
        <v>90</v>
      </c>
      <c r="D1" s="27" t="s">
        <v>82</v>
      </c>
      <c r="E1" s="27"/>
      <c r="F1" s="27"/>
      <c r="G1" s="27"/>
      <c r="H1" s="28" t="s">
        <v>87</v>
      </c>
      <c r="I1" s="28"/>
      <c r="J1" s="28"/>
      <c r="K1" s="33" t="s">
        <v>91</v>
      </c>
      <c r="L1" s="34" t="s">
        <v>92</v>
      </c>
      <c r="M1" s="35" t="s">
        <v>95</v>
      </c>
      <c r="N1" s="36" t="s">
        <v>96</v>
      </c>
      <c r="O1" s="34" t="s">
        <v>97</v>
      </c>
      <c r="P1" s="34" t="s">
        <v>98</v>
      </c>
      <c r="Q1" s="34" t="s">
        <v>99</v>
      </c>
      <c r="R1" s="34" t="s">
        <v>100</v>
      </c>
      <c r="S1" s="34" t="s">
        <v>101</v>
      </c>
      <c r="T1" s="34" t="s">
        <v>102</v>
      </c>
      <c r="U1" s="37" t="s">
        <v>104</v>
      </c>
      <c r="V1" s="37" t="s">
        <v>106</v>
      </c>
      <c r="W1" s="37" t="s">
        <v>105</v>
      </c>
      <c r="X1" s="37"/>
    </row>
    <row r="2" spans="1:26" x14ac:dyDescent="0.25">
      <c r="A2" t="s">
        <v>199</v>
      </c>
      <c r="B2" s="22" t="s">
        <v>35</v>
      </c>
      <c r="C2" s="25" t="s">
        <v>77</v>
      </c>
      <c r="D2" t="s">
        <v>78</v>
      </c>
      <c r="E2" t="s">
        <v>79</v>
      </c>
      <c r="F2" t="s">
        <v>80</v>
      </c>
      <c r="G2" t="s">
        <v>81</v>
      </c>
      <c r="H2" s="25" t="s">
        <v>84</v>
      </c>
      <c r="I2" s="25" t="s">
        <v>85</v>
      </c>
      <c r="J2" t="s">
        <v>86</v>
      </c>
      <c r="K2" s="25" t="s">
        <v>88</v>
      </c>
      <c r="L2" s="25" t="s">
        <v>103</v>
      </c>
      <c r="M2" s="37" t="s">
        <v>95</v>
      </c>
      <c r="N2" s="37" t="s">
        <v>96</v>
      </c>
      <c r="O2" s="37" t="s">
        <v>97</v>
      </c>
      <c r="P2" s="37" t="s">
        <v>98</v>
      </c>
      <c r="Q2" s="37" t="s">
        <v>99</v>
      </c>
      <c r="R2" s="37" t="s">
        <v>100</v>
      </c>
      <c r="S2" s="37" t="s">
        <v>101</v>
      </c>
      <c r="T2" s="37" t="s">
        <v>102</v>
      </c>
      <c r="U2" s="37" t="s">
        <v>104</v>
      </c>
      <c r="V2" s="37" t="s">
        <v>106</v>
      </c>
      <c r="W2" s="37" t="s">
        <v>105</v>
      </c>
      <c r="X2" s="37"/>
      <c r="Y2" s="38"/>
    </row>
    <row r="3" spans="1:26" x14ac:dyDescent="0.25">
      <c r="A3" t="s">
        <v>36</v>
      </c>
      <c r="B3" s="22">
        <v>3.9E-2</v>
      </c>
      <c r="C3" s="25">
        <v>478838</v>
      </c>
      <c r="D3" s="25">
        <v>158</v>
      </c>
      <c r="E3" s="25">
        <v>150</v>
      </c>
      <c r="F3" s="25">
        <v>111</v>
      </c>
      <c r="G3" s="25">
        <v>133</v>
      </c>
      <c r="H3" s="29">
        <v>368884</v>
      </c>
      <c r="I3" s="29">
        <v>224656</v>
      </c>
      <c r="J3" s="29">
        <v>446441</v>
      </c>
      <c r="K3" s="25">
        <v>131</v>
      </c>
      <c r="M3" s="39">
        <v>11.6</v>
      </c>
      <c r="N3" s="39">
        <v>5.8900000000000006</v>
      </c>
      <c r="O3" s="39">
        <v>6.9466666666666663</v>
      </c>
      <c r="P3" s="25">
        <v>9585.1</v>
      </c>
      <c r="Q3" s="25">
        <v>8053.6800000000012</v>
      </c>
      <c r="R3" s="25">
        <v>-1896.29</v>
      </c>
      <c r="S3" s="25">
        <v>-250882.86</v>
      </c>
      <c r="T3" s="25">
        <v>762.2</v>
      </c>
      <c r="Z3" t="s">
        <v>70</v>
      </c>
    </row>
    <row r="4" spans="1:26" x14ac:dyDescent="0.25">
      <c r="A4" t="s">
        <v>37</v>
      </c>
      <c r="B4" s="22">
        <v>7.0999999999999994E-2</v>
      </c>
      <c r="C4" s="25">
        <v>351213</v>
      </c>
      <c r="D4" s="25">
        <f t="shared" ref="D4:G5" si="0">D3</f>
        <v>158</v>
      </c>
      <c r="E4" s="25">
        <f t="shared" si="0"/>
        <v>150</v>
      </c>
      <c r="F4" s="25">
        <f t="shared" si="0"/>
        <v>111</v>
      </c>
      <c r="G4" s="25">
        <f t="shared" si="0"/>
        <v>133</v>
      </c>
      <c r="H4" s="29">
        <v>355195</v>
      </c>
      <c r="I4" s="29">
        <v>251371</v>
      </c>
      <c r="J4" s="29">
        <v>446813</v>
      </c>
      <c r="K4" s="25">
        <v>133</v>
      </c>
      <c r="M4" s="39">
        <v>11.39</v>
      </c>
      <c r="N4" s="39">
        <v>5.9333333333333336</v>
      </c>
      <c r="O4" s="39">
        <v>7.0933333333333337</v>
      </c>
      <c r="P4" s="25">
        <v>9508.6299999999992</v>
      </c>
      <c r="Q4" s="25">
        <v>7009.1100000000006</v>
      </c>
      <c r="R4" s="25">
        <v>-2206.04</v>
      </c>
      <c r="S4" s="25">
        <v>-294329.26</v>
      </c>
      <c r="T4" s="25">
        <v>559.09999999999991</v>
      </c>
    </row>
    <row r="5" spans="1:26" x14ac:dyDescent="0.25">
      <c r="A5" t="s">
        <v>54</v>
      </c>
      <c r="B5" s="22">
        <v>5.8999999999999997E-2</v>
      </c>
      <c r="C5" s="25">
        <v>485788</v>
      </c>
      <c r="D5" s="25">
        <f t="shared" si="0"/>
        <v>158</v>
      </c>
      <c r="E5" s="25">
        <f t="shared" si="0"/>
        <v>150</v>
      </c>
      <c r="F5" s="25">
        <f t="shared" si="0"/>
        <v>111</v>
      </c>
      <c r="G5" s="25">
        <f t="shared" si="0"/>
        <v>133</v>
      </c>
      <c r="H5" s="29">
        <v>471669</v>
      </c>
      <c r="I5" s="29">
        <v>252045</v>
      </c>
      <c r="J5" s="29">
        <v>507727</v>
      </c>
      <c r="K5" s="25">
        <v>134</v>
      </c>
      <c r="M5" s="39">
        <v>11.093333333333334</v>
      </c>
      <c r="N5" s="39">
        <v>6.003333333333333</v>
      </c>
      <c r="O5" s="39">
        <v>7.22</v>
      </c>
      <c r="P5" s="25">
        <v>9279.98</v>
      </c>
      <c r="Q5" s="25">
        <v>7133.2599999999993</v>
      </c>
      <c r="R5" s="25">
        <v>-2047.55</v>
      </c>
      <c r="S5" s="25">
        <v>-277657.92</v>
      </c>
      <c r="T5" s="25">
        <v>773.3</v>
      </c>
    </row>
    <row r="6" spans="1:26" x14ac:dyDescent="0.25">
      <c r="A6" t="s">
        <v>55</v>
      </c>
      <c r="B6" s="22">
        <v>3.3000000000000002E-2</v>
      </c>
      <c r="C6" s="25">
        <v>482541</v>
      </c>
      <c r="D6" s="25">
        <v>128</v>
      </c>
      <c r="E6" s="25">
        <v>117</v>
      </c>
      <c r="F6" s="25">
        <v>95</v>
      </c>
      <c r="G6" s="25">
        <v>110</v>
      </c>
      <c r="H6" s="29">
        <v>566934</v>
      </c>
      <c r="I6" s="29">
        <v>260577</v>
      </c>
      <c r="J6" s="29">
        <v>477738</v>
      </c>
      <c r="K6" s="25">
        <v>140.5</v>
      </c>
      <c r="M6" s="39">
        <v>10.986666666666666</v>
      </c>
      <c r="N6" s="39">
        <v>6.12</v>
      </c>
      <c r="O6" s="39">
        <v>7.4433333333333325</v>
      </c>
      <c r="P6" s="25">
        <v>9495.8700000000008</v>
      </c>
      <c r="Q6" s="25">
        <v>6913.6</v>
      </c>
      <c r="R6" s="25">
        <v>-2238.2200000000003</v>
      </c>
      <c r="S6" s="25">
        <v>-318165.06</v>
      </c>
      <c r="T6" s="25">
        <v>781.7</v>
      </c>
      <c r="U6" s="25">
        <v>-829502</v>
      </c>
      <c r="V6" s="25">
        <v>8599190</v>
      </c>
      <c r="W6" s="25">
        <v>74.342524697122073</v>
      </c>
    </row>
    <row r="7" spans="1:26" x14ac:dyDescent="0.25">
      <c r="A7" t="s">
        <v>38</v>
      </c>
      <c r="B7" s="22">
        <v>6.7000000000000004E-2</v>
      </c>
      <c r="C7" s="25">
        <v>584818</v>
      </c>
      <c r="D7" s="25">
        <f t="shared" ref="D7:D15" si="1">D6</f>
        <v>128</v>
      </c>
      <c r="E7" s="25">
        <f t="shared" ref="E7:E15" si="2">E6</f>
        <v>117</v>
      </c>
      <c r="F7" s="25">
        <f t="shared" ref="F7:F15" si="3">F6</f>
        <v>95</v>
      </c>
      <c r="G7" s="25">
        <f t="shared" ref="G7:G15" si="4">G6</f>
        <v>110</v>
      </c>
      <c r="H7" s="29">
        <v>371803</v>
      </c>
      <c r="I7" s="29">
        <v>274257</v>
      </c>
      <c r="J7" s="29">
        <v>569464</v>
      </c>
      <c r="K7" s="25">
        <v>143</v>
      </c>
      <c r="M7" s="39">
        <v>11.300000000000002</v>
      </c>
      <c r="N7" s="39">
        <v>6.3433333333333337</v>
      </c>
      <c r="O7" s="39">
        <v>7.7766666666666664</v>
      </c>
      <c r="P7" s="25">
        <v>9188.8799999999992</v>
      </c>
      <c r="Q7" s="25">
        <v>7644.02</v>
      </c>
      <c r="R7" s="25">
        <v>-1855.26</v>
      </c>
      <c r="S7" s="25">
        <v>-267052.33</v>
      </c>
      <c r="T7" s="25">
        <v>1003.3</v>
      </c>
    </row>
    <row r="8" spans="1:26" x14ac:dyDescent="0.25">
      <c r="A8" t="s">
        <v>39</v>
      </c>
      <c r="B8" s="22">
        <v>4.3999999999999997E-2</v>
      </c>
      <c r="C8" s="25">
        <v>379449</v>
      </c>
      <c r="D8" s="25">
        <f t="shared" si="1"/>
        <v>128</v>
      </c>
      <c r="E8" s="25">
        <f t="shared" si="2"/>
        <v>117</v>
      </c>
      <c r="F8" s="25">
        <f t="shared" si="3"/>
        <v>95</v>
      </c>
      <c r="G8" s="25">
        <f t="shared" si="4"/>
        <v>110</v>
      </c>
      <c r="H8" s="29">
        <v>456261</v>
      </c>
      <c r="I8" s="29">
        <v>288168</v>
      </c>
      <c r="J8" s="29">
        <v>564531</v>
      </c>
      <c r="K8" s="25">
        <v>145</v>
      </c>
      <c r="M8" s="39">
        <v>11.88</v>
      </c>
      <c r="N8" s="39">
        <v>6.7233333333333336</v>
      </c>
      <c r="O8" s="39">
        <v>8.4066666666666663</v>
      </c>
      <c r="P8" s="25">
        <v>9453.0399999999991</v>
      </c>
      <c r="Q8" s="25">
        <v>6621.0499999999993</v>
      </c>
      <c r="R8" s="25">
        <v>-2335.4499999999998</v>
      </c>
      <c r="S8" s="25">
        <v>-338561.21</v>
      </c>
      <c r="T8" s="25">
        <v>651</v>
      </c>
    </row>
    <row r="9" spans="1:26" x14ac:dyDescent="0.25">
      <c r="A9" t="s">
        <v>56</v>
      </c>
      <c r="B9" s="22">
        <v>2.9000000000000001E-2</v>
      </c>
      <c r="C9" s="25">
        <v>544138</v>
      </c>
      <c r="D9" s="25">
        <f t="shared" si="1"/>
        <v>128</v>
      </c>
      <c r="E9" s="25">
        <f t="shared" si="2"/>
        <v>117</v>
      </c>
      <c r="F9" s="25">
        <f t="shared" si="3"/>
        <v>95</v>
      </c>
      <c r="G9" s="25">
        <f t="shared" si="4"/>
        <v>110</v>
      </c>
      <c r="H9" s="29">
        <v>384068</v>
      </c>
      <c r="I9" s="29">
        <v>291806</v>
      </c>
      <c r="J9" s="29">
        <v>527740</v>
      </c>
      <c r="K9" s="25">
        <v>145</v>
      </c>
      <c r="M9" s="39">
        <v>12.590000000000002</v>
      </c>
      <c r="N9" s="39">
        <v>7.3266666666666671</v>
      </c>
      <c r="O9" s="39">
        <v>9.3233333333333324</v>
      </c>
      <c r="P9" s="25">
        <v>9214.9599999999991</v>
      </c>
      <c r="Q9" s="25">
        <v>7314.4699999999993</v>
      </c>
      <c r="R9" s="25">
        <v>-1934.4099999999999</v>
      </c>
      <c r="S9" s="25">
        <v>-281660.32</v>
      </c>
      <c r="T9" s="25">
        <v>933.59999999999991</v>
      </c>
    </row>
    <row r="10" spans="1:26" x14ac:dyDescent="0.25">
      <c r="A10" t="s">
        <v>57</v>
      </c>
      <c r="B10" s="22">
        <v>6.2E-2</v>
      </c>
      <c r="C10" s="25">
        <v>542427</v>
      </c>
      <c r="D10" s="25">
        <f t="shared" si="1"/>
        <v>128</v>
      </c>
      <c r="E10" s="25">
        <f t="shared" si="2"/>
        <v>117</v>
      </c>
      <c r="F10" s="25">
        <f t="shared" si="3"/>
        <v>95</v>
      </c>
      <c r="G10" s="25">
        <f t="shared" si="4"/>
        <v>110</v>
      </c>
      <c r="H10" s="29">
        <v>472893</v>
      </c>
      <c r="I10" s="29">
        <v>293970</v>
      </c>
      <c r="J10" s="29">
        <v>625062</v>
      </c>
      <c r="K10" s="25">
        <v>147</v>
      </c>
      <c r="M10" s="39">
        <v>13.13</v>
      </c>
      <c r="N10" s="39">
        <v>7.9866666666666672</v>
      </c>
      <c r="O10" s="39">
        <v>10.220000000000001</v>
      </c>
      <c r="P10" s="25">
        <v>10726.109999999999</v>
      </c>
      <c r="Q10" s="25">
        <v>6980.1</v>
      </c>
      <c r="R10" s="25">
        <v>-2747.97</v>
      </c>
      <c r="S10" s="25">
        <v>-406353.43999999994</v>
      </c>
      <c r="T10" s="25">
        <v>930.7</v>
      </c>
      <c r="U10" s="25">
        <v>-640325</v>
      </c>
      <c r="V10" s="25">
        <v>9478869</v>
      </c>
      <c r="W10" s="25">
        <v>73.978675223764611</v>
      </c>
    </row>
    <row r="11" spans="1:26" x14ac:dyDescent="0.25">
      <c r="A11" t="s">
        <v>40</v>
      </c>
      <c r="B11" s="22">
        <v>7.2999999999999995E-2</v>
      </c>
      <c r="C11" s="25">
        <v>604953</v>
      </c>
      <c r="D11" s="25">
        <f t="shared" si="1"/>
        <v>128</v>
      </c>
      <c r="E11" s="25">
        <f t="shared" si="2"/>
        <v>117</v>
      </c>
      <c r="F11" s="25">
        <f t="shared" si="3"/>
        <v>95</v>
      </c>
      <c r="G11" s="25">
        <f t="shared" si="4"/>
        <v>110</v>
      </c>
      <c r="H11" s="29">
        <v>282320</v>
      </c>
      <c r="I11" s="29">
        <v>291519</v>
      </c>
      <c r="J11" s="29">
        <v>616878</v>
      </c>
      <c r="K11" s="25">
        <v>150</v>
      </c>
      <c r="M11" s="39">
        <v>13.323333333333332</v>
      </c>
      <c r="N11" s="39">
        <v>8.6300000000000008</v>
      </c>
      <c r="O11" s="39">
        <v>11.123333333333335</v>
      </c>
      <c r="P11" s="25">
        <v>10558.820000000002</v>
      </c>
      <c r="Q11" s="25">
        <v>7655.2099999999991</v>
      </c>
      <c r="R11" s="25">
        <v>-2505.08</v>
      </c>
      <c r="S11" s="25">
        <v>-377639.70999999996</v>
      </c>
      <c r="T11" s="25">
        <v>1121.9000000000001</v>
      </c>
    </row>
    <row r="12" spans="1:26" x14ac:dyDescent="0.25">
      <c r="A12" t="s">
        <v>41</v>
      </c>
      <c r="B12" s="22">
        <v>4.2999999999999997E-2</v>
      </c>
      <c r="C12" s="25">
        <v>405491</v>
      </c>
      <c r="D12" s="25">
        <f t="shared" si="1"/>
        <v>128</v>
      </c>
      <c r="E12" s="25">
        <f t="shared" si="2"/>
        <v>117</v>
      </c>
      <c r="F12" s="25">
        <f t="shared" si="3"/>
        <v>95</v>
      </c>
      <c r="G12" s="25">
        <f t="shared" si="4"/>
        <v>110</v>
      </c>
      <c r="H12" s="29">
        <v>375909</v>
      </c>
      <c r="I12" s="29">
        <v>317734</v>
      </c>
      <c r="J12" s="29">
        <v>559823</v>
      </c>
      <c r="K12" s="25">
        <v>152</v>
      </c>
      <c r="M12" s="39">
        <v>13.606666666666667</v>
      </c>
      <c r="N12" s="39">
        <v>9.0033333333333356</v>
      </c>
      <c r="O12" s="39">
        <v>11.536666666666667</v>
      </c>
      <c r="P12" s="25">
        <v>9741.1700000000019</v>
      </c>
      <c r="Q12" s="25">
        <v>7205.6100000000006</v>
      </c>
      <c r="R12" s="25">
        <v>-2246.35</v>
      </c>
      <c r="S12" s="25">
        <v>-342006.36</v>
      </c>
      <c r="T12" s="25">
        <v>752</v>
      </c>
    </row>
    <row r="13" spans="1:26" x14ac:dyDescent="0.25">
      <c r="A13" t="s">
        <v>58</v>
      </c>
      <c r="B13" s="22">
        <v>0.06</v>
      </c>
      <c r="C13" s="25">
        <v>541487</v>
      </c>
      <c r="D13" s="25">
        <f t="shared" si="1"/>
        <v>128</v>
      </c>
      <c r="E13" s="25">
        <f t="shared" si="2"/>
        <v>117</v>
      </c>
      <c r="F13" s="25">
        <f t="shared" si="3"/>
        <v>95</v>
      </c>
      <c r="G13" s="25">
        <f t="shared" si="4"/>
        <v>110</v>
      </c>
      <c r="H13" s="29">
        <v>463785</v>
      </c>
      <c r="I13" s="29">
        <v>319952</v>
      </c>
      <c r="J13" s="29">
        <v>589127</v>
      </c>
      <c r="K13" s="25">
        <v>154</v>
      </c>
      <c r="M13" s="39">
        <v>13.853333333333333</v>
      </c>
      <c r="N13" s="39">
        <v>9.2166666666666668</v>
      </c>
      <c r="O13" s="39">
        <v>11.79</v>
      </c>
      <c r="P13" s="25">
        <v>10229.390000000001</v>
      </c>
      <c r="Q13" s="25">
        <v>8294.59</v>
      </c>
      <c r="R13" s="25">
        <v>-2087.84</v>
      </c>
      <c r="S13" s="25">
        <v>-319920.17000000004</v>
      </c>
      <c r="T13" s="25">
        <v>1004.2</v>
      </c>
    </row>
    <row r="14" spans="1:26" x14ac:dyDescent="0.25">
      <c r="A14" t="s">
        <v>59</v>
      </c>
      <c r="B14" s="22">
        <v>0.08</v>
      </c>
      <c r="C14" s="25">
        <v>564476</v>
      </c>
      <c r="D14" s="25">
        <f t="shared" si="1"/>
        <v>128</v>
      </c>
      <c r="E14" s="25">
        <f t="shared" si="2"/>
        <v>117</v>
      </c>
      <c r="F14" s="25">
        <f t="shared" si="3"/>
        <v>95</v>
      </c>
      <c r="G14" s="25">
        <f t="shared" si="4"/>
        <v>110</v>
      </c>
      <c r="H14" s="29">
        <v>469115</v>
      </c>
      <c r="I14" s="29">
        <v>320313</v>
      </c>
      <c r="J14" s="29">
        <v>535035</v>
      </c>
      <c r="K14" s="25">
        <v>154</v>
      </c>
      <c r="M14" s="39">
        <v>13.886666666666668</v>
      </c>
      <c r="N14" s="39">
        <v>9.16</v>
      </c>
      <c r="O14" s="39">
        <v>11.63</v>
      </c>
      <c r="P14" s="25">
        <v>11432.22</v>
      </c>
      <c r="Q14" s="25">
        <v>8106.87</v>
      </c>
      <c r="R14" s="25">
        <v>-2780.11</v>
      </c>
      <c r="S14" s="25">
        <v>-426566.38</v>
      </c>
      <c r="T14" s="25">
        <v>1046.83</v>
      </c>
      <c r="U14" s="25">
        <v>-733494</v>
      </c>
      <c r="V14" s="25">
        <v>10382832</v>
      </c>
      <c r="W14" s="25">
        <v>72.16655460061105</v>
      </c>
    </row>
    <row r="15" spans="1:26" x14ac:dyDescent="0.25">
      <c r="A15" t="s">
        <v>42</v>
      </c>
      <c r="B15" s="22">
        <v>3.6999999999999998E-2</v>
      </c>
      <c r="C15" s="25">
        <v>707924</v>
      </c>
      <c r="D15" s="25">
        <f t="shared" si="1"/>
        <v>128</v>
      </c>
      <c r="E15" s="25">
        <f t="shared" si="2"/>
        <v>117</v>
      </c>
      <c r="F15" s="25">
        <f t="shared" si="3"/>
        <v>95</v>
      </c>
      <c r="G15" s="25">
        <f t="shared" si="4"/>
        <v>110</v>
      </c>
      <c r="H15" s="29">
        <v>282863</v>
      </c>
      <c r="I15" s="29">
        <v>324190</v>
      </c>
      <c r="J15" s="29">
        <v>567207</v>
      </c>
      <c r="K15" s="25">
        <v>154</v>
      </c>
      <c r="M15" s="39">
        <v>14.043333333333331</v>
      </c>
      <c r="N15" s="39">
        <v>9.0433333333333348</v>
      </c>
      <c r="O15" s="39">
        <v>11.466666666666667</v>
      </c>
      <c r="P15" s="25">
        <v>11942</v>
      </c>
      <c r="Q15" s="25">
        <v>8299.4200000000019</v>
      </c>
      <c r="R15" s="25">
        <v>-2982.32</v>
      </c>
      <c r="S15" s="25">
        <v>-461486.35000000003</v>
      </c>
      <c r="T15" s="25">
        <v>1318.12</v>
      </c>
    </row>
    <row r="16" spans="1:26" x14ac:dyDescent="0.25">
      <c r="A16" t="s">
        <v>43</v>
      </c>
      <c r="B16" s="22">
        <v>5.1999999999999998E-2</v>
      </c>
      <c r="C16" s="25">
        <v>456723</v>
      </c>
      <c r="D16" s="25">
        <v>148</v>
      </c>
      <c r="E16" s="25">
        <v>137</v>
      </c>
      <c r="F16" s="25">
        <v>109</v>
      </c>
      <c r="G16" s="25">
        <v>119</v>
      </c>
      <c r="H16" s="29">
        <v>459438</v>
      </c>
      <c r="I16" s="29">
        <v>335466.3</v>
      </c>
      <c r="J16" s="29">
        <v>547293.4</v>
      </c>
      <c r="K16" s="25">
        <v>156</v>
      </c>
      <c r="M16" s="39">
        <v>14.08</v>
      </c>
      <c r="N16" s="39">
        <v>8.9366666666666674</v>
      </c>
      <c r="O16" s="39">
        <v>11.29</v>
      </c>
      <c r="P16" s="25">
        <v>10940.169999999998</v>
      </c>
      <c r="Q16" s="25">
        <v>7598.2000000000007</v>
      </c>
      <c r="R16" s="25">
        <v>-2726.88</v>
      </c>
      <c r="S16" s="25">
        <v>-429743.66000000003</v>
      </c>
      <c r="T16" s="25">
        <v>857.28000000000009</v>
      </c>
    </row>
    <row r="17" spans="1:38" x14ac:dyDescent="0.25">
      <c r="A17" t="s">
        <v>60</v>
      </c>
      <c r="B17" s="22">
        <v>4.3999999999999997E-2</v>
      </c>
      <c r="C17" s="25">
        <v>567275</v>
      </c>
      <c r="D17" s="25">
        <v>155</v>
      </c>
      <c r="E17" s="25">
        <v>145</v>
      </c>
      <c r="F17" s="25">
        <v>118</v>
      </c>
      <c r="G17" s="25">
        <v>129</v>
      </c>
      <c r="H17" s="29">
        <v>461236</v>
      </c>
      <c r="I17" s="29">
        <v>334977</v>
      </c>
      <c r="J17" s="29">
        <v>389439</v>
      </c>
      <c r="K17" s="25">
        <v>159</v>
      </c>
      <c r="M17" s="39">
        <v>14.173333333333332</v>
      </c>
      <c r="N17" s="39">
        <v>8.663333333333334</v>
      </c>
      <c r="O17" s="39">
        <v>10.823333333333332</v>
      </c>
      <c r="P17" s="25">
        <v>10820.04</v>
      </c>
      <c r="Q17" s="25">
        <v>8797.49</v>
      </c>
      <c r="R17" s="25">
        <v>-2244.2600000000002</v>
      </c>
      <c r="S17" s="25">
        <v>-362078.85</v>
      </c>
      <c r="T17" s="25">
        <v>1064.79</v>
      </c>
      <c r="AK17" t="s">
        <v>73</v>
      </c>
      <c r="AL17" t="s">
        <v>75</v>
      </c>
    </row>
    <row r="18" spans="1:38" x14ac:dyDescent="0.25">
      <c r="A18" t="s">
        <v>61</v>
      </c>
      <c r="B18" s="22">
        <v>-3.5000000000000003E-2</v>
      </c>
      <c r="C18" s="25">
        <v>601874</v>
      </c>
      <c r="D18" s="25">
        <v>169</v>
      </c>
      <c r="E18" s="25">
        <v>155</v>
      </c>
      <c r="F18" s="25">
        <v>123</v>
      </c>
      <c r="G18" s="25">
        <v>141</v>
      </c>
      <c r="H18" s="29">
        <v>470776</v>
      </c>
      <c r="I18" s="29">
        <v>334556</v>
      </c>
      <c r="J18" s="29">
        <v>334556</v>
      </c>
      <c r="K18" s="25">
        <v>170</v>
      </c>
      <c r="M18" s="39">
        <v>14.42</v>
      </c>
      <c r="N18" s="39">
        <v>8.7700000000000014</v>
      </c>
      <c r="O18" s="39">
        <v>10.813333333333333</v>
      </c>
      <c r="P18" s="25">
        <v>10763.31</v>
      </c>
      <c r="Q18" s="25">
        <v>8342.5499999999993</v>
      </c>
      <c r="R18" s="25">
        <v>-2389.63</v>
      </c>
      <c r="S18" s="25">
        <v>-419801.63999999996</v>
      </c>
      <c r="T18" s="25">
        <v>1129.75</v>
      </c>
      <c r="U18" s="25">
        <v>-760769</v>
      </c>
      <c r="V18" s="25">
        <v>12030548</v>
      </c>
      <c r="W18" s="25">
        <v>78.365034928505764</v>
      </c>
    </row>
    <row r="19" spans="1:38" x14ac:dyDescent="0.25">
      <c r="A19" t="s">
        <v>44</v>
      </c>
      <c r="B19" s="22">
        <v>-1E-3</v>
      </c>
      <c r="C19" s="25">
        <v>740600</v>
      </c>
      <c r="D19" s="25">
        <v>147</v>
      </c>
      <c r="E19" s="25">
        <v>123</v>
      </c>
      <c r="F19" s="25">
        <v>99</v>
      </c>
      <c r="G19" s="25">
        <v>118</v>
      </c>
      <c r="H19" s="29">
        <v>460672</v>
      </c>
      <c r="I19" s="29">
        <v>342933</v>
      </c>
      <c r="J19" s="29">
        <v>590995</v>
      </c>
      <c r="K19" s="25">
        <v>175.35</v>
      </c>
      <c r="M19" s="39">
        <v>14.47</v>
      </c>
      <c r="N19" s="39">
        <v>8.9033333333333342</v>
      </c>
      <c r="O19" s="39">
        <v>10.993333333333334</v>
      </c>
      <c r="P19" s="25">
        <v>9633.8100000000013</v>
      </c>
      <c r="Q19" s="25">
        <v>8806.5899999999983</v>
      </c>
      <c r="R19" s="25">
        <v>-1660.77</v>
      </c>
      <c r="S19" s="25">
        <v>-298750.41000000003</v>
      </c>
      <c r="T19" s="25">
        <v>1395.8799999999999</v>
      </c>
      <c r="AL19" s="24">
        <v>43857</v>
      </c>
    </row>
    <row r="20" spans="1:38" x14ac:dyDescent="0.25">
      <c r="A20" t="s">
        <v>45</v>
      </c>
      <c r="B20" s="22">
        <v>-1.7999999999999999E-2</v>
      </c>
      <c r="C20" s="25">
        <v>267849</v>
      </c>
      <c r="D20" s="25">
        <v>164</v>
      </c>
      <c r="E20" s="25">
        <v>135</v>
      </c>
      <c r="F20" s="25">
        <v>104</v>
      </c>
      <c r="G20" s="25">
        <v>136</v>
      </c>
      <c r="H20" s="29">
        <v>460047</v>
      </c>
      <c r="I20" s="29">
        <v>339226</v>
      </c>
      <c r="J20" s="29">
        <v>559094</v>
      </c>
      <c r="K20" s="25">
        <v>176.4</v>
      </c>
      <c r="M20" s="39">
        <v>14.436666666666667</v>
      </c>
      <c r="N20" s="39">
        <v>8.9699999999999989</v>
      </c>
      <c r="O20" s="39">
        <v>11.136666666666665</v>
      </c>
      <c r="P20" s="25">
        <v>9558.2200000000012</v>
      </c>
      <c r="Q20" s="25">
        <v>7920.42</v>
      </c>
      <c r="R20" s="25">
        <v>-1936.0299999999997</v>
      </c>
      <c r="S20" s="25">
        <v>-340337.43</v>
      </c>
      <c r="T20" s="25">
        <v>504.84</v>
      </c>
      <c r="AL20" s="24">
        <f>(36+8)*30+AL19</f>
        <v>45177</v>
      </c>
    </row>
    <row r="21" spans="1:38" x14ac:dyDescent="0.25">
      <c r="A21" t="s">
        <v>62</v>
      </c>
      <c r="B21" s="22">
        <v>1.2E-2</v>
      </c>
      <c r="C21" s="25">
        <v>367863</v>
      </c>
      <c r="D21" s="25">
        <v>159</v>
      </c>
      <c r="E21" s="25">
        <v>136</v>
      </c>
      <c r="F21" s="25">
        <v>104</v>
      </c>
      <c r="G21" s="25">
        <v>131</v>
      </c>
      <c r="H21" s="29">
        <v>460987</v>
      </c>
      <c r="I21" s="29">
        <v>351806</v>
      </c>
      <c r="J21" s="29">
        <v>599109</v>
      </c>
      <c r="K21" s="25">
        <v>182</v>
      </c>
      <c r="M21" s="39">
        <v>14.056666666666667</v>
      </c>
      <c r="N21" s="39">
        <v>8.7066666666666652</v>
      </c>
      <c r="O21" s="39">
        <v>10.723333333333334</v>
      </c>
      <c r="P21" s="25">
        <v>10000.129999999999</v>
      </c>
      <c r="Q21" s="25">
        <v>8319.56</v>
      </c>
      <c r="R21" s="25">
        <v>-2015.26</v>
      </c>
      <c r="S21" s="25">
        <v>-359360.33</v>
      </c>
      <c r="T21" s="25">
        <v>693.33999999999992</v>
      </c>
    </row>
    <row r="22" spans="1:38" x14ac:dyDescent="0.25">
      <c r="A22" t="s">
        <v>63</v>
      </c>
      <c r="B22" s="22">
        <v>-3.0000000000000001E-3</v>
      </c>
      <c r="C22" s="25">
        <v>537390</v>
      </c>
      <c r="D22" s="25">
        <f t="shared" ref="D22:D27" si="5">D21</f>
        <v>159</v>
      </c>
      <c r="E22" s="25">
        <f t="shared" ref="E22:E27" si="6">E21</f>
        <v>136</v>
      </c>
      <c r="F22" s="25">
        <f t="shared" ref="F22:F27" si="7">F21</f>
        <v>104</v>
      </c>
      <c r="G22" s="25">
        <f t="shared" ref="G22:G27" si="8">G21</f>
        <v>131</v>
      </c>
      <c r="H22" s="29">
        <v>460491</v>
      </c>
      <c r="I22" s="29">
        <v>350134</v>
      </c>
      <c r="J22" s="29">
        <v>511936</v>
      </c>
      <c r="K22" s="25">
        <v>181.3</v>
      </c>
      <c r="M22" s="39">
        <v>13.65</v>
      </c>
      <c r="N22" s="39">
        <v>8.2799999999999994</v>
      </c>
      <c r="O22" s="39">
        <v>10.153333333333334</v>
      </c>
      <c r="P22" s="25">
        <v>10681.980000000001</v>
      </c>
      <c r="Q22" s="25">
        <v>8260.56</v>
      </c>
      <c r="R22" s="25">
        <v>-2385</v>
      </c>
      <c r="S22" s="25">
        <v>-431783.80999999994</v>
      </c>
      <c r="T22" s="25">
        <v>1012.87</v>
      </c>
      <c r="U22" s="25">
        <v>-1439088</v>
      </c>
      <c r="V22" s="25">
        <v>13031543</v>
      </c>
      <c r="W22" s="25">
        <v>81.902851371456023</v>
      </c>
      <c r="AK22" t="s">
        <v>74</v>
      </c>
    </row>
    <row r="23" spans="1:38" x14ac:dyDescent="0.25">
      <c r="A23" t="s">
        <v>46</v>
      </c>
      <c r="B23" s="22">
        <v>-8.9999999999999993E-3</v>
      </c>
      <c r="C23" s="25">
        <v>507311</v>
      </c>
      <c r="D23" s="25">
        <f t="shared" si="5"/>
        <v>159</v>
      </c>
      <c r="E23" s="25">
        <f t="shared" si="6"/>
        <v>136</v>
      </c>
      <c r="F23" s="25">
        <f t="shared" si="7"/>
        <v>104</v>
      </c>
      <c r="G23" s="25">
        <f t="shared" si="8"/>
        <v>131</v>
      </c>
      <c r="H23" s="29">
        <v>464120</v>
      </c>
      <c r="I23" s="29">
        <v>337964</v>
      </c>
      <c r="J23" s="29">
        <v>542294</v>
      </c>
      <c r="K23" s="25">
        <v>189</v>
      </c>
      <c r="M23" s="39">
        <v>13.35</v>
      </c>
      <c r="N23" s="39">
        <v>8.0333333333333332</v>
      </c>
      <c r="O23" s="39">
        <v>9.8166666666666682</v>
      </c>
      <c r="P23" s="25">
        <v>9005.3900000000012</v>
      </c>
      <c r="Q23" s="25">
        <v>7433.34</v>
      </c>
      <c r="R23" s="25">
        <v>-1853.08</v>
      </c>
      <c r="S23" s="25">
        <v>-338251.58999999997</v>
      </c>
      <c r="T23" s="25">
        <v>681.88000000000011</v>
      </c>
    </row>
    <row r="24" spans="1:38" x14ac:dyDescent="0.25">
      <c r="A24" t="s">
        <v>47</v>
      </c>
      <c r="B24" s="22">
        <v>-0.17100000000000001</v>
      </c>
      <c r="C24" s="26">
        <v>0</v>
      </c>
      <c r="D24" s="25">
        <f t="shared" si="5"/>
        <v>159</v>
      </c>
      <c r="E24" s="25">
        <f t="shared" si="6"/>
        <v>136</v>
      </c>
      <c r="F24" s="25">
        <f t="shared" si="7"/>
        <v>104</v>
      </c>
      <c r="G24" s="25">
        <f t="shared" si="8"/>
        <v>131</v>
      </c>
      <c r="H24" s="29">
        <v>265038</v>
      </c>
      <c r="I24" s="29">
        <v>221044</v>
      </c>
      <c r="J24" s="29">
        <v>301213</v>
      </c>
      <c r="K24" s="25">
        <v>186.15</v>
      </c>
      <c r="M24" s="39">
        <v>12.893333333333333</v>
      </c>
      <c r="N24" s="39">
        <v>7.5733333333333333</v>
      </c>
      <c r="O24" s="39">
        <v>9.2566666666666659</v>
      </c>
      <c r="P24" s="25">
        <v>6343.74</v>
      </c>
      <c r="Q24" s="25">
        <v>4749.5200000000004</v>
      </c>
      <c r="R24" s="25">
        <v>-1408.76</v>
      </c>
      <c r="S24" s="25">
        <v>-268732.96000000002</v>
      </c>
      <c r="T24" s="25">
        <v>0</v>
      </c>
    </row>
    <row r="25" spans="1:38" x14ac:dyDescent="0.25">
      <c r="A25" t="s">
        <v>64</v>
      </c>
      <c r="B25" s="22">
        <v>-1.0999999999999999E-2</v>
      </c>
      <c r="C25" s="26">
        <v>0</v>
      </c>
      <c r="D25" s="25">
        <f t="shared" si="5"/>
        <v>159</v>
      </c>
      <c r="E25" s="25">
        <f t="shared" si="6"/>
        <v>136</v>
      </c>
      <c r="F25" s="25">
        <f t="shared" si="7"/>
        <v>104</v>
      </c>
      <c r="G25" s="25">
        <f t="shared" si="8"/>
        <v>131</v>
      </c>
      <c r="H25" s="29">
        <v>567595</v>
      </c>
      <c r="I25" s="29">
        <v>363270</v>
      </c>
      <c r="J25" s="29">
        <v>538867</v>
      </c>
      <c r="K25" s="25">
        <v>184.9</v>
      </c>
      <c r="L25" s="25">
        <v>100.6</v>
      </c>
      <c r="M25" s="39">
        <v>11.780000000000001</v>
      </c>
      <c r="N25" s="39">
        <v>6.78</v>
      </c>
      <c r="O25" s="39">
        <v>8.2833333333333332</v>
      </c>
      <c r="P25" s="25">
        <v>8215.33</v>
      </c>
      <c r="Q25" s="25">
        <v>8387.4</v>
      </c>
      <c r="R25" s="25">
        <v>-1075.3699999999999</v>
      </c>
      <c r="S25" s="25">
        <v>-199101.94</v>
      </c>
      <c r="T25" s="25">
        <v>0</v>
      </c>
    </row>
    <row r="26" spans="1:38" x14ac:dyDescent="0.25">
      <c r="A26" t="s">
        <v>65</v>
      </c>
      <c r="B26" s="22">
        <v>-5.0000000000000001E-3</v>
      </c>
      <c r="C26" s="25">
        <v>393</v>
      </c>
      <c r="D26" s="25">
        <f t="shared" si="5"/>
        <v>159</v>
      </c>
      <c r="E26" s="25">
        <f t="shared" si="6"/>
        <v>136</v>
      </c>
      <c r="F26" s="25">
        <f t="shared" si="7"/>
        <v>104</v>
      </c>
      <c r="G26" s="25">
        <f t="shared" si="8"/>
        <v>131</v>
      </c>
      <c r="H26" s="29">
        <v>370054</v>
      </c>
      <c r="I26" s="29">
        <v>296290</v>
      </c>
      <c r="J26" s="29">
        <v>457749</v>
      </c>
      <c r="K26" s="25">
        <v>185</v>
      </c>
      <c r="L26" s="25">
        <v>420.6</v>
      </c>
      <c r="M26" s="39">
        <v>10.553333333333333</v>
      </c>
      <c r="N26" s="39">
        <v>6.0133333333333328</v>
      </c>
      <c r="O26" s="39">
        <v>7.3666666666666671</v>
      </c>
      <c r="P26" s="25">
        <v>8546.2599999999984</v>
      </c>
      <c r="Q26" s="25">
        <v>7226.4800000000014</v>
      </c>
      <c r="R26" s="25">
        <v>-1670.75</v>
      </c>
      <c r="S26" s="25">
        <v>-309901.88</v>
      </c>
      <c r="T26" s="25">
        <v>0.53</v>
      </c>
      <c r="U26" s="25">
        <v>-1667688</v>
      </c>
      <c r="V26" s="25">
        <v>15117247</v>
      </c>
      <c r="W26" s="25">
        <v>95.436177153843786</v>
      </c>
    </row>
    <row r="27" spans="1:38" x14ac:dyDescent="0.25">
      <c r="A27" t="s">
        <v>48</v>
      </c>
      <c r="B27" s="22">
        <v>4.4999999999999998E-2</v>
      </c>
      <c r="C27" s="25">
        <v>9629</v>
      </c>
      <c r="D27" s="25">
        <f t="shared" si="5"/>
        <v>159</v>
      </c>
      <c r="E27" s="25">
        <f t="shared" si="6"/>
        <v>136</v>
      </c>
      <c r="F27" s="25">
        <f t="shared" si="7"/>
        <v>104</v>
      </c>
      <c r="G27" s="25">
        <f t="shared" si="8"/>
        <v>131</v>
      </c>
      <c r="H27" s="29">
        <v>273833</v>
      </c>
      <c r="I27" s="29">
        <v>354247</v>
      </c>
      <c r="J27" s="29">
        <v>549618</v>
      </c>
      <c r="K27" s="25">
        <v>198.5</v>
      </c>
      <c r="L27" s="25">
        <v>234</v>
      </c>
      <c r="M27" s="39">
        <v>10.053333333333333</v>
      </c>
      <c r="N27" s="39">
        <v>5.38</v>
      </c>
      <c r="O27" s="39">
        <v>6.5666666666666664</v>
      </c>
      <c r="P27" s="25">
        <v>10082.25</v>
      </c>
      <c r="Q27" s="25">
        <v>8266.66</v>
      </c>
      <c r="R27" s="25">
        <v>-2058.9699999999998</v>
      </c>
      <c r="S27" s="25">
        <v>-399661.58999999997</v>
      </c>
      <c r="T27" s="25">
        <v>31.380000000000003</v>
      </c>
    </row>
    <row r="28" spans="1:38" x14ac:dyDescent="0.25">
      <c r="A28" t="s">
        <v>49</v>
      </c>
      <c r="B28" s="22">
        <v>0.13800000000000001</v>
      </c>
      <c r="C28" s="25">
        <v>7279</v>
      </c>
      <c r="D28" s="25">
        <v>184</v>
      </c>
      <c r="E28" s="25">
        <v>157</v>
      </c>
      <c r="F28" s="25">
        <v>111</v>
      </c>
      <c r="G28" s="25">
        <v>144</v>
      </c>
      <c r="H28" s="29">
        <v>367990</v>
      </c>
      <c r="I28" s="29">
        <v>287451</v>
      </c>
      <c r="J28" s="29">
        <v>423568</v>
      </c>
      <c r="K28" s="25">
        <v>199</v>
      </c>
      <c r="L28" s="25">
        <v>559</v>
      </c>
      <c r="M28" s="39">
        <v>9.6233333333333331</v>
      </c>
      <c r="N28" s="39">
        <v>4.97</v>
      </c>
      <c r="O28" s="39">
        <v>5.95</v>
      </c>
      <c r="P28" s="25">
        <v>9947.2100000000009</v>
      </c>
      <c r="Q28" s="25">
        <v>7539.1600000000008</v>
      </c>
      <c r="R28" s="25">
        <v>-2256.71</v>
      </c>
      <c r="S28" s="25">
        <v>-448634.05000000005</v>
      </c>
      <c r="T28" s="25">
        <v>23.72</v>
      </c>
    </row>
    <row r="29" spans="1:38" x14ac:dyDescent="0.25">
      <c r="A29" t="s">
        <v>66</v>
      </c>
      <c r="B29" s="22">
        <v>-3.2000000000000001E-2</v>
      </c>
      <c r="C29" s="25">
        <v>21016</v>
      </c>
      <c r="D29" s="25">
        <f>D28</f>
        <v>184</v>
      </c>
      <c r="E29" s="25">
        <f>E28</f>
        <v>157</v>
      </c>
      <c r="F29" s="25">
        <f>F28</f>
        <v>111</v>
      </c>
      <c r="G29" s="25">
        <f>G28</f>
        <v>144</v>
      </c>
      <c r="H29" s="29">
        <v>362070</v>
      </c>
      <c r="I29" s="29">
        <v>297699</v>
      </c>
      <c r="J29" s="29">
        <v>448188</v>
      </c>
      <c r="K29" s="25">
        <v>199</v>
      </c>
      <c r="L29" s="25">
        <v>756</v>
      </c>
      <c r="M29" s="39">
        <v>9.3999999999999986</v>
      </c>
      <c r="N29" s="39">
        <v>4.7566666666666668</v>
      </c>
      <c r="O29" s="39">
        <v>5.6433333333333335</v>
      </c>
      <c r="P29" s="25">
        <v>9845.5899999999983</v>
      </c>
      <c r="Q29" s="25">
        <v>8974.2200000000012</v>
      </c>
      <c r="R29" s="25">
        <v>-1683.37</v>
      </c>
      <c r="S29" s="25">
        <v>-337927.5</v>
      </c>
      <c r="T29" s="25">
        <v>68.48</v>
      </c>
    </row>
    <row r="30" spans="1:38" x14ac:dyDescent="0.25">
      <c r="A30" t="s">
        <v>67</v>
      </c>
      <c r="B30" s="22">
        <v>1.4E-2</v>
      </c>
      <c r="C30" s="25">
        <v>156571</v>
      </c>
      <c r="D30" s="25">
        <v>207</v>
      </c>
      <c r="E30" s="25">
        <v>177</v>
      </c>
      <c r="F30" s="25">
        <v>121</v>
      </c>
      <c r="G30" s="25">
        <v>159</v>
      </c>
      <c r="H30" s="29">
        <v>178214</v>
      </c>
      <c r="I30" s="29">
        <v>378525</v>
      </c>
      <c r="J30" s="29">
        <v>551374</v>
      </c>
      <c r="K30" s="25">
        <v>202.75</v>
      </c>
      <c r="L30" s="25">
        <v>373</v>
      </c>
      <c r="M30" s="39">
        <v>9.7166666666666668</v>
      </c>
      <c r="N30" s="39">
        <v>4.8500000000000005</v>
      </c>
      <c r="O30" s="39">
        <v>5.7966666666666669</v>
      </c>
      <c r="P30" s="25">
        <v>11399.759999999998</v>
      </c>
      <c r="Q30" s="25">
        <v>9919.11</v>
      </c>
      <c r="R30" s="25">
        <v>-2139.79</v>
      </c>
      <c r="S30" s="25">
        <v>-431051.22</v>
      </c>
      <c r="T30" s="25">
        <v>510.20000000000005</v>
      </c>
      <c r="U30" s="25">
        <v>-2057925</v>
      </c>
      <c r="V30" s="25">
        <v>17589373.377868071</v>
      </c>
      <c r="W30" s="25">
        <v>99.454475751456911</v>
      </c>
      <c r="AC30" t="s">
        <v>76</v>
      </c>
    </row>
    <row r="31" spans="1:38" x14ac:dyDescent="0.25">
      <c r="A31" t="s">
        <v>50</v>
      </c>
      <c r="B31" s="22">
        <v>-5.0000000000000001E-3</v>
      </c>
      <c r="C31" s="25">
        <v>285334</v>
      </c>
      <c r="D31" s="25">
        <v>283</v>
      </c>
      <c r="E31" s="25">
        <v>254</v>
      </c>
      <c r="F31" s="25">
        <v>176</v>
      </c>
      <c r="G31" s="25">
        <v>254</v>
      </c>
      <c r="H31" s="29">
        <v>178684</v>
      </c>
      <c r="I31" s="29">
        <v>385967</v>
      </c>
      <c r="J31" s="29">
        <v>641681</v>
      </c>
      <c r="K31" s="25">
        <v>294</v>
      </c>
      <c r="L31" s="25">
        <v>370</v>
      </c>
      <c r="M31" s="39">
        <v>10.200000000000001</v>
      </c>
      <c r="N31" s="39">
        <v>5.083333333333333</v>
      </c>
      <c r="O31" s="39">
        <v>6.166666666666667</v>
      </c>
      <c r="P31" s="25">
        <v>11302.49</v>
      </c>
      <c r="Q31" s="25">
        <v>9141.07</v>
      </c>
      <c r="R31" s="25">
        <v>-2397.0699999999997</v>
      </c>
      <c r="S31" s="25">
        <v>-524474.98</v>
      </c>
      <c r="T31" s="25">
        <v>482.3</v>
      </c>
    </row>
    <row r="32" spans="1:38" x14ac:dyDescent="0.25">
      <c r="A32" t="s">
        <v>51</v>
      </c>
      <c r="B32" s="22">
        <v>-7.3999999999999996E-2</v>
      </c>
      <c r="C32" s="25">
        <v>126043</v>
      </c>
      <c r="D32" s="25">
        <v>373</v>
      </c>
      <c r="E32" s="25">
        <v>338</v>
      </c>
      <c r="F32" s="25">
        <v>289</v>
      </c>
      <c r="G32" s="25">
        <v>329</v>
      </c>
      <c r="H32" s="29">
        <v>79804</v>
      </c>
      <c r="I32" s="29">
        <v>275653</v>
      </c>
      <c r="J32" s="29">
        <v>445763</v>
      </c>
      <c r="K32" s="25">
        <v>356</v>
      </c>
      <c r="L32" s="25">
        <v>424</v>
      </c>
      <c r="M32" s="39">
        <v>13.276666666666669</v>
      </c>
      <c r="N32" s="39">
        <v>6.9733333333333336</v>
      </c>
      <c r="O32" s="39">
        <v>8.956666666666667</v>
      </c>
      <c r="P32" s="25">
        <v>8753.7900000000009</v>
      </c>
      <c r="Q32" s="25">
        <v>9171.5</v>
      </c>
      <c r="R32" s="25">
        <v>-1108.92</v>
      </c>
      <c r="S32" s="25">
        <v>-369248.99000000005</v>
      </c>
      <c r="T32" s="25">
        <v>197.2</v>
      </c>
    </row>
    <row r="33" spans="1:25" x14ac:dyDescent="0.25">
      <c r="A33" t="s">
        <v>68</v>
      </c>
      <c r="B33" s="22">
        <v>-0.115</v>
      </c>
      <c r="C33" s="25">
        <v>114855</v>
      </c>
      <c r="D33" s="25">
        <v>540</v>
      </c>
      <c r="E33" s="25">
        <v>450</v>
      </c>
      <c r="F33" s="25">
        <v>440</v>
      </c>
      <c r="G33" s="25">
        <v>510</v>
      </c>
      <c r="H33" s="30">
        <v>99673</v>
      </c>
      <c r="I33" s="30">
        <v>43978</v>
      </c>
      <c r="J33" s="30">
        <v>93336</v>
      </c>
      <c r="K33" s="25">
        <v>365.5</v>
      </c>
      <c r="L33" s="25">
        <v>567</v>
      </c>
      <c r="M33" s="39">
        <v>16.793333333333333</v>
      </c>
      <c r="N33" s="39">
        <v>10.56</v>
      </c>
      <c r="O33" s="39">
        <v>13.969999999999999</v>
      </c>
      <c r="P33" s="25">
        <v>8114.14</v>
      </c>
      <c r="Q33" s="25">
        <v>9682.8000000000029</v>
      </c>
      <c r="R33" s="25">
        <v>-587.28</v>
      </c>
      <c r="S33" s="25">
        <v>-212274.18</v>
      </c>
      <c r="T33" s="25">
        <v>193.4</v>
      </c>
    </row>
    <row r="34" spans="1:25" x14ac:dyDescent="0.25">
      <c r="A34" t="s">
        <v>69</v>
      </c>
      <c r="B34" s="22">
        <v>-0.124</v>
      </c>
      <c r="C34" s="25">
        <v>193746</v>
      </c>
      <c r="D34" s="25">
        <v>510</v>
      </c>
      <c r="E34" s="25">
        <v>410</v>
      </c>
      <c r="F34" s="25">
        <v>430</v>
      </c>
      <c r="G34" s="25">
        <v>510</v>
      </c>
      <c r="H34" s="30">
        <v>191344</v>
      </c>
      <c r="I34" s="30">
        <v>0</v>
      </c>
      <c r="J34" s="30">
        <v>0</v>
      </c>
      <c r="K34" s="25">
        <v>367.5</v>
      </c>
      <c r="L34" s="25">
        <v>613</v>
      </c>
      <c r="M34" s="39">
        <v>18.353333333333335</v>
      </c>
      <c r="N34" s="39">
        <v>13.343333333333334</v>
      </c>
      <c r="O34" s="39">
        <v>17.579999999999998</v>
      </c>
      <c r="P34" s="25">
        <v>8411.59</v>
      </c>
      <c r="Q34" s="25">
        <v>8682.77</v>
      </c>
      <c r="R34" s="25">
        <v>-1091.3000000000002</v>
      </c>
      <c r="S34" s="25">
        <v>-396422.07</v>
      </c>
      <c r="T34" s="25">
        <v>263.3</v>
      </c>
      <c r="U34" s="25">
        <v>-1857000</v>
      </c>
      <c r="V34" s="25">
        <v>27492000</v>
      </c>
      <c r="W34" s="25">
        <v>115.54</v>
      </c>
    </row>
    <row r="35" spans="1:25" x14ac:dyDescent="0.25">
      <c r="A35" t="s">
        <v>52</v>
      </c>
      <c r="B35" s="22">
        <v>-0.115</v>
      </c>
      <c r="C35" s="25">
        <v>335679</v>
      </c>
      <c r="D35" s="25">
        <v>510</v>
      </c>
      <c r="E35" s="25">
        <v>370</v>
      </c>
      <c r="F35" s="25">
        <v>405</v>
      </c>
      <c r="G35" s="25">
        <v>510</v>
      </c>
      <c r="H35" s="30">
        <v>79604</v>
      </c>
      <c r="I35" s="30">
        <v>0</v>
      </c>
      <c r="J35" s="30">
        <v>0</v>
      </c>
      <c r="K35" s="25">
        <v>324</v>
      </c>
      <c r="L35" s="25">
        <v>682</v>
      </c>
      <c r="M35" s="39">
        <v>18.66</v>
      </c>
      <c r="N35" s="39">
        <v>14.63</v>
      </c>
      <c r="O35" s="39">
        <v>19.149999999999999</v>
      </c>
      <c r="P35" s="25">
        <v>7787.91</v>
      </c>
      <c r="Q35" s="25">
        <v>8369.85</v>
      </c>
      <c r="R35" s="25">
        <v>-896.36999999999989</v>
      </c>
      <c r="S35" s="25">
        <v>-311250.83999999997</v>
      </c>
      <c r="T35" s="25">
        <v>529.80000000000007</v>
      </c>
    </row>
    <row r="36" spans="1:25" x14ac:dyDescent="0.25">
      <c r="A36" t="s">
        <v>53</v>
      </c>
      <c r="B36" s="22">
        <v>-3.1E-2</v>
      </c>
      <c r="C36" s="25">
        <v>289195</v>
      </c>
      <c r="D36" s="25">
        <v>365</v>
      </c>
      <c r="E36" s="25">
        <v>333</v>
      </c>
      <c r="F36" s="25">
        <v>310</v>
      </c>
      <c r="G36" s="25">
        <v>330</v>
      </c>
      <c r="H36" s="30">
        <v>0</v>
      </c>
      <c r="I36" s="30">
        <v>0</v>
      </c>
      <c r="J36" s="30">
        <v>0</v>
      </c>
      <c r="K36" s="25">
        <v>307.5</v>
      </c>
      <c r="M36" s="40"/>
      <c r="N36" s="40"/>
      <c r="O36" s="40"/>
      <c r="P36" s="25">
        <v>8533.1</v>
      </c>
      <c r="Q36" s="25">
        <v>7988.2200000000012</v>
      </c>
      <c r="R36" s="25">
        <v>-1393.11</v>
      </c>
      <c r="S36" s="25">
        <v>-435413.01</v>
      </c>
      <c r="T36" s="25">
        <v>420.9</v>
      </c>
      <c r="Y36" t="s">
        <v>71</v>
      </c>
    </row>
    <row r="37" spans="1:25" x14ac:dyDescent="0.25">
      <c r="A37" t="s">
        <v>72</v>
      </c>
      <c r="B37" s="23"/>
      <c r="C37" s="25">
        <v>391382</v>
      </c>
      <c r="D37" s="25">
        <v>365</v>
      </c>
      <c r="E37" s="25">
        <v>328</v>
      </c>
      <c r="F37" s="25">
        <v>308</v>
      </c>
      <c r="G37" s="25">
        <v>346</v>
      </c>
      <c r="H37" s="30">
        <v>0</v>
      </c>
      <c r="I37" s="30">
        <v>0</v>
      </c>
      <c r="J37" s="30">
        <v>0</v>
      </c>
      <c r="K37" s="25">
        <v>323.75</v>
      </c>
      <c r="M37" s="40"/>
      <c r="N37" s="40"/>
      <c r="O37" s="40"/>
      <c r="P37" s="25">
        <v>2775.11</v>
      </c>
      <c r="Q37" s="25">
        <v>2826.8099999999995</v>
      </c>
      <c r="R37" s="25">
        <v>-367.12</v>
      </c>
      <c r="S37" s="25">
        <v>-117217.68</v>
      </c>
      <c r="T37" s="25">
        <v>581.70000000000005</v>
      </c>
      <c r="U37" s="25">
        <v>-2404000</v>
      </c>
      <c r="V37" s="41"/>
      <c r="W37" s="41"/>
    </row>
    <row r="39" spans="1:25" x14ac:dyDescent="0.25">
      <c r="Y39" t="s">
        <v>93</v>
      </c>
    </row>
    <row r="40" spans="1:25" ht="75" x14ac:dyDescent="0.25">
      <c r="Y40" s="1" t="s">
        <v>94</v>
      </c>
    </row>
  </sheetData>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F9" sqref="F9"/>
    </sheetView>
  </sheetViews>
  <sheetFormatPr defaultRowHeight="15" x14ac:dyDescent="0.25"/>
  <cols>
    <col min="3" max="3" width="11.140625" bestFit="1" customWidth="1"/>
    <col min="4" max="5" width="10.140625" bestFit="1" customWidth="1"/>
    <col min="6" max="6" width="11.140625" bestFit="1" customWidth="1"/>
    <col min="7" max="7" width="12.5703125" bestFit="1" customWidth="1"/>
    <col min="8" max="8" width="13.5703125" bestFit="1" customWidth="1"/>
    <col min="9" max="9" width="10.140625" bestFit="1" customWidth="1"/>
    <col min="10" max="10" width="10" bestFit="1" customWidth="1"/>
  </cols>
  <sheetData>
    <row r="1" spans="1:10" x14ac:dyDescent="0.25">
      <c r="G1" t="s">
        <v>122</v>
      </c>
    </row>
    <row r="2" spans="1:10" x14ac:dyDescent="0.25">
      <c r="A2" t="s">
        <v>108</v>
      </c>
      <c r="B2" t="s">
        <v>109</v>
      </c>
      <c r="C2" t="s">
        <v>80</v>
      </c>
      <c r="D2" t="s">
        <v>81</v>
      </c>
      <c r="E2" t="s">
        <v>78</v>
      </c>
      <c r="F2" t="s">
        <v>79</v>
      </c>
      <c r="G2" t="s">
        <v>85</v>
      </c>
      <c r="H2" t="s">
        <v>86</v>
      </c>
    </row>
    <row r="4" spans="1:10" x14ac:dyDescent="0.25">
      <c r="A4">
        <v>2022</v>
      </c>
      <c r="B4" t="s">
        <v>110</v>
      </c>
      <c r="C4" s="2">
        <v>199032</v>
      </c>
      <c r="D4" s="2">
        <v>6544</v>
      </c>
      <c r="E4" s="2">
        <v>10134</v>
      </c>
      <c r="F4" s="2">
        <v>110491</v>
      </c>
      <c r="G4" s="42"/>
    </row>
    <row r="5" spans="1:10" x14ac:dyDescent="0.25">
      <c r="A5">
        <v>2022</v>
      </c>
      <c r="B5" t="s">
        <v>111</v>
      </c>
      <c r="C5" s="2">
        <v>176800</v>
      </c>
      <c r="D5" s="2">
        <v>7784</v>
      </c>
      <c r="E5" s="2">
        <v>9973</v>
      </c>
      <c r="F5" s="2">
        <v>100750</v>
      </c>
      <c r="G5" s="42"/>
    </row>
    <row r="6" spans="1:10" x14ac:dyDescent="0.25">
      <c r="A6">
        <v>2022</v>
      </c>
      <c r="B6" t="s">
        <v>112</v>
      </c>
      <c r="C6" s="2">
        <v>201390</v>
      </c>
      <c r="D6" s="2">
        <v>5947</v>
      </c>
      <c r="E6" s="2">
        <v>12429</v>
      </c>
      <c r="F6" s="2">
        <v>116670</v>
      </c>
      <c r="G6" s="42"/>
    </row>
    <row r="7" spans="1:10" x14ac:dyDescent="0.25">
      <c r="A7">
        <v>2022</v>
      </c>
      <c r="B7" t="s">
        <v>113</v>
      </c>
      <c r="C7" s="2">
        <v>174644</v>
      </c>
      <c r="D7" s="2">
        <v>17287</v>
      </c>
      <c r="E7" s="2">
        <v>3807</v>
      </c>
      <c r="F7" s="2">
        <v>106103</v>
      </c>
      <c r="G7" s="42"/>
    </row>
    <row r="8" spans="1:10" x14ac:dyDescent="0.25">
      <c r="A8">
        <v>2022</v>
      </c>
      <c r="B8" t="s">
        <v>114</v>
      </c>
      <c r="C8" s="2">
        <v>93152</v>
      </c>
      <c r="D8" s="2">
        <v>19666</v>
      </c>
      <c r="E8" s="2">
        <v>3671</v>
      </c>
      <c r="F8" s="2">
        <v>89013</v>
      </c>
      <c r="G8" s="42"/>
    </row>
    <row r="9" spans="1:10" x14ac:dyDescent="0.25">
      <c r="A9">
        <v>2022</v>
      </c>
      <c r="B9" t="s">
        <v>115</v>
      </c>
      <c r="C9" s="2">
        <v>95385</v>
      </c>
      <c r="D9" s="2">
        <v>190</v>
      </c>
      <c r="E9" s="2">
        <v>9887</v>
      </c>
      <c r="F9" s="2">
        <v>38237</v>
      </c>
      <c r="G9" s="42"/>
    </row>
    <row r="10" spans="1:10" x14ac:dyDescent="0.25">
      <c r="A10">
        <v>2022</v>
      </c>
      <c r="B10" t="s">
        <v>116</v>
      </c>
      <c r="C10" s="2">
        <v>59772</v>
      </c>
      <c r="D10" s="2">
        <v>27</v>
      </c>
      <c r="E10" s="2">
        <v>1059</v>
      </c>
      <c r="F10" s="2">
        <v>28773</v>
      </c>
      <c r="G10" s="42">
        <v>4125542</v>
      </c>
      <c r="H10" s="42">
        <v>526540</v>
      </c>
    </row>
    <row r="11" spans="1:10" x14ac:dyDescent="0.25">
      <c r="A11">
        <v>2022</v>
      </c>
      <c r="B11" t="s">
        <v>117</v>
      </c>
      <c r="C11" s="2">
        <v>98291</v>
      </c>
      <c r="D11" s="2">
        <v>2533</v>
      </c>
      <c r="E11" s="2">
        <v>1044</v>
      </c>
      <c r="F11" s="2">
        <v>73418</v>
      </c>
      <c r="G11" s="42"/>
    </row>
    <row r="12" spans="1:10" x14ac:dyDescent="0.25">
      <c r="A12">
        <v>2022</v>
      </c>
      <c r="B12" t="s">
        <v>118</v>
      </c>
      <c r="C12" s="2">
        <v>100752</v>
      </c>
      <c r="D12" s="2">
        <v>5148</v>
      </c>
      <c r="E12" s="2">
        <v>676</v>
      </c>
      <c r="F12" s="2">
        <v>71348</v>
      </c>
      <c r="G12" s="42">
        <f>G10+33563</f>
        <v>4159105</v>
      </c>
      <c r="H12" s="42">
        <f>+H10+13763</f>
        <v>540303</v>
      </c>
    </row>
    <row r="13" spans="1:10" x14ac:dyDescent="0.25">
      <c r="A13">
        <v>2022</v>
      </c>
      <c r="B13" t="s">
        <v>119</v>
      </c>
      <c r="C13" s="2">
        <v>90986</v>
      </c>
      <c r="D13" s="2">
        <v>3356</v>
      </c>
      <c r="E13" s="2">
        <v>176</v>
      </c>
      <c r="F13" s="2">
        <v>73234</v>
      </c>
      <c r="G13" s="42"/>
    </row>
    <row r="14" spans="1:10" x14ac:dyDescent="0.25">
      <c r="A14">
        <v>2022</v>
      </c>
      <c r="B14" t="s">
        <v>120</v>
      </c>
      <c r="C14" s="2">
        <v>94307</v>
      </c>
      <c r="D14" s="2">
        <v>2072</v>
      </c>
      <c r="E14" s="2">
        <v>1195</v>
      </c>
      <c r="F14" s="2">
        <v>77747</v>
      </c>
      <c r="G14" s="42"/>
    </row>
    <row r="15" spans="1:10" x14ac:dyDescent="0.25">
      <c r="A15">
        <v>2022</v>
      </c>
      <c r="B15" t="s">
        <v>121</v>
      </c>
      <c r="C15" s="2">
        <v>90893</v>
      </c>
      <c r="D15" s="2">
        <v>1922</v>
      </c>
      <c r="E15" s="2">
        <v>1845</v>
      </c>
      <c r="F15" s="2">
        <v>82736</v>
      </c>
      <c r="G15" s="42"/>
    </row>
    <row r="16" spans="1:10" x14ac:dyDescent="0.25">
      <c r="A16">
        <v>2023</v>
      </c>
      <c r="B16" t="s">
        <v>110</v>
      </c>
      <c r="C16" s="2">
        <v>93106</v>
      </c>
      <c r="D16" s="2">
        <v>1882</v>
      </c>
      <c r="E16" s="2">
        <v>2087</v>
      </c>
      <c r="F16" s="2">
        <v>79510</v>
      </c>
      <c r="I16" s="43"/>
      <c r="J16" s="2"/>
    </row>
    <row r="17" spans="1:2" x14ac:dyDescent="0.25">
      <c r="A17">
        <v>2023</v>
      </c>
      <c r="B17" t="s">
        <v>111</v>
      </c>
    </row>
    <row r="18" spans="1:2" x14ac:dyDescent="0.25">
      <c r="A18">
        <v>2023</v>
      </c>
      <c r="B18" t="s">
        <v>112</v>
      </c>
    </row>
    <row r="19" spans="1:2" x14ac:dyDescent="0.25">
      <c r="A19">
        <v>2023</v>
      </c>
      <c r="B19" t="s">
        <v>113</v>
      </c>
    </row>
  </sheetData>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60" zoomScaleNormal="60" workbookViewId="0">
      <selection activeCell="B3" sqref="B3"/>
    </sheetView>
  </sheetViews>
  <sheetFormatPr defaultRowHeight="15" x14ac:dyDescent="0.25"/>
  <cols>
    <col min="1" max="1" width="3.5703125" bestFit="1" customWidth="1"/>
    <col min="2" max="2" width="35.140625" bestFit="1" customWidth="1"/>
    <col min="3" max="3" width="26.5703125" bestFit="1" customWidth="1"/>
    <col min="4" max="4" width="14.140625" bestFit="1" customWidth="1"/>
    <col min="5" max="5" width="32.7109375" customWidth="1"/>
    <col min="6" max="6" width="30.85546875" style="48" customWidth="1"/>
    <col min="12" max="12" width="30.85546875" style="48" customWidth="1"/>
  </cols>
  <sheetData>
    <row r="1" spans="1:12" s="47" customFormat="1" x14ac:dyDescent="0.25">
      <c r="A1" s="46" t="s">
        <v>123</v>
      </c>
      <c r="B1" s="46" t="s">
        <v>125</v>
      </c>
      <c r="C1" s="46" t="s">
        <v>124</v>
      </c>
      <c r="D1" s="46" t="s">
        <v>157</v>
      </c>
      <c r="E1" s="46" t="s">
        <v>158</v>
      </c>
      <c r="F1" s="46" t="s">
        <v>159</v>
      </c>
      <c r="L1" s="46" t="s">
        <v>159</v>
      </c>
    </row>
    <row r="2" spans="1:12" ht="30" x14ac:dyDescent="0.25">
      <c r="A2" s="3">
        <v>1</v>
      </c>
      <c r="B2" s="3" t="s">
        <v>83</v>
      </c>
      <c r="C2" s="3" t="s">
        <v>34</v>
      </c>
      <c r="D2" s="3" t="s">
        <v>160</v>
      </c>
      <c r="E2" s="11" t="s">
        <v>168</v>
      </c>
      <c r="F2" s="49"/>
      <c r="L2" s="49"/>
    </row>
    <row r="3" spans="1:12" ht="75" x14ac:dyDescent="0.25">
      <c r="A3" s="3">
        <v>2</v>
      </c>
      <c r="B3" s="3" t="s">
        <v>128</v>
      </c>
      <c r="C3" s="3" t="s">
        <v>129</v>
      </c>
      <c r="D3" s="3" t="s">
        <v>161</v>
      </c>
      <c r="E3" s="11" t="s">
        <v>167</v>
      </c>
      <c r="F3" s="49" t="s">
        <v>70</v>
      </c>
      <c r="L3" s="49" t="s">
        <v>70</v>
      </c>
    </row>
    <row r="4" spans="1:12" ht="45" x14ac:dyDescent="0.25">
      <c r="A4" s="3">
        <v>3</v>
      </c>
      <c r="B4" s="3" t="s">
        <v>126</v>
      </c>
      <c r="C4" s="3" t="s">
        <v>127</v>
      </c>
      <c r="D4" s="3" t="s">
        <v>161</v>
      </c>
      <c r="E4" s="3" t="s">
        <v>166</v>
      </c>
      <c r="F4" s="49" t="s">
        <v>189</v>
      </c>
      <c r="L4" s="49" t="s">
        <v>189</v>
      </c>
    </row>
    <row r="5" spans="1:12" ht="30" x14ac:dyDescent="0.25">
      <c r="A5" s="44">
        <v>4</v>
      </c>
      <c r="B5" s="45" t="s">
        <v>130</v>
      </c>
      <c r="C5" s="3" t="s">
        <v>131</v>
      </c>
      <c r="D5" s="3" t="s">
        <v>161</v>
      </c>
      <c r="E5" s="3" t="s">
        <v>162</v>
      </c>
      <c r="F5" s="49" t="s">
        <v>190</v>
      </c>
      <c r="L5" s="49" t="s">
        <v>190</v>
      </c>
    </row>
    <row r="6" spans="1:12" ht="105" x14ac:dyDescent="0.25">
      <c r="A6" s="44"/>
      <c r="B6" s="45"/>
      <c r="C6" s="3" t="s">
        <v>132</v>
      </c>
      <c r="D6" s="3" t="s">
        <v>161</v>
      </c>
      <c r="E6" s="3" t="s">
        <v>163</v>
      </c>
      <c r="F6" s="49" t="s">
        <v>190</v>
      </c>
      <c r="L6" s="49" t="s">
        <v>193</v>
      </c>
    </row>
    <row r="7" spans="1:12" ht="30" x14ac:dyDescent="0.25">
      <c r="A7" s="44"/>
      <c r="B7" s="45"/>
      <c r="C7" s="3" t="s">
        <v>134</v>
      </c>
      <c r="D7" s="3" t="s">
        <v>161</v>
      </c>
      <c r="E7" s="3" t="s">
        <v>164</v>
      </c>
      <c r="F7" s="49" t="s">
        <v>190</v>
      </c>
      <c r="L7" s="49" t="s">
        <v>192</v>
      </c>
    </row>
    <row r="8" spans="1:12" ht="30" x14ac:dyDescent="0.25">
      <c r="A8" s="44"/>
      <c r="B8" s="45"/>
      <c r="C8" s="3" t="s">
        <v>133</v>
      </c>
      <c r="D8" s="3" t="s">
        <v>161</v>
      </c>
      <c r="E8" s="3" t="s">
        <v>165</v>
      </c>
      <c r="F8" s="49" t="s">
        <v>190</v>
      </c>
      <c r="L8" s="49" t="s">
        <v>196</v>
      </c>
    </row>
    <row r="9" spans="1:12" ht="105" x14ac:dyDescent="0.25">
      <c r="A9" s="44">
        <v>5</v>
      </c>
      <c r="B9" s="45" t="s">
        <v>135</v>
      </c>
      <c r="C9" s="3" t="s">
        <v>136</v>
      </c>
      <c r="D9" s="3" t="s">
        <v>161</v>
      </c>
      <c r="E9" s="11" t="s">
        <v>169</v>
      </c>
      <c r="F9" s="49" t="s">
        <v>193</v>
      </c>
      <c r="L9" s="49" t="s">
        <v>195</v>
      </c>
    </row>
    <row r="10" spans="1:12" ht="45" x14ac:dyDescent="0.25">
      <c r="A10" s="44"/>
      <c r="B10" s="45"/>
      <c r="C10" s="3" t="s">
        <v>137</v>
      </c>
      <c r="D10" s="3" t="s">
        <v>161</v>
      </c>
      <c r="E10" s="11" t="s">
        <v>170</v>
      </c>
      <c r="F10" s="49" t="s">
        <v>192</v>
      </c>
      <c r="L10" s="49" t="s">
        <v>188</v>
      </c>
    </row>
    <row r="11" spans="1:12" ht="60" x14ac:dyDescent="0.25">
      <c r="A11" s="44"/>
      <c r="B11" s="45"/>
      <c r="C11" s="3" t="s">
        <v>138</v>
      </c>
      <c r="D11" s="3" t="s">
        <v>161</v>
      </c>
      <c r="E11" s="11" t="s">
        <v>171</v>
      </c>
      <c r="F11" s="49" t="s">
        <v>192</v>
      </c>
      <c r="L11" s="49" t="s">
        <v>197</v>
      </c>
    </row>
    <row r="12" spans="1:12" ht="105" x14ac:dyDescent="0.25">
      <c r="A12" s="3">
        <v>6</v>
      </c>
      <c r="B12" s="3" t="s">
        <v>142</v>
      </c>
      <c r="C12" s="3" t="s">
        <v>139</v>
      </c>
      <c r="D12" s="3" t="s">
        <v>161</v>
      </c>
      <c r="E12" s="3" t="s">
        <v>172</v>
      </c>
      <c r="F12" s="49" t="s">
        <v>196</v>
      </c>
      <c r="L12" s="49" t="s">
        <v>198</v>
      </c>
    </row>
    <row r="13" spans="1:12" ht="60" x14ac:dyDescent="0.25">
      <c r="A13" s="3">
        <v>7</v>
      </c>
      <c r="B13" s="3" t="s">
        <v>140</v>
      </c>
      <c r="C13" s="3" t="s">
        <v>141</v>
      </c>
      <c r="D13" s="3" t="s">
        <v>161</v>
      </c>
      <c r="E13" s="3" t="s">
        <v>173</v>
      </c>
      <c r="F13" s="49" t="s">
        <v>195</v>
      </c>
      <c r="L13" s="49" t="s">
        <v>194</v>
      </c>
    </row>
    <row r="14" spans="1:12" ht="45" x14ac:dyDescent="0.25">
      <c r="A14" s="3">
        <v>8</v>
      </c>
      <c r="B14" s="3" t="s">
        <v>143</v>
      </c>
      <c r="C14" s="3" t="s">
        <v>144</v>
      </c>
      <c r="D14" s="3" t="s">
        <v>161</v>
      </c>
      <c r="E14" s="3" t="s">
        <v>174</v>
      </c>
      <c r="F14" s="49" t="s">
        <v>192</v>
      </c>
      <c r="L14" s="49" t="s">
        <v>191</v>
      </c>
    </row>
    <row r="15" spans="1:12" x14ac:dyDescent="0.25">
      <c r="A15" s="3">
        <v>9</v>
      </c>
      <c r="B15" s="3" t="s">
        <v>145</v>
      </c>
      <c r="C15" s="3" t="s">
        <v>144</v>
      </c>
      <c r="D15" s="3" t="s">
        <v>161</v>
      </c>
      <c r="E15" s="3" t="s">
        <v>175</v>
      </c>
      <c r="F15" s="49" t="s">
        <v>192</v>
      </c>
      <c r="L15"/>
    </row>
    <row r="16" spans="1:12" x14ac:dyDescent="0.25">
      <c r="A16" s="3">
        <v>10</v>
      </c>
      <c r="B16" s="3" t="s">
        <v>146</v>
      </c>
      <c r="C16" s="3" t="s">
        <v>144</v>
      </c>
      <c r="D16" s="3" t="s">
        <v>161</v>
      </c>
      <c r="E16" s="3" t="s">
        <v>176</v>
      </c>
      <c r="F16" s="49" t="s">
        <v>192</v>
      </c>
      <c r="L16"/>
    </row>
    <row r="17" spans="1:12" x14ac:dyDescent="0.25">
      <c r="A17" s="3">
        <v>11</v>
      </c>
      <c r="B17" s="3" t="s">
        <v>147</v>
      </c>
      <c r="C17" s="3" t="s">
        <v>148</v>
      </c>
      <c r="D17" s="3" t="s">
        <v>161</v>
      </c>
      <c r="E17" s="3" t="s">
        <v>177</v>
      </c>
      <c r="F17" s="49" t="s">
        <v>192</v>
      </c>
      <c r="L17"/>
    </row>
    <row r="18" spans="1:12" x14ac:dyDescent="0.25">
      <c r="A18" s="3">
        <v>12</v>
      </c>
      <c r="B18" s="3" t="s">
        <v>149</v>
      </c>
      <c r="C18" s="3" t="s">
        <v>148</v>
      </c>
      <c r="D18" s="3" t="s">
        <v>161</v>
      </c>
      <c r="E18" s="3" t="s">
        <v>178</v>
      </c>
      <c r="F18" s="49" t="s">
        <v>192</v>
      </c>
      <c r="L18"/>
    </row>
    <row r="19" spans="1:12" ht="30" x14ac:dyDescent="0.25">
      <c r="A19" s="3">
        <v>13</v>
      </c>
      <c r="B19" s="3" t="s">
        <v>150</v>
      </c>
      <c r="C19" s="3" t="s">
        <v>148</v>
      </c>
      <c r="D19" s="3" t="s">
        <v>161</v>
      </c>
      <c r="E19" s="11" t="s">
        <v>180</v>
      </c>
      <c r="F19" s="49" t="s">
        <v>192</v>
      </c>
      <c r="L19"/>
    </row>
    <row r="20" spans="1:12" ht="45" x14ac:dyDescent="0.25">
      <c r="A20" s="3">
        <v>14</v>
      </c>
      <c r="B20" s="3" t="s">
        <v>150</v>
      </c>
      <c r="C20" s="3" t="s">
        <v>151</v>
      </c>
      <c r="D20" s="3" t="s">
        <v>161</v>
      </c>
      <c r="E20" s="11" t="s">
        <v>179</v>
      </c>
      <c r="F20" s="49" t="s">
        <v>188</v>
      </c>
      <c r="L20"/>
    </row>
    <row r="21" spans="1:12" x14ac:dyDescent="0.25">
      <c r="A21" s="3">
        <v>15</v>
      </c>
      <c r="B21" s="3" t="s">
        <v>152</v>
      </c>
      <c r="C21" s="3" t="s">
        <v>153</v>
      </c>
      <c r="D21" s="3" t="s">
        <v>161</v>
      </c>
      <c r="E21" s="3" t="s">
        <v>181</v>
      </c>
      <c r="F21" s="49" t="s">
        <v>192</v>
      </c>
      <c r="L21"/>
    </row>
    <row r="22" spans="1:12" x14ac:dyDescent="0.25">
      <c r="A22" s="3">
        <v>16</v>
      </c>
      <c r="B22" s="3" t="s">
        <v>154</v>
      </c>
      <c r="C22" s="3" t="s">
        <v>151</v>
      </c>
      <c r="D22" s="3" t="s">
        <v>161</v>
      </c>
      <c r="E22" s="3" t="s">
        <v>154</v>
      </c>
      <c r="F22" s="49" t="s">
        <v>192</v>
      </c>
      <c r="L22"/>
    </row>
    <row r="23" spans="1:12" ht="60" x14ac:dyDescent="0.25">
      <c r="A23" s="3">
        <v>17</v>
      </c>
      <c r="B23" s="3" t="s">
        <v>155</v>
      </c>
      <c r="C23" s="3" t="s">
        <v>151</v>
      </c>
      <c r="D23" s="3" t="s">
        <v>161</v>
      </c>
      <c r="E23" s="3" t="s">
        <v>182</v>
      </c>
      <c r="F23" s="49" t="s">
        <v>197</v>
      </c>
      <c r="L23"/>
    </row>
    <row r="24" spans="1:12" ht="105" x14ac:dyDescent="0.25">
      <c r="A24" s="3">
        <v>18</v>
      </c>
      <c r="B24" s="3" t="s">
        <v>105</v>
      </c>
      <c r="C24" s="3" t="s">
        <v>156</v>
      </c>
      <c r="D24" s="3" t="s">
        <v>161</v>
      </c>
      <c r="E24" s="3" t="s">
        <v>105</v>
      </c>
      <c r="F24" s="49" t="s">
        <v>198</v>
      </c>
      <c r="L24"/>
    </row>
    <row r="25" spans="1:12" ht="60" x14ac:dyDescent="0.25">
      <c r="A25" s="3">
        <v>19</v>
      </c>
      <c r="B25" s="3" t="s">
        <v>183</v>
      </c>
      <c r="C25" s="3" t="s">
        <v>151</v>
      </c>
      <c r="D25" s="3" t="s">
        <v>161</v>
      </c>
      <c r="E25" s="3" t="s">
        <v>186</v>
      </c>
      <c r="F25" s="49" t="s">
        <v>194</v>
      </c>
      <c r="L25"/>
    </row>
    <row r="26" spans="1:12" ht="45" x14ac:dyDescent="0.25">
      <c r="A26" s="3">
        <v>20</v>
      </c>
      <c r="B26" s="3" t="s">
        <v>184</v>
      </c>
      <c r="C26" s="3" t="s">
        <v>185</v>
      </c>
      <c r="D26" s="3" t="s">
        <v>161</v>
      </c>
      <c r="E26" s="3" t="s">
        <v>187</v>
      </c>
      <c r="F26" s="49" t="s">
        <v>191</v>
      </c>
      <c r="L26"/>
    </row>
  </sheetData>
  <mergeCells count="4">
    <mergeCell ref="A5:A8"/>
    <mergeCell ref="A9:A11"/>
    <mergeCell ref="B5:B8"/>
    <mergeCell ref="B9:B11"/>
  </mergeCells>
  <hyperlinks>
    <hyperlink ref="F4" r:id="rId1"/>
    <hyperlink ref="F26" r:id="rId2"/>
    <hyperlink ref="L4" r:id="rId3"/>
    <hyperlink ref="L14" r:id="rId4"/>
  </hyperlinks>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0A1BD4D9-B3DD-48EE-9EEE-2A0E0F721C59}">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Transactions</vt:lpstr>
      <vt:lpstr>Petrol Liters</vt:lpstr>
      <vt:lpstr>Diesel Liters</vt:lpstr>
      <vt:lpstr>01-10-2023</vt:lpstr>
      <vt:lpstr>Final</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De-Silva,Gayan,LK-Colombo,Sales</dc:creator>
  <cp:lastModifiedBy>hp</cp:lastModifiedBy>
  <dcterms:created xsi:type="dcterms:W3CDTF">2023-10-17T08:18:18Z</dcterms:created>
  <dcterms:modified xsi:type="dcterms:W3CDTF">2023-10-18T16:10:49Z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ada0a2f-b917-4d51-b0d0-d418a10c8b23_Enabled">
    <vt:lpwstr>true</vt:lpwstr>
  </property>
  <property fmtid="{D5CDD505-2E9C-101B-9397-08002B2CF9AE}" pid="3" name="MSIP_Label_1ada0a2f-b917-4d51-b0d0-d418a10c8b23_SetDate">
    <vt:lpwstr>2023-10-17T08:18:19Z</vt:lpwstr>
  </property>
  <property fmtid="{D5CDD505-2E9C-101B-9397-08002B2CF9AE}" pid="4" name="MSIP_Label_1ada0a2f-b917-4d51-b0d0-d418a10c8b23_Method">
    <vt:lpwstr>Standard</vt:lpwstr>
  </property>
  <property fmtid="{D5CDD505-2E9C-101B-9397-08002B2CF9AE}" pid="5" name="MSIP_Label_1ada0a2f-b917-4d51-b0d0-d418a10c8b23_Name">
    <vt:lpwstr>1ada0a2f-b917-4d51-b0d0-d418a10c8b23</vt:lpwstr>
  </property>
  <property fmtid="{D5CDD505-2E9C-101B-9397-08002B2CF9AE}" pid="6" name="MSIP_Label_1ada0a2f-b917-4d51-b0d0-d418a10c8b23_SiteId">
    <vt:lpwstr>12a3af23-a769-4654-847f-958f3d479f4a</vt:lpwstr>
  </property>
  <property fmtid="{D5CDD505-2E9C-101B-9397-08002B2CF9AE}" pid="7" name="MSIP_Label_1ada0a2f-b917-4d51-b0d0-d418a10c8b23_ActionId">
    <vt:lpwstr>c3de175c-8b2b-4b53-8e63-aeeb95673354</vt:lpwstr>
  </property>
  <property fmtid="{D5CDD505-2E9C-101B-9397-08002B2CF9AE}" pid="8" name="MSIP_Label_1ada0a2f-b917-4d51-b0d0-d418a10c8b23_ContentBits">
    <vt:lpwstr>0</vt:lpwstr>
  </property>
</Properties>
</file>