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C:\Users\gayan\Downloads\"/>
    </mc:Choice>
  </mc:AlternateContent>
  <xr:revisionPtr revIDLastSave="0" documentId="8_{D45DA4EE-97B7-4BC5-89E3-4A75732DEDF9}" xr6:coauthVersionLast="47" xr6:coauthVersionMax="47" xr10:uidLastSave="{00000000-0000-0000-0000-000000000000}"/>
  <bookViews>
    <workbookView xWindow="-108" yWindow="-108" windowWidth="23256" windowHeight="12456" tabRatio="921" firstSheet="2" activeTab="3" xr2:uid="{2F2A1708-4194-FD4A-AF7A-B7304905A527}"/>
  </bookViews>
  <sheets>
    <sheet name="Disclaimer" sheetId="30" r:id="rId1"/>
    <sheet name="Info and sources" sheetId="7" r:id="rId2"/>
    <sheet name="Report" sheetId="26" r:id="rId3"/>
    <sheet name="Your organisation" sheetId="27" r:id="rId4"/>
    <sheet name="Fuels" sheetId="5" r:id="rId5"/>
    <sheet name="Refrigerants" sheetId="31" r:id="rId6"/>
    <sheet name="Owned vehicles" sheetId="8" r:id="rId7"/>
    <sheet name="Electricity, heat, cooling" sheetId="12" r:id="rId8"/>
    <sheet name="WTT- fuels" sheetId="13" r:id="rId9"/>
    <sheet name="T&amp;D" sheetId="15" r:id="rId10"/>
    <sheet name="Water" sheetId="18" r:id="rId11"/>
    <sheet name="Material use" sheetId="21" r:id="rId12"/>
    <sheet name="Waste disposal" sheetId="20" r:id="rId13"/>
    <sheet name="Flight and Accommodation" sheetId="22" r:id="rId14"/>
    <sheet name="Business travel - land and sea" sheetId="23" r:id="rId15"/>
    <sheet name="Freighting goods" sheetId="25" r:id="rId16"/>
    <sheet name="Employees commuting" sheetId="29" r:id="rId17"/>
    <sheet name="Food" sheetId="32" r:id="rId18"/>
    <sheet name="Home Office" sheetId="35" r:id="rId19"/>
  </sheets>
  <externalReferences>
    <externalReference r:id="rId20"/>
  </externalReferences>
  <definedNames>
    <definedName name="_xlnm._FilterDatabase" localSheetId="14" hidden="1">'Business travel - land and sea'!$A$5:$G$52</definedName>
    <definedName name="_xlnm._FilterDatabase" localSheetId="7" hidden="1">'Electricity, heat, cooling'!$A$8:$B$260</definedName>
    <definedName name="_xlnm._FilterDatabase" localSheetId="16" hidden="1">'Employees commuting'!$A$5:$G$42</definedName>
    <definedName name="_xlnm._FilterDatabase" localSheetId="13" hidden="1">'Flight and Accommodation'!$W$6:$X$58</definedName>
    <definedName name="_xlnm._FilterDatabase" localSheetId="4" hidden="1">Fuels!$A$5:$B$40</definedName>
    <definedName name="_xlnm._FilterDatabase" localSheetId="11" hidden="1">'Material use'!$A$5:$A$41</definedName>
    <definedName name="_xlnm._FilterDatabase" localSheetId="9" hidden="1">'T&amp;D'!$A$5:$A$12</definedName>
    <definedName name="_xlnm._FilterDatabase" localSheetId="12" hidden="1">'Waste disposal'!$A$5:$A$41</definedName>
    <definedName name="_xlnm._FilterDatabase" localSheetId="10" hidden="1">Water!$A$5:$B$18</definedName>
    <definedName name="_xlnm._FilterDatabase" localSheetId="8" hidden="1">'WTT- fuels'!$A$5:$B$11</definedName>
    <definedName name="Impact_flag" localSheetId="14">#REF!</definedName>
    <definedName name="Impact_flag" localSheetId="0">#REF!</definedName>
    <definedName name="Impact_flag" localSheetId="16">#REF!</definedName>
    <definedName name="Impact_flag" localSheetId="13">#REF!</definedName>
    <definedName name="Impact_flag" localSheetId="17">#REF!</definedName>
    <definedName name="Impact_flag" localSheetId="15">#REF!</definedName>
    <definedName name="Impact_flag" localSheetId="18">#REF!</definedName>
    <definedName name="Impact_flag" localSheetId="11">#REF!</definedName>
    <definedName name="Impact_flag" localSheetId="5">#REF!</definedName>
    <definedName name="Impact_flag" localSheetId="12">#REF!</definedName>
    <definedName name="Impact_flag" localSheetId="10">#REF!</definedName>
    <definedName name="Impact_flag">#REF!</definedName>
    <definedName name="Index" localSheetId="14">#REF!</definedName>
    <definedName name="Index" localSheetId="0">#REF!</definedName>
    <definedName name="Index" localSheetId="16">#REF!</definedName>
    <definedName name="Index" localSheetId="13">#REF!</definedName>
    <definedName name="Index" localSheetId="17">#REF!</definedName>
    <definedName name="Index" localSheetId="15">#REF!</definedName>
    <definedName name="Index" localSheetId="18">#REF!</definedName>
    <definedName name="Index" localSheetId="11">#REF!</definedName>
    <definedName name="Index" localSheetId="5">#REF!</definedName>
    <definedName name="Index" localSheetId="12">#REF!</definedName>
    <definedName name="Index" localSheetId="10">#REF!</definedName>
    <definedName name="Index">#REF!</definedName>
    <definedName name="IndexArray" localSheetId="14">#REF!</definedName>
    <definedName name="IndexArray" localSheetId="0">#REF!</definedName>
    <definedName name="IndexArray" localSheetId="16">#REF!</definedName>
    <definedName name="IndexArray" localSheetId="13">#REF!</definedName>
    <definedName name="IndexArray" localSheetId="17">#REF!</definedName>
    <definedName name="IndexArray" localSheetId="15">#REF!</definedName>
    <definedName name="IndexArray" localSheetId="18">#REF!</definedName>
    <definedName name="IndexArray" localSheetId="11">#REF!</definedName>
    <definedName name="IndexArray" localSheetId="5">#REF!</definedName>
    <definedName name="IndexArray" localSheetId="12">#REF!</definedName>
    <definedName name="IndexArray" localSheetId="10">#REF!</definedName>
    <definedName name="IndexArray">#REF!</definedName>
    <definedName name="ja" localSheetId="14">#REF!</definedName>
    <definedName name="ja" localSheetId="0">#REF!</definedName>
    <definedName name="ja" localSheetId="16">#REF!</definedName>
    <definedName name="ja" localSheetId="13">#REF!</definedName>
    <definedName name="ja" localSheetId="17">#REF!</definedName>
    <definedName name="ja" localSheetId="15">#REF!</definedName>
    <definedName name="ja" localSheetId="18">#REF!</definedName>
    <definedName name="ja" localSheetId="11">#REF!</definedName>
    <definedName name="ja" localSheetId="5">#REF!</definedName>
    <definedName name="ja">#REF!</definedName>
    <definedName name="LatestChange" localSheetId="14">#REF!</definedName>
    <definedName name="LatestChange" localSheetId="0">#REF!</definedName>
    <definedName name="LatestChange" localSheetId="16">#REF!</definedName>
    <definedName name="LatestChange" localSheetId="13">#REF!</definedName>
    <definedName name="LatestChange" localSheetId="17">#REF!</definedName>
    <definedName name="LatestChange" localSheetId="15">#REF!</definedName>
    <definedName name="LatestChange" localSheetId="18">#REF!</definedName>
    <definedName name="LatestChange" localSheetId="11">#REF!</definedName>
    <definedName name="LatestChange" localSheetId="5">#REF!</definedName>
    <definedName name="LatestChange" localSheetId="12">#REF!</definedName>
    <definedName name="LatestChange" localSheetId="10">#REF!</definedName>
    <definedName name="LatestChange">#REF!</definedName>
    <definedName name="LatestPerson" localSheetId="14">#REF!</definedName>
    <definedName name="LatestPerson" localSheetId="0">#REF!</definedName>
    <definedName name="LatestPerson" localSheetId="16">#REF!</definedName>
    <definedName name="LatestPerson" localSheetId="13">#REF!</definedName>
    <definedName name="LatestPerson" localSheetId="17">#REF!</definedName>
    <definedName name="LatestPerson" localSheetId="15">#REF!</definedName>
    <definedName name="LatestPerson" localSheetId="18">#REF!</definedName>
    <definedName name="LatestPerson" localSheetId="11">#REF!</definedName>
    <definedName name="LatestPerson" localSheetId="5">#REF!</definedName>
    <definedName name="LatestPerson" localSheetId="12">#REF!</definedName>
    <definedName name="LatestPerson" localSheetId="10">#REF!</definedName>
    <definedName name="LatestPerson">#REF!</definedName>
    <definedName name="LatestVersion" localSheetId="14">#REF!</definedName>
    <definedName name="LatestVersion" localSheetId="0">#REF!</definedName>
    <definedName name="LatestVersion" localSheetId="16">#REF!</definedName>
    <definedName name="LatestVersion" localSheetId="13">#REF!</definedName>
    <definedName name="LatestVersion" localSheetId="17">#REF!</definedName>
    <definedName name="LatestVersion" localSheetId="15">#REF!</definedName>
    <definedName name="LatestVersion" localSheetId="18">#REF!</definedName>
    <definedName name="LatestVersion" localSheetId="11">#REF!</definedName>
    <definedName name="LatestVersion" localSheetId="5">#REF!</definedName>
    <definedName name="LatestVersion" localSheetId="12">#REF!</definedName>
    <definedName name="LatestVersion" localSheetId="10">#REF!</definedName>
    <definedName name="LatestVersion">#REF!</definedName>
    <definedName name="materail1" localSheetId="14">#REF!</definedName>
    <definedName name="materail1" localSheetId="0">#REF!</definedName>
    <definedName name="materail1" localSheetId="16">#REF!</definedName>
    <definedName name="materail1" localSheetId="13">#REF!</definedName>
    <definedName name="materail1" localSheetId="17">#REF!</definedName>
    <definedName name="materail1" localSheetId="15">#REF!</definedName>
    <definedName name="materail1" localSheetId="18">#REF!</definedName>
    <definedName name="materail1" localSheetId="11">#REF!</definedName>
    <definedName name="materail1" localSheetId="5">#REF!</definedName>
    <definedName name="materail1">#REF!</definedName>
    <definedName name="Material" localSheetId="14">#REF!</definedName>
    <definedName name="Material" localSheetId="0">#REF!</definedName>
    <definedName name="Material" localSheetId="16">#REF!</definedName>
    <definedName name="Material" localSheetId="13">#REF!</definedName>
    <definedName name="Material" localSheetId="17">#REF!</definedName>
    <definedName name="Material" localSheetId="15">#REF!</definedName>
    <definedName name="Material" localSheetId="18">#REF!</definedName>
    <definedName name="Material" localSheetId="11">#REF!</definedName>
    <definedName name="Material" localSheetId="5">#REF!</definedName>
    <definedName name="Material">#REF!</definedName>
    <definedName name="ModelName" localSheetId="14">#REF!</definedName>
    <definedName name="ModelName" localSheetId="0">#REF!</definedName>
    <definedName name="ModelName" localSheetId="16">#REF!</definedName>
    <definedName name="ModelName" localSheetId="13">#REF!</definedName>
    <definedName name="ModelName" localSheetId="17">#REF!</definedName>
    <definedName name="ModelName" localSheetId="15">#REF!</definedName>
    <definedName name="ModelName" localSheetId="18">#REF!</definedName>
    <definedName name="ModelName" localSheetId="11">#REF!</definedName>
    <definedName name="ModelName" localSheetId="5">#REF!</definedName>
    <definedName name="ModelName" localSheetId="12">#REF!</definedName>
    <definedName name="ModelName" localSheetId="10">#REF!</definedName>
    <definedName name="ModelName">#REF!</definedName>
    <definedName name="_xlnm.Print_Area" localSheetId="2">Report!$A$1:$E$25</definedName>
    <definedName name="Quality_flag" localSheetId="14">#REF!</definedName>
    <definedName name="Quality_flag" localSheetId="0">#REF!</definedName>
    <definedName name="Quality_flag" localSheetId="16">#REF!</definedName>
    <definedName name="Quality_flag" localSheetId="13">#REF!</definedName>
    <definedName name="Quality_flag" localSheetId="17">#REF!</definedName>
    <definedName name="Quality_flag" localSheetId="15">#REF!</definedName>
    <definedName name="Quality_flag" localSheetId="18">#REF!</definedName>
    <definedName name="Quality_flag" localSheetId="11">#REF!</definedName>
    <definedName name="Quality_flag" localSheetId="5">#REF!</definedName>
    <definedName name="Quality_flag" localSheetId="12">#REF!</definedName>
    <definedName name="Quality_flag" localSheetId="10">#REF!</definedName>
    <definedName name="Quality_flag">#REF!</definedName>
    <definedName name="Risk_flag" localSheetId="14">#REF!</definedName>
    <definedName name="Risk_flag" localSheetId="0">#REF!</definedName>
    <definedName name="Risk_flag" localSheetId="16">#REF!</definedName>
    <definedName name="Risk_flag" localSheetId="13">#REF!</definedName>
    <definedName name="Risk_flag" localSheetId="17">#REF!</definedName>
    <definedName name="Risk_flag" localSheetId="15">#REF!</definedName>
    <definedName name="Risk_flag" localSheetId="18">#REF!</definedName>
    <definedName name="Risk_flag" localSheetId="11">#REF!</definedName>
    <definedName name="Risk_flag" localSheetId="5">#REF!</definedName>
    <definedName name="Risk_flag" localSheetId="12">#REF!</definedName>
    <definedName name="Risk_flag" localSheetId="10">#REF!</definedName>
    <definedName name="Risk_flag">#REF!</definedName>
    <definedName name="Status_Checking" localSheetId="14">#REF!</definedName>
    <definedName name="Status_Checking" localSheetId="0">#REF!</definedName>
    <definedName name="Status_Checking" localSheetId="16">#REF!</definedName>
    <definedName name="Status_Checking" localSheetId="13">#REF!</definedName>
    <definedName name="Status_Checking" localSheetId="17">#REF!</definedName>
    <definedName name="Status_Checking" localSheetId="15">#REF!</definedName>
    <definedName name="Status_Checking" localSheetId="18">#REF!</definedName>
    <definedName name="Status_Checking" localSheetId="11">#REF!</definedName>
    <definedName name="Status_Checking" localSheetId="5">#REF!</definedName>
    <definedName name="Status_Checking" localSheetId="12">#REF!</definedName>
    <definedName name="Status_Checking" localSheetId="10">#REF!</definedName>
    <definedName name="Status_Checking">#REF!</definedName>
    <definedName name="Status_Overall" localSheetId="14">#REF!</definedName>
    <definedName name="Status_Overall" localSheetId="0">#REF!</definedName>
    <definedName name="Status_Overall" localSheetId="16">#REF!</definedName>
    <definedName name="Status_Overall" localSheetId="13">#REF!</definedName>
    <definedName name="Status_Overall" localSheetId="17">#REF!</definedName>
    <definedName name="Status_Overall" localSheetId="15">#REF!</definedName>
    <definedName name="Status_Overall" localSheetId="18">#REF!</definedName>
    <definedName name="Status_Overall" localSheetId="11">#REF!</definedName>
    <definedName name="Status_Overall" localSheetId="5">#REF!</definedName>
    <definedName name="Status_Overall" localSheetId="12">#REF!</definedName>
    <definedName name="Status_Overall" localSheetId="10">#REF!</definedName>
    <definedName name="Status_Overall">#REF!</definedName>
    <definedName name="Status_Update" localSheetId="14">#REF!</definedName>
    <definedName name="Status_Update" localSheetId="0">#REF!</definedName>
    <definedName name="Status_Update" localSheetId="16">#REF!</definedName>
    <definedName name="Status_Update" localSheetId="13">#REF!</definedName>
    <definedName name="Status_Update" localSheetId="17">#REF!</definedName>
    <definedName name="Status_Update" localSheetId="15">#REF!</definedName>
    <definedName name="Status_Update" localSheetId="18">#REF!</definedName>
    <definedName name="Status_Update" localSheetId="11">#REF!</definedName>
    <definedName name="Status_Update" localSheetId="5">#REF!</definedName>
    <definedName name="Status_Update" localSheetId="12">#REF!</definedName>
    <definedName name="Status_Update" localSheetId="10">#REF!</definedName>
    <definedName name="Status_Update">#REF!</definedName>
    <definedName name="t_Water_supply" localSheetId="14">#REF!</definedName>
    <definedName name="t_Water_supply" localSheetId="0">#REF!</definedName>
    <definedName name="t_Water_supply" localSheetId="16">#REF!</definedName>
    <definedName name="t_Water_supply" localSheetId="13">#REF!</definedName>
    <definedName name="t_Water_supply" localSheetId="17">#REF!</definedName>
    <definedName name="t_Water_supply" localSheetId="15">#REF!</definedName>
    <definedName name="t_Water_supply" localSheetId="18">#REF!</definedName>
    <definedName name="t_Water_supply" localSheetId="5">#REF!</definedName>
    <definedName name="t_Water_supply">#REF!</definedName>
    <definedName name="t_Water_treatment" localSheetId="14">#REF!</definedName>
    <definedName name="t_Water_treatment" localSheetId="0">#REF!</definedName>
    <definedName name="t_Water_treatment" localSheetId="16">#REF!</definedName>
    <definedName name="t_Water_treatment" localSheetId="13">#REF!</definedName>
    <definedName name="t_Water_treatment" localSheetId="17">#REF!</definedName>
    <definedName name="t_Water_treatment" localSheetId="15">#REF!</definedName>
    <definedName name="t_Water_treatment" localSheetId="18">#REF!</definedName>
    <definedName name="t_Water_treatment" localSheetId="5">#REF!</definedName>
    <definedName name="t_Water_treatment">#REF!</definedName>
    <definedName name="Team" localSheetId="14">#REF!</definedName>
    <definedName name="Team" localSheetId="0">#REF!</definedName>
    <definedName name="Team" localSheetId="16">#REF!</definedName>
    <definedName name="Team" localSheetId="13">#REF!</definedName>
    <definedName name="Team" localSheetId="17">#REF!</definedName>
    <definedName name="Team" localSheetId="15">#REF!</definedName>
    <definedName name="Team" localSheetId="18">#REF!</definedName>
    <definedName name="Team" localSheetId="11">#REF!</definedName>
    <definedName name="Team" localSheetId="5">#REF!</definedName>
    <definedName name="Team" localSheetId="12">#REF!</definedName>
    <definedName name="Team" localSheetId="10">#REF!</definedName>
    <definedName name="Team">#REF!</definedName>
    <definedName name="Total_WTT_EF_Gen" localSheetId="14">[1]Calc2_UK_WTT_Elec!#REF!</definedName>
    <definedName name="Total_WTT_EF_Gen" localSheetId="0">[1]Calc2_UK_WTT_Elec!#REF!</definedName>
    <definedName name="Total_WTT_EF_Gen" localSheetId="16">[1]Calc2_UK_WTT_Elec!#REF!</definedName>
    <definedName name="Total_WTT_EF_Gen" localSheetId="13">[1]Calc2_UK_WTT_Elec!#REF!</definedName>
    <definedName name="Total_WTT_EF_Gen" localSheetId="17">[1]Calc2_UK_WTT_Elec!#REF!</definedName>
    <definedName name="Total_WTT_EF_Gen" localSheetId="15">[1]Calc2_UK_WTT_Elec!#REF!</definedName>
    <definedName name="Total_WTT_EF_Gen" localSheetId="18">[1]Calc2_UK_WTT_Elec!#REF!</definedName>
    <definedName name="Total_WTT_EF_Gen" localSheetId="11">[1]Calc2_UK_WTT_Elec!#REF!</definedName>
    <definedName name="Total_WTT_EF_Gen" localSheetId="5">[1]Calc2_UK_WTT_Elec!#REF!</definedName>
    <definedName name="Total_WTT_EF_Gen" localSheetId="12">[1]Calc2_UK_WTT_Elec!#REF!</definedName>
    <definedName name="Total_WTT_EF_Gen" localSheetId="10">[1]Calc2_UK_WTT_Elec!#REF!</definedName>
    <definedName name="Total_WTT_EF_Gen">[1]Calc2_UK_WTT_Elec!#REF!</definedName>
    <definedName name="Year_Reporting_WTT" localSheetId="14">[1]Calc2_UK_WTT_Elec!#REF!</definedName>
    <definedName name="Year_Reporting_WTT" localSheetId="0">[1]Calc2_UK_WTT_Elec!#REF!</definedName>
    <definedName name="Year_Reporting_WTT" localSheetId="16">[1]Calc2_UK_WTT_Elec!#REF!</definedName>
    <definedName name="Year_Reporting_WTT" localSheetId="13">[1]Calc2_UK_WTT_Elec!#REF!</definedName>
    <definedName name="Year_Reporting_WTT" localSheetId="17">[1]Calc2_UK_WTT_Elec!#REF!</definedName>
    <definedName name="Year_Reporting_WTT" localSheetId="15">[1]Calc2_UK_WTT_Elec!#REF!</definedName>
    <definedName name="Year_Reporting_WTT" localSheetId="18">[1]Calc2_UK_WTT_Elec!#REF!</definedName>
    <definedName name="Year_Reporting_WTT" localSheetId="11">[1]Calc2_UK_WTT_Elec!#REF!</definedName>
    <definedName name="Year_Reporting_WTT" localSheetId="5">[1]Calc2_UK_WTT_Elec!#REF!</definedName>
    <definedName name="Year_Reporting_WTT" localSheetId="12">[1]Calc2_UK_WTT_Elec!#REF!</definedName>
    <definedName name="Year_Reporting_WTT" localSheetId="10">[1]Calc2_UK_WTT_Elec!#REF!</definedName>
    <definedName name="Year_Reporting_WTT">[1]Calc2_UK_WTT_Elec!#REF!</definedName>
    <definedName name="YesNo" localSheetId="14">#REF!</definedName>
    <definedName name="YesNo" localSheetId="0">#REF!</definedName>
    <definedName name="YesNo" localSheetId="16">#REF!</definedName>
    <definedName name="YesNo" localSheetId="13">#REF!</definedName>
    <definedName name="YesNo" localSheetId="17">#REF!</definedName>
    <definedName name="YesNo" localSheetId="15">#REF!</definedName>
    <definedName name="YesNo" localSheetId="18">#REF!</definedName>
    <definedName name="YesNo" localSheetId="11">#REF!</definedName>
    <definedName name="YesNo" localSheetId="5">#REF!</definedName>
    <definedName name="YesNo" localSheetId="12">#REF!</definedName>
    <definedName name="YesNo" localSheetId="10">#REF!</definedName>
    <definedName name="YesNo">#REF!</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35" l="1"/>
  <c r="D7" i="35"/>
  <c r="J7" i="35" l="1"/>
  <c r="E8" i="35"/>
  <c r="E9" i="35"/>
  <c r="E10" i="35"/>
  <c r="E11" i="35"/>
  <c r="E12" i="35"/>
  <c r="E13" i="35"/>
  <c r="E14" i="35"/>
  <c r="E15" i="35"/>
  <c r="E16" i="35"/>
  <c r="E17" i="35"/>
  <c r="E18" i="35"/>
  <c r="E19" i="35"/>
  <c r="E20" i="35"/>
  <c r="E21" i="35"/>
  <c r="E22" i="35"/>
  <c r="E23" i="35"/>
  <c r="E24" i="35"/>
  <c r="E25" i="35"/>
  <c r="E26" i="35"/>
  <c r="E27" i="35"/>
  <c r="E28" i="35"/>
  <c r="E29" i="35"/>
  <c r="E30" i="35"/>
  <c r="E31" i="35"/>
  <c r="E32" i="35"/>
  <c r="E33" i="35"/>
  <c r="E34" i="35"/>
  <c r="E35" i="35"/>
  <c r="E36" i="35"/>
  <c r="E6" i="35"/>
  <c r="D6" i="35" l="1"/>
  <c r="J6" i="35" s="1"/>
  <c r="D8" i="35"/>
  <c r="J8" i="35" s="1"/>
  <c r="D9" i="35"/>
  <c r="J9" i="35" s="1"/>
  <c r="D10" i="35"/>
  <c r="J10" i="35" s="1"/>
  <c r="D11" i="35"/>
  <c r="J11" i="35" s="1"/>
  <c r="D12" i="35"/>
  <c r="J12" i="35" s="1"/>
  <c r="D13" i="35"/>
  <c r="J13" i="35" s="1"/>
  <c r="D14" i="35"/>
  <c r="J14" i="35" s="1"/>
  <c r="D15" i="35"/>
  <c r="J15" i="35" s="1"/>
  <c r="D16" i="35"/>
  <c r="J16" i="35" s="1"/>
  <c r="D17" i="35"/>
  <c r="J17" i="35" s="1"/>
  <c r="D18" i="35"/>
  <c r="J18" i="35" s="1"/>
  <c r="D19" i="35"/>
  <c r="J19" i="35" s="1"/>
  <c r="D20" i="35"/>
  <c r="J20" i="35" s="1"/>
  <c r="D21" i="35"/>
  <c r="J21" i="35" s="1"/>
  <c r="D22" i="35"/>
  <c r="J22" i="35" s="1"/>
  <c r="D23" i="35"/>
  <c r="J23" i="35" s="1"/>
  <c r="D24" i="35"/>
  <c r="J24" i="35" s="1"/>
  <c r="D25" i="35"/>
  <c r="J25" i="35" s="1"/>
  <c r="D26" i="35"/>
  <c r="J26" i="35" s="1"/>
  <c r="D27" i="35"/>
  <c r="J27" i="35" s="1"/>
  <c r="D28" i="35"/>
  <c r="J28" i="35" s="1"/>
  <c r="D29" i="35"/>
  <c r="J29" i="35" s="1"/>
  <c r="D30" i="35"/>
  <c r="J30" i="35" s="1"/>
  <c r="D31" i="35"/>
  <c r="J31" i="35" s="1"/>
  <c r="D32" i="35"/>
  <c r="J32" i="35" s="1"/>
  <c r="D33" i="35"/>
  <c r="J33" i="35" s="1"/>
  <c r="D34" i="35"/>
  <c r="J34" i="35" s="1"/>
  <c r="D35" i="35"/>
  <c r="J35" i="35" s="1"/>
  <c r="D36" i="35"/>
  <c r="J36" i="35" s="1"/>
  <c r="E24" i="26" l="1"/>
  <c r="B16" i="12"/>
  <c r="B7" i="12"/>
  <c r="D7" i="12" s="1"/>
  <c r="D16" i="12" l="1"/>
  <c r="F16" i="12" s="1"/>
  <c r="E10" i="26" s="1"/>
  <c r="F42" i="8" l="1"/>
  <c r="F43" i="8"/>
  <c r="F44" i="8"/>
  <c r="F41" i="8"/>
  <c r="F50" i="29"/>
  <c r="G50" i="29" s="1"/>
  <c r="F53" i="29"/>
  <c r="G53" i="29" s="1"/>
  <c r="F52" i="29"/>
  <c r="G52" i="29" s="1"/>
  <c r="F51" i="29"/>
  <c r="G51" i="29" s="1"/>
  <c r="D6" i="27" l="1"/>
  <c r="K37" i="8" l="1"/>
  <c r="E32" i="29"/>
  <c r="E35" i="29"/>
  <c r="E34" i="29"/>
  <c r="E33" i="29"/>
  <c r="K36" i="8"/>
  <c r="E47" i="29"/>
  <c r="G47" i="29" s="1"/>
  <c r="E48" i="29"/>
  <c r="G48" i="29" s="1"/>
  <c r="E49" i="29"/>
  <c r="G49" i="29" s="1"/>
  <c r="E46" i="29"/>
  <c r="G46" i="29" s="1"/>
  <c r="K35" i="8"/>
  <c r="D34" i="8"/>
  <c r="D38" i="8"/>
  <c r="D40" i="8"/>
  <c r="F40" i="8" s="1"/>
  <c r="D37" i="8"/>
  <c r="D39" i="8"/>
  <c r="F39" i="8" s="1"/>
  <c r="K34" i="8"/>
  <c r="D35" i="8"/>
  <c r="D33" i="8"/>
  <c r="D36" i="8"/>
  <c r="F11" i="12" l="1"/>
  <c r="E8" i="26" s="1"/>
  <c r="E14" i="32" l="1"/>
  <c r="E17" i="32" l="1"/>
  <c r="E16" i="32"/>
  <c r="E15" i="32"/>
  <c r="E13" i="32"/>
  <c r="E12" i="32"/>
  <c r="E11" i="32"/>
  <c r="E10" i="32"/>
  <c r="E9" i="32"/>
  <c r="E8" i="32"/>
  <c r="E7" i="32"/>
  <c r="E6" i="32"/>
  <c r="E23" i="26" l="1"/>
  <c r="E92" i="31"/>
  <c r="E91" i="31"/>
  <c r="E90" i="31"/>
  <c r="E89" i="31"/>
  <c r="E88" i="31"/>
  <c r="E87" i="31"/>
  <c r="E86" i="31"/>
  <c r="E85" i="31"/>
  <c r="E84" i="31"/>
  <c r="E83" i="31"/>
  <c r="E82" i="31"/>
  <c r="E81" i="31"/>
  <c r="E80" i="31"/>
  <c r="E79" i="31"/>
  <c r="E78" i="31"/>
  <c r="E77" i="31"/>
  <c r="E76" i="31"/>
  <c r="E75" i="31"/>
  <c r="E74" i="31"/>
  <c r="E73" i="31"/>
  <c r="E72" i="31"/>
  <c r="E71" i="31"/>
  <c r="E70" i="31"/>
  <c r="E69" i="31"/>
  <c r="E68" i="31"/>
  <c r="E67" i="31"/>
  <c r="E66" i="31"/>
  <c r="E65" i="31"/>
  <c r="E64" i="31"/>
  <c r="E63" i="31"/>
  <c r="E62" i="31"/>
  <c r="E61" i="31"/>
  <c r="E60" i="31"/>
  <c r="E59" i="31"/>
  <c r="E58" i="31"/>
  <c r="E57" i="31"/>
  <c r="E56" i="31"/>
  <c r="E55" i="31"/>
  <c r="E54" i="31"/>
  <c r="E53" i="31"/>
  <c r="E52" i="31"/>
  <c r="E51" i="31"/>
  <c r="E50" i="31"/>
  <c r="E49" i="31"/>
  <c r="E48" i="31"/>
  <c r="E47" i="31"/>
  <c r="E46" i="31"/>
  <c r="E45" i="31"/>
  <c r="E44" i="31"/>
  <c r="E43" i="31"/>
  <c r="E42" i="31"/>
  <c r="E41" i="31"/>
  <c r="E40" i="31"/>
  <c r="E39" i="31"/>
  <c r="E38" i="31"/>
  <c r="E37" i="31"/>
  <c r="E36" i="31"/>
  <c r="E35" i="31"/>
  <c r="E34" i="31"/>
  <c r="E33" i="31"/>
  <c r="E32" i="31"/>
  <c r="E31" i="31"/>
  <c r="E30" i="31"/>
  <c r="E29" i="31"/>
  <c r="E28" i="31"/>
  <c r="E27" i="31"/>
  <c r="E26" i="31"/>
  <c r="E25" i="31"/>
  <c r="E24" i="31"/>
  <c r="E23" i="31"/>
  <c r="E22" i="31"/>
  <c r="E21" i="31"/>
  <c r="E20" i="31"/>
  <c r="E19" i="31"/>
  <c r="E18" i="31"/>
  <c r="E17" i="31"/>
  <c r="E16" i="31"/>
  <c r="E15" i="31"/>
  <c r="E14" i="31"/>
  <c r="E13" i="31"/>
  <c r="E12" i="31"/>
  <c r="E11" i="31"/>
  <c r="E10" i="31"/>
  <c r="E9" i="31"/>
  <c r="E8" i="31"/>
  <c r="E7" i="31"/>
  <c r="E6" i="31"/>
  <c r="E4" i="26" l="1"/>
  <c r="G43" i="29"/>
  <c r="G44" i="29"/>
  <c r="G45" i="29"/>
  <c r="E17" i="26" l="1"/>
  <c r="F7" i="12" l="1"/>
  <c r="E7" i="26" s="1"/>
  <c r="G42" i="29" l="1"/>
  <c r="G41" i="29"/>
  <c r="G40" i="29"/>
  <c r="G39" i="29"/>
  <c r="G38" i="29"/>
  <c r="G37" i="29"/>
  <c r="G36" i="29"/>
  <c r="G35" i="29"/>
  <c r="G34" i="29"/>
  <c r="G33" i="29"/>
  <c r="G32" i="29"/>
  <c r="G31" i="29"/>
  <c r="G30" i="29"/>
  <c r="G29" i="29"/>
  <c r="G28" i="29"/>
  <c r="G27" i="29"/>
  <c r="G26" i="29"/>
  <c r="G25" i="29"/>
  <c r="G24" i="29"/>
  <c r="G23" i="29"/>
  <c r="G22" i="29"/>
  <c r="G21" i="29"/>
  <c r="G20" i="29"/>
  <c r="G19" i="29"/>
  <c r="G18" i="29"/>
  <c r="G17" i="29"/>
  <c r="G16" i="29"/>
  <c r="G15" i="29"/>
  <c r="G14" i="29"/>
  <c r="G13" i="29"/>
  <c r="G12" i="29"/>
  <c r="G11" i="29"/>
  <c r="G10" i="29"/>
  <c r="G9" i="29"/>
  <c r="G8" i="29"/>
  <c r="G7" i="29"/>
  <c r="G6" i="29"/>
  <c r="E22" i="26" l="1"/>
  <c r="A1" i="26"/>
  <c r="K8" i="22" l="1"/>
  <c r="K21" i="22"/>
  <c r="K22" i="22"/>
  <c r="K23" i="22"/>
  <c r="K24" i="22"/>
  <c r="K25" i="22"/>
  <c r="K26" i="22"/>
  <c r="K27" i="22"/>
  <c r="K28" i="22"/>
  <c r="K29" i="22"/>
  <c r="K30" i="22"/>
  <c r="K31" i="22"/>
  <c r="K32" i="22"/>
  <c r="K33" i="22"/>
  <c r="K34" i="22"/>
  <c r="K35" i="22"/>
  <c r="K36" i="22"/>
  <c r="K37" i="22"/>
  <c r="K38" i="22"/>
  <c r="K39" i="22"/>
  <c r="K40" i="22"/>
  <c r="K41" i="22"/>
  <c r="K42" i="22"/>
  <c r="K43" i="22"/>
  <c r="K44" i="22"/>
  <c r="K45" i="22"/>
  <c r="K46" i="22"/>
  <c r="K47" i="22"/>
  <c r="K48" i="22"/>
  <c r="K49" i="22"/>
  <c r="K50" i="22"/>
  <c r="K51" i="22"/>
  <c r="K52" i="22"/>
  <c r="K53" i="22"/>
  <c r="K54" i="22"/>
  <c r="K55" i="22"/>
  <c r="K56" i="22"/>
  <c r="K57" i="22"/>
  <c r="K58" i="22"/>
  <c r="K59" i="22"/>
  <c r="K60" i="22"/>
  <c r="K61" i="22"/>
  <c r="K62" i="22"/>
  <c r="K63" i="22"/>
  <c r="K64" i="22"/>
  <c r="K65" i="22"/>
  <c r="K66" i="22"/>
  <c r="K67" i="22"/>
  <c r="K68" i="22"/>
  <c r="K69" i="22"/>
  <c r="K70" i="22"/>
  <c r="K71" i="22"/>
  <c r="K72" i="22"/>
  <c r="K73" i="22"/>
  <c r="K74" i="22"/>
  <c r="K75" i="22"/>
  <c r="K76" i="22"/>
  <c r="K77" i="22"/>
  <c r="K78" i="22"/>
  <c r="K79" i="22"/>
  <c r="K80" i="22"/>
  <c r="K81" i="22"/>
  <c r="K82" i="22"/>
  <c r="K83" i="22"/>
  <c r="K84" i="22"/>
  <c r="K85" i="22"/>
  <c r="K86" i="22"/>
  <c r="K87" i="22"/>
  <c r="K88" i="22"/>
  <c r="K89" i="22"/>
  <c r="K90" i="22"/>
  <c r="K91" i="22"/>
  <c r="K92" i="22"/>
  <c r="K93" i="22"/>
  <c r="K94" i="22"/>
  <c r="K95" i="22"/>
  <c r="K96" i="22"/>
  <c r="K97" i="22"/>
  <c r="K98" i="22"/>
  <c r="K99" i="22"/>
  <c r="K100" i="22"/>
  <c r="J7" i="22"/>
  <c r="K7" i="22" s="1"/>
  <c r="J8" i="22"/>
  <c r="J9" i="22"/>
  <c r="K9" i="22" s="1"/>
  <c r="J10" i="22"/>
  <c r="K10" i="22" s="1"/>
  <c r="J11" i="22"/>
  <c r="K11" i="22" s="1"/>
  <c r="J12" i="22"/>
  <c r="K12" i="22" s="1"/>
  <c r="J13" i="22"/>
  <c r="K13" i="22" s="1"/>
  <c r="J14" i="22"/>
  <c r="K14" i="22" s="1"/>
  <c r="J15" i="22"/>
  <c r="K15" i="22" s="1"/>
  <c r="J16" i="22"/>
  <c r="K16" i="22" s="1"/>
  <c r="J17" i="22"/>
  <c r="K17" i="22" s="1"/>
  <c r="J18" i="22"/>
  <c r="K18" i="22" s="1"/>
  <c r="J19" i="22"/>
  <c r="K19" i="22" s="1"/>
  <c r="J20" i="22"/>
  <c r="K20" i="22" s="1"/>
  <c r="J21" i="22"/>
  <c r="J22" i="22"/>
  <c r="J23" i="22"/>
  <c r="J24" i="22"/>
  <c r="J25" i="22"/>
  <c r="J26" i="22"/>
  <c r="J27" i="22"/>
  <c r="J28" i="22"/>
  <c r="J29" i="22"/>
  <c r="J30" i="22"/>
  <c r="J31" i="22"/>
  <c r="J32" i="22"/>
  <c r="J33" i="22"/>
  <c r="J34" i="22"/>
  <c r="J35" i="22"/>
  <c r="J36" i="22"/>
  <c r="J37" i="22"/>
  <c r="J38" i="22"/>
  <c r="J39" i="22"/>
  <c r="J40" i="22"/>
  <c r="J41" i="22"/>
  <c r="J42" i="22"/>
  <c r="J43" i="22"/>
  <c r="J44" i="22"/>
  <c r="J45" i="22"/>
  <c r="J46" i="22"/>
  <c r="J47" i="22"/>
  <c r="J48" i="22"/>
  <c r="J49" i="22"/>
  <c r="J50" i="22"/>
  <c r="J51" i="22"/>
  <c r="J52" i="22"/>
  <c r="J53" i="22"/>
  <c r="J54" i="22"/>
  <c r="J55" i="22"/>
  <c r="J56" i="22"/>
  <c r="J57" i="22"/>
  <c r="J58" i="22"/>
  <c r="J59" i="22"/>
  <c r="J60" i="22"/>
  <c r="J61" i="22"/>
  <c r="J62" i="22"/>
  <c r="J63" i="22"/>
  <c r="J64" i="22"/>
  <c r="J65" i="22"/>
  <c r="J66" i="22"/>
  <c r="J67" i="22"/>
  <c r="J68" i="22"/>
  <c r="J69" i="22"/>
  <c r="J70" i="22"/>
  <c r="J71" i="22"/>
  <c r="J72" i="22"/>
  <c r="J73" i="22"/>
  <c r="J74" i="22"/>
  <c r="J75" i="22"/>
  <c r="J76" i="22"/>
  <c r="J77" i="22"/>
  <c r="J78" i="22"/>
  <c r="J79" i="22"/>
  <c r="J80" i="22"/>
  <c r="J81" i="22"/>
  <c r="J82" i="22"/>
  <c r="J83" i="22"/>
  <c r="J84" i="22"/>
  <c r="J85" i="22"/>
  <c r="J86" i="22"/>
  <c r="J87" i="22"/>
  <c r="J88" i="22"/>
  <c r="J89" i="22"/>
  <c r="J90" i="22"/>
  <c r="J91" i="22"/>
  <c r="J92" i="22"/>
  <c r="J93" i="22"/>
  <c r="J94" i="22"/>
  <c r="J95" i="22"/>
  <c r="J96" i="22"/>
  <c r="J97" i="22"/>
  <c r="J98" i="22"/>
  <c r="J99" i="22"/>
  <c r="J100" i="22"/>
  <c r="J6" i="22"/>
  <c r="K6" i="22" s="1"/>
  <c r="E18" i="26" l="1"/>
  <c r="M7" i="25"/>
  <c r="M8" i="25"/>
  <c r="M9" i="25"/>
  <c r="M10" i="25"/>
  <c r="M11" i="25"/>
  <c r="M12" i="25"/>
  <c r="M13" i="25"/>
  <c r="M14" i="25"/>
  <c r="M15" i="25"/>
  <c r="M16" i="25"/>
  <c r="M17" i="25"/>
  <c r="M18" i="25"/>
  <c r="M19" i="25"/>
  <c r="M20" i="25"/>
  <c r="M21" i="25"/>
  <c r="M22" i="25"/>
  <c r="M23" i="25"/>
  <c r="M24" i="25"/>
  <c r="M25" i="25"/>
  <c r="M26" i="25"/>
  <c r="M27" i="25"/>
  <c r="M28" i="25"/>
  <c r="M29" i="25"/>
  <c r="M30" i="25"/>
  <c r="M31" i="25"/>
  <c r="M32" i="25"/>
  <c r="M33" i="25"/>
  <c r="M34" i="25"/>
  <c r="M35" i="25"/>
  <c r="M36" i="25"/>
  <c r="M37" i="25"/>
  <c r="M38" i="25"/>
  <c r="M39" i="25"/>
  <c r="M40" i="25"/>
  <c r="M41" i="25"/>
  <c r="M42" i="25"/>
  <c r="M43" i="25"/>
  <c r="M44" i="25"/>
  <c r="M45" i="25"/>
  <c r="M46" i="25"/>
  <c r="M47" i="25"/>
  <c r="M48" i="25"/>
  <c r="M49" i="25"/>
  <c r="M50" i="25"/>
  <c r="M51" i="25"/>
  <c r="M52" i="25"/>
  <c r="M53" i="25"/>
  <c r="M54" i="25"/>
  <c r="M55" i="25"/>
  <c r="M56" i="25"/>
  <c r="M57" i="25"/>
  <c r="M58" i="25"/>
  <c r="M59" i="25"/>
  <c r="M60" i="25"/>
  <c r="M61" i="25"/>
  <c r="M62" i="25"/>
  <c r="M63" i="25"/>
  <c r="M6" i="25"/>
  <c r="F7" i="25"/>
  <c r="F8" i="25"/>
  <c r="F9" i="25"/>
  <c r="F10" i="25"/>
  <c r="F11" i="25"/>
  <c r="F12" i="25"/>
  <c r="F13" i="25"/>
  <c r="F14" i="25"/>
  <c r="F15" i="25"/>
  <c r="F16" i="25"/>
  <c r="F17" i="25"/>
  <c r="F18" i="25"/>
  <c r="F19" i="25"/>
  <c r="F20" i="25"/>
  <c r="F21" i="25"/>
  <c r="F22" i="25"/>
  <c r="F23" i="25"/>
  <c r="F24" i="25"/>
  <c r="F25" i="25"/>
  <c r="F26" i="25"/>
  <c r="F27" i="25"/>
  <c r="F28" i="25"/>
  <c r="F29" i="25"/>
  <c r="F30" i="25"/>
  <c r="F31" i="25"/>
  <c r="F32" i="25"/>
  <c r="F33" i="25"/>
  <c r="F34" i="25"/>
  <c r="F35" i="25"/>
  <c r="F36" i="25"/>
  <c r="F6" i="25"/>
  <c r="G52" i="23"/>
  <c r="G12" i="23"/>
  <c r="G13" i="23"/>
  <c r="G14" i="23"/>
  <c r="G15" i="23"/>
  <c r="G16" i="23"/>
  <c r="G17" i="23"/>
  <c r="G18" i="23"/>
  <c r="G19" i="23"/>
  <c r="G20" i="23"/>
  <c r="G21" i="23"/>
  <c r="G22" i="23"/>
  <c r="G23" i="23"/>
  <c r="G24" i="23"/>
  <c r="G25" i="23"/>
  <c r="G26" i="23"/>
  <c r="G27" i="23"/>
  <c r="G28" i="23"/>
  <c r="G29" i="23"/>
  <c r="G30" i="23"/>
  <c r="G31" i="23"/>
  <c r="G32" i="23"/>
  <c r="G33" i="23"/>
  <c r="G34" i="23"/>
  <c r="G35" i="23"/>
  <c r="G36" i="23"/>
  <c r="G37" i="23"/>
  <c r="G38" i="23"/>
  <c r="G39" i="23"/>
  <c r="G40" i="23"/>
  <c r="E19" i="26" s="1"/>
  <c r="G41" i="23"/>
  <c r="G42" i="23"/>
  <c r="G43" i="23"/>
  <c r="G44" i="23"/>
  <c r="G45" i="23"/>
  <c r="G46" i="23"/>
  <c r="G47" i="23"/>
  <c r="G48" i="23"/>
  <c r="G49" i="23"/>
  <c r="G50" i="23"/>
  <c r="G51" i="23"/>
  <c r="G7" i="23"/>
  <c r="G8" i="23"/>
  <c r="G9" i="23"/>
  <c r="G10" i="23"/>
  <c r="G11" i="23"/>
  <c r="G6" i="23"/>
  <c r="E20" i="26" l="1"/>
  <c r="E21" i="26"/>
  <c r="D6" i="20"/>
  <c r="D7" i="20"/>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6" i="21"/>
  <c r="E13" i="18"/>
  <c r="E13" i="26" s="1"/>
  <c r="E6" i="18"/>
  <c r="E15" i="26" s="1"/>
  <c r="E7" i="15"/>
  <c r="E6" i="15"/>
  <c r="F7" i="13"/>
  <c r="F8" i="13"/>
  <c r="F9" i="13"/>
  <c r="F10" i="13"/>
  <c r="F11" i="13"/>
  <c r="F12" i="13"/>
  <c r="F13" i="13"/>
  <c r="F14" i="13"/>
  <c r="F15" i="13"/>
  <c r="F16" i="13"/>
  <c r="F17" i="13"/>
  <c r="F18" i="13"/>
  <c r="F19" i="13"/>
  <c r="F20" i="13"/>
  <c r="F21" i="13"/>
  <c r="F22" i="13"/>
  <c r="F23" i="13"/>
  <c r="F24" i="13"/>
  <c r="F25" i="13"/>
  <c r="F26" i="13"/>
  <c r="F27" i="13"/>
  <c r="F28" i="13"/>
  <c r="F29" i="13"/>
  <c r="F30" i="13"/>
  <c r="F6" i="13"/>
  <c r="M8" i="8"/>
  <c r="M9" i="8"/>
  <c r="M10" i="8"/>
  <c r="M11" i="8"/>
  <c r="M12" i="8"/>
  <c r="M13" i="8"/>
  <c r="M14" i="8"/>
  <c r="M15" i="8"/>
  <c r="M16" i="8"/>
  <c r="M17" i="8"/>
  <c r="M18" i="8"/>
  <c r="M19" i="8"/>
  <c r="M20" i="8"/>
  <c r="M21" i="8"/>
  <c r="M22" i="8"/>
  <c r="M7" i="8"/>
  <c r="M24" i="8"/>
  <c r="M25" i="8"/>
  <c r="M26" i="8"/>
  <c r="M27" i="8"/>
  <c r="M28" i="8"/>
  <c r="M29" i="8"/>
  <c r="M30" i="8"/>
  <c r="M31" i="8"/>
  <c r="M32" i="8"/>
  <c r="M33" i="8"/>
  <c r="M34" i="8"/>
  <c r="M35" i="8"/>
  <c r="M36" i="8"/>
  <c r="M37" i="8"/>
  <c r="F8" i="8"/>
  <c r="F9" i="8"/>
  <c r="F10" i="8"/>
  <c r="F11" i="8"/>
  <c r="F12" i="8"/>
  <c r="F13" i="8"/>
  <c r="F14" i="8"/>
  <c r="F15" i="8"/>
  <c r="F16" i="8"/>
  <c r="F17" i="8"/>
  <c r="F18" i="8"/>
  <c r="F19" i="8"/>
  <c r="F20" i="8"/>
  <c r="F21" i="8"/>
  <c r="F22" i="8"/>
  <c r="F23" i="8"/>
  <c r="F24" i="8"/>
  <c r="F25" i="8"/>
  <c r="F26" i="8"/>
  <c r="F27" i="8"/>
  <c r="F28" i="8"/>
  <c r="F37" i="8"/>
  <c r="F38" i="8"/>
  <c r="F33" i="8"/>
  <c r="F34" i="8"/>
  <c r="F35" i="8"/>
  <c r="F36" i="8"/>
  <c r="F29" i="8"/>
  <c r="F30" i="8"/>
  <c r="F31" i="8"/>
  <c r="F32" i="8"/>
  <c r="M23" i="8"/>
  <c r="F7" i="8"/>
  <c r="E9" i="26" l="1"/>
  <c r="E5" i="26"/>
  <c r="E16" i="26"/>
  <c r="E11" i="26"/>
  <c r="E14" i="26"/>
  <c r="E6" i="26"/>
  <c r="E12" i="26"/>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6" i="5"/>
  <c r="E3" i="26" l="1"/>
  <c r="E25" i="2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Nanda Castro</author>
  </authors>
  <commentList>
    <comment ref="G5" authorId="0" shapeId="0" xr:uid="{1DBE8049-4523-F74D-AA13-C423B5A4922C}">
      <text>
        <r>
          <rPr>
            <b/>
            <sz val="10"/>
            <color rgb="FF000000"/>
            <rFont val="Tahoma"/>
            <family val="2"/>
          </rPr>
          <t xml:space="preserve">40h/week: 100%
</t>
        </r>
        <r>
          <rPr>
            <b/>
            <sz val="10"/>
            <color rgb="FF000000"/>
            <rFont val="Tahoma"/>
            <family val="2"/>
          </rPr>
          <t xml:space="preserve">30h/week: 75%
</t>
        </r>
        <r>
          <rPr>
            <b/>
            <sz val="10"/>
            <color rgb="FF000000"/>
            <rFont val="Tahoma"/>
            <family val="2"/>
          </rPr>
          <t xml:space="preserve">20h/week: 50%
</t>
        </r>
        <r>
          <rPr>
            <b/>
            <sz val="10"/>
            <color rgb="FF000000"/>
            <rFont val="Tahoma"/>
            <family val="2"/>
          </rPr>
          <t>...</t>
        </r>
      </text>
    </comment>
    <comment ref="H5" authorId="0" shapeId="0" xr:uid="{E296E430-BC6D-5B41-B1B5-20687154B45D}">
      <text>
        <r>
          <rPr>
            <b/>
            <sz val="10"/>
            <color rgb="FF000000"/>
            <rFont val="Tahoma"/>
            <family val="2"/>
          </rPr>
          <t xml:space="preserve">e.g. I work 3 days from home and 2 from the office.
</t>
        </r>
        <r>
          <rPr>
            <b/>
            <sz val="10"/>
            <color rgb="FF000000"/>
            <rFont val="Tahoma"/>
            <family val="2"/>
          </rPr>
          <t>Entry: 40%</t>
        </r>
        <r>
          <rPr>
            <sz val="10"/>
            <color rgb="FF000000"/>
            <rFont val="Tahoma"/>
            <family val="2"/>
          </rPr>
          <t xml:space="preserve">
</t>
        </r>
      </text>
    </comment>
  </commentList>
</comments>
</file>

<file path=xl/sharedStrings.xml><?xml version="1.0" encoding="utf-8"?>
<sst xmlns="http://schemas.openxmlformats.org/spreadsheetml/2006/main" count="2192" uniqueCount="819">
  <si>
    <t>Heat and steam</t>
  </si>
  <si>
    <t>Transmission and distribution</t>
  </si>
  <si>
    <t>Water treatment</t>
  </si>
  <si>
    <t>Material use</t>
  </si>
  <si>
    <t>Waste disposal</t>
  </si>
  <si>
    <t>Freighting goods</t>
  </si>
  <si>
    <t>Activity</t>
  </si>
  <si>
    <t>Fuel</t>
  </si>
  <si>
    <t>Unit</t>
  </si>
  <si>
    <t>Gaseous fuels</t>
  </si>
  <si>
    <t>CNG</t>
  </si>
  <si>
    <t>tonnes</t>
  </si>
  <si>
    <t>LPG</t>
  </si>
  <si>
    <t>Natural gas</t>
  </si>
  <si>
    <t>Natural gas (100% mineral blend)</t>
  </si>
  <si>
    <t>Other petroleum gas</t>
  </si>
  <si>
    <t>Liquid fuels</t>
  </si>
  <si>
    <t>Aviation spirit</t>
  </si>
  <si>
    <t>Aviation turbine fuel</t>
  </si>
  <si>
    <t>Burning oil</t>
  </si>
  <si>
    <t>Diesel (average biofuel blend)</t>
  </si>
  <si>
    <t>Diesel (100% mineral diesel)</t>
  </si>
  <si>
    <t>Fuel oil</t>
  </si>
  <si>
    <t>Gas oil</t>
  </si>
  <si>
    <t>Lubricants</t>
  </si>
  <si>
    <t>Naphtha</t>
  </si>
  <si>
    <t>Petrol (average biofuel blend)</t>
  </si>
  <si>
    <t>Petrol (100% mineral petrol)</t>
  </si>
  <si>
    <t>Processed fuel oils - residual oil</t>
  </si>
  <si>
    <t>Processed fuel oils - distillate oil</t>
  </si>
  <si>
    <t>Refinery miscellaneous</t>
  </si>
  <si>
    <t>Waste oils</t>
  </si>
  <si>
    <t>Marine gas oil</t>
  </si>
  <si>
    <t>Marine fuel oil</t>
  </si>
  <si>
    <t>Solid fuels</t>
  </si>
  <si>
    <t>Coal (industrial)</t>
  </si>
  <si>
    <t>Coal (electricity generation)</t>
  </si>
  <si>
    <t>Coal (domestic)</t>
  </si>
  <si>
    <t>Coking coal</t>
  </si>
  <si>
    <t>Petroleum coke</t>
  </si>
  <si>
    <t>Coal (electricity generation - home produced coal only)</t>
  </si>
  <si>
    <t>Emission</t>
  </si>
  <si>
    <t>Carbon dioxide</t>
  </si>
  <si>
    <t>Methane</t>
  </si>
  <si>
    <t>Nitrous oxide</t>
  </si>
  <si>
    <t>HFC-23</t>
  </si>
  <si>
    <t>HFC-32</t>
  </si>
  <si>
    <t>HFC-41</t>
  </si>
  <si>
    <t>HFC-125</t>
  </si>
  <si>
    <t>HFC-134</t>
  </si>
  <si>
    <t>HFC-134a</t>
  </si>
  <si>
    <t>HFC-143</t>
  </si>
  <si>
    <t>HFC-143a</t>
  </si>
  <si>
    <t>HFC-152a</t>
  </si>
  <si>
    <t>HFC-227ea</t>
  </si>
  <si>
    <t>HFC-236fa</t>
  </si>
  <si>
    <t>HFC-245fa</t>
  </si>
  <si>
    <t>HFC-43-I0mee</t>
  </si>
  <si>
    <t>Perfluoromethane (PFC-14)</t>
  </si>
  <si>
    <t>Perfluoroethane (PFC-116)</t>
  </si>
  <si>
    <t>Perfluoropropane (PFC-218)</t>
  </si>
  <si>
    <t>Perfluorocyclobutane (PFC-318)</t>
  </si>
  <si>
    <t>Perfluorobutane (PFC-3-1-10)</t>
  </si>
  <si>
    <t>Perfluoropentane (PFC-4-1-12)</t>
  </si>
  <si>
    <t>Perfluorohexane (PFC-5-1-14)</t>
  </si>
  <si>
    <t>Sulphur hexafluoride (SF6)</t>
  </si>
  <si>
    <t>HFC-152</t>
  </si>
  <si>
    <t>HFC-161</t>
  </si>
  <si>
    <t>HFC-236cb</t>
  </si>
  <si>
    <t>HFC-236ea</t>
  </si>
  <si>
    <t>HFC-245ca</t>
  </si>
  <si>
    <t>HFC-365mfc</t>
  </si>
  <si>
    <t>R404A</t>
  </si>
  <si>
    <t>R407A</t>
  </si>
  <si>
    <t>R407C</t>
  </si>
  <si>
    <t>R407F</t>
  </si>
  <si>
    <t>R408A</t>
  </si>
  <si>
    <t>R410A</t>
  </si>
  <si>
    <t>R507A</t>
  </si>
  <si>
    <t>R508B</t>
  </si>
  <si>
    <t>R403A</t>
  </si>
  <si>
    <t>CFC-11/R11 = trichlorofluoromethane</t>
  </si>
  <si>
    <t>CFC-12/R12 = dichlorodifluoromethane</t>
  </si>
  <si>
    <t>CFC-13</t>
  </si>
  <si>
    <t>CFC-113</t>
  </si>
  <si>
    <t>CFC-114</t>
  </si>
  <si>
    <t>CFC-115</t>
  </si>
  <si>
    <t>Halon-1211</t>
  </si>
  <si>
    <t>Halon-1301</t>
  </si>
  <si>
    <t>Halon-2402</t>
  </si>
  <si>
    <t>Carbon tetrachloride</t>
  </si>
  <si>
    <t>Methyl bromide</t>
  </si>
  <si>
    <t>Methyl chloroform</t>
  </si>
  <si>
    <t>HCFC-22/R22 = chlorodifluoromethane</t>
  </si>
  <si>
    <t>HCFC-123</t>
  </si>
  <si>
    <t>HCFC-124</t>
  </si>
  <si>
    <t>HCFC-141b</t>
  </si>
  <si>
    <t>HCFC-142b</t>
  </si>
  <si>
    <t>HCFC-225ca</t>
  </si>
  <si>
    <t>HCFC-225cb</t>
  </si>
  <si>
    <t>HCFC-21</t>
  </si>
  <si>
    <t>Nitrogen trifluoride</t>
  </si>
  <si>
    <t>PFC-9-1-18</t>
  </si>
  <si>
    <t>Trifluoromethyl sulphur pentafluoride</t>
  </si>
  <si>
    <t>Perfluorocyclopropane</t>
  </si>
  <si>
    <t>HFE-125</t>
  </si>
  <si>
    <t>HFE-134</t>
  </si>
  <si>
    <t>HFE-143a</t>
  </si>
  <si>
    <t>HCFE-235da2</t>
  </si>
  <si>
    <t>HFE-245cb2</t>
  </si>
  <si>
    <t>HFE-245fa2</t>
  </si>
  <si>
    <t>HFE-254cb2</t>
  </si>
  <si>
    <t>HFE-347mcc3</t>
  </si>
  <si>
    <t>HFE-347pcf2</t>
  </si>
  <si>
    <t>HFE-356pcc3</t>
  </si>
  <si>
    <t>HFE-449sl (HFE-7100)</t>
  </si>
  <si>
    <t>HFE-569sf2 (HFE-7200)</t>
  </si>
  <si>
    <t>HFE-43-10pccc124 (H-Galden1040x)</t>
  </si>
  <si>
    <t>HFE-236ca12 (HG-10)</t>
  </si>
  <si>
    <t>HFE-338pcc13 (HG-01)</t>
  </si>
  <si>
    <t>PFPMIE</t>
  </si>
  <si>
    <t>Dimethylether</t>
  </si>
  <si>
    <t>Methylene chloride</t>
  </si>
  <si>
    <t>Methyl chloride</t>
  </si>
  <si>
    <t>R290 = propane</t>
  </si>
  <si>
    <t>R600A = isobutane</t>
  </si>
  <si>
    <t>R406A</t>
  </si>
  <si>
    <t>R409A</t>
  </si>
  <si>
    <t>R502</t>
  </si>
  <si>
    <t>from leakage from air-conditioning and refrigeration units or the release to the atmosphere of other gases that have a global warming potential.</t>
  </si>
  <si>
    <t>Refrigerant and others</t>
  </si>
  <si>
    <t>Amount (Kg)</t>
  </si>
  <si>
    <t>Type</t>
  </si>
  <si>
    <t>Small</t>
  </si>
  <si>
    <t>Own or controlled vehicles</t>
  </si>
  <si>
    <t>liters</t>
  </si>
  <si>
    <t>Factors</t>
  </si>
  <si>
    <t>Electricity and heating</t>
  </si>
  <si>
    <t>kWh</t>
  </si>
  <si>
    <t>Electricity Grid</t>
  </si>
  <si>
    <t>Medium car</t>
  </si>
  <si>
    <t>Plug-in Hybrid Electric</t>
  </si>
  <si>
    <t>Electricity for Evs</t>
  </si>
  <si>
    <t>Distribution - district heat &amp; steam</t>
  </si>
  <si>
    <t>Water</t>
  </si>
  <si>
    <t>Water Treatment</t>
  </si>
  <si>
    <t>Diesel</t>
  </si>
  <si>
    <t>Distance (km)</t>
  </si>
  <si>
    <t>Asbestos</t>
  </si>
  <si>
    <t>Asphalt</t>
  </si>
  <si>
    <t>Average construction</t>
  </si>
  <si>
    <t>Batteries</t>
  </si>
  <si>
    <t>Bricks</t>
  </si>
  <si>
    <t>Clothing</t>
  </si>
  <si>
    <t>Commercial and industrial waste</t>
  </si>
  <si>
    <t>Concrete</t>
  </si>
  <si>
    <t>Glass</t>
  </si>
  <si>
    <t>Household residual waste</t>
  </si>
  <si>
    <t>Insulation</t>
  </si>
  <si>
    <t>Metal: aluminium cans and foil (excl. forming)</t>
  </si>
  <si>
    <t>Metal: mixed cans</t>
  </si>
  <si>
    <t>Metal: scrap metal</t>
  </si>
  <si>
    <t>Metal: steel cans</t>
  </si>
  <si>
    <t>Metals</t>
  </si>
  <si>
    <t>Mineral oil</t>
  </si>
  <si>
    <t>Organic: food and drink waste</t>
  </si>
  <si>
    <t>Organic: garden waste</t>
  </si>
  <si>
    <t>Organic: mixed food and garden waste</t>
  </si>
  <si>
    <t>Paper and board: board</t>
  </si>
  <si>
    <t>Paper and board: mixed</t>
  </si>
  <si>
    <t>Paper and board: paper</t>
  </si>
  <si>
    <t>Plasterboard</t>
  </si>
  <si>
    <t>Plastics: average plastic film</t>
  </si>
  <si>
    <t>Plastics: average plastic rigid</t>
  </si>
  <si>
    <t>Plastics: average plastics</t>
  </si>
  <si>
    <t>Plastics: HDPE (incl. forming)</t>
  </si>
  <si>
    <t>Plastics: LDPE and LLDPE (incl. forming)</t>
  </si>
  <si>
    <t>Plastics: PET (incl. forming)</t>
  </si>
  <si>
    <t>Plastics: PP (incl. forming)</t>
  </si>
  <si>
    <t>Plastics: PS (incl. forming)</t>
  </si>
  <si>
    <t>Plastics: PVC (incl. forming)</t>
  </si>
  <si>
    <t>Soils</t>
  </si>
  <si>
    <t>Tyres</t>
  </si>
  <si>
    <t>WEEE - fridges and freezers</t>
  </si>
  <si>
    <t>WEEE - large</t>
  </si>
  <si>
    <t>WEEE - mixed</t>
  </si>
  <si>
    <t>WEEE - small</t>
  </si>
  <si>
    <t>Wood</t>
  </si>
  <si>
    <t>Aggregates</t>
  </si>
  <si>
    <t>Food and drink</t>
  </si>
  <si>
    <t>Compost derived from garden waste</t>
  </si>
  <si>
    <t>Compost derived from food and garden waste</t>
  </si>
  <si>
    <t>Waste type</t>
  </si>
  <si>
    <t>Class</t>
  </si>
  <si>
    <t>Flights</t>
  </si>
  <si>
    <t>Country</t>
  </si>
  <si>
    <t>Electricity</t>
  </si>
  <si>
    <t>Amount</t>
  </si>
  <si>
    <t>Car</t>
  </si>
  <si>
    <t>Regular</t>
  </si>
  <si>
    <t>Black cab</t>
  </si>
  <si>
    <t>National rail</t>
  </si>
  <si>
    <t>International rail</t>
  </si>
  <si>
    <t>Light rail and tram</t>
  </si>
  <si>
    <t>Foot passenger</t>
  </si>
  <si>
    <t>Car passenger</t>
  </si>
  <si>
    <t>Business travel: land and sea</t>
  </si>
  <si>
    <t>All rigids</t>
  </si>
  <si>
    <t>Hotel</t>
  </si>
  <si>
    <t>Number of occupied rooms</t>
  </si>
  <si>
    <t>Freight flights</t>
  </si>
  <si>
    <t>tonne.km</t>
  </si>
  <si>
    <t>Rail</t>
  </si>
  <si>
    <t>Freight train</t>
  </si>
  <si>
    <t>Sea tanker</t>
  </si>
  <si>
    <t>Cargo ship</t>
  </si>
  <si>
    <t>Tonne.km</t>
  </si>
  <si>
    <t>cubic metres</t>
  </si>
  <si>
    <t>Petrol</t>
  </si>
  <si>
    <t>Unknown</t>
  </si>
  <si>
    <t>Medium</t>
  </si>
  <si>
    <t>Large</t>
  </si>
  <si>
    <t>Average</t>
  </si>
  <si>
    <t>Small car</t>
  </si>
  <si>
    <t>Large car</t>
  </si>
  <si>
    <t>Average car</t>
  </si>
  <si>
    <t>Hybrid</t>
  </si>
  <si>
    <t>Motorbike</t>
  </si>
  <si>
    <t>Battery Electric</t>
  </si>
  <si>
    <t>Vans</t>
  </si>
  <si>
    <t>Class I (up to 1.305t)</t>
  </si>
  <si>
    <t>Class II (1.305 to 1.74t)</t>
  </si>
  <si>
    <t>Class III (1.74 to 3.5t)</t>
  </si>
  <si>
    <t>Average (up to 3.5t)</t>
  </si>
  <si>
    <t>Liquefied Natural Gas</t>
  </si>
  <si>
    <t>Compressed Natural Gas</t>
  </si>
  <si>
    <t>Liquefied petroleum gas</t>
  </si>
  <si>
    <t xml:space="preserve">HGV </t>
  </si>
  <si>
    <t>Rigid (&gt;3.5 - 7.5 tonnes)</t>
  </si>
  <si>
    <t>Rigid (&gt;7.5 tonnes-17 tonnes)</t>
  </si>
  <si>
    <t>Rigid (&gt;17 tonnes)</t>
  </si>
  <si>
    <t>Articulated (&gt;3.5 - 33t)</t>
  </si>
  <si>
    <t>Articulated (&gt;33t)</t>
  </si>
  <si>
    <t>All artics</t>
  </si>
  <si>
    <t>All HGVs</t>
  </si>
  <si>
    <t xml:space="preserve">HGVs refrigerated </t>
  </si>
  <si>
    <t xml:space="preserve">Amount </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</si>
  <si>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</si>
  <si>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</si>
  <si>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</si>
  <si>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</si>
  <si>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</si>
  <si>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</si>
  <si>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</si>
  <si>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</si>
  <si>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</si>
  <si>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</si>
  <si>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</si>
  <si>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</si>
  <si>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</si>
  <si>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</si>
  <si>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</si>
  <si>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</si>
  <si>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</si>
  <si>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</si>
  <si>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</si>
  <si>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</si>
  <si>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</si>
  <si>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Brunei Darussalam</t>
  </si>
  <si>
    <t>Bulgaria</t>
  </si>
  <si>
    <t>Burkina Faso</t>
  </si>
  <si>
    <t>Burundi</t>
  </si>
  <si>
    <t>Cambodia</t>
  </si>
  <si>
    <t>Cameroon</t>
  </si>
  <si>
    <t>Canada</t>
  </si>
  <si>
    <t>Cabo Verde</t>
  </si>
  <si>
    <t>Central African Republic</t>
  </si>
  <si>
    <t>Chad</t>
  </si>
  <si>
    <t>Chile</t>
  </si>
  <si>
    <t>China</t>
  </si>
  <si>
    <t>Colombia</t>
  </si>
  <si>
    <t>Comoros</t>
  </si>
  <si>
    <t>Congo</t>
  </si>
  <si>
    <t>Democratic Republic of the Congo</t>
  </si>
  <si>
    <t>Cook Islands</t>
  </si>
  <si>
    <t>Costa Rica</t>
  </si>
  <si>
    <t>Côte d’Ivoire</t>
  </si>
  <si>
    <t>Croatia</t>
  </si>
  <si>
    <t>Cuba</t>
  </si>
  <si>
    <t>Cyprus</t>
  </si>
  <si>
    <t>Czechia</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</si>
  <si>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</si>
  <si>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</si>
  <si>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</si>
  <si>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</si>
  <si>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</si>
  <si>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</si>
  <si>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</si>
  <si>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</si>
  <si>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</si>
  <si>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</si>
  <si>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</si>
  <si>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</si>
  <si>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</si>
  <si>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</si>
  <si>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</si>
  <si>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</si>
  <si>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</si>
  <si>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</si>
  <si>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</si>
  <si>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</si>
  <si>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</si>
  <si>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</si>
  <si>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</si>
  <si>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</si>
  <si>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</si>
  <si>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</si>
  <si>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</si>
  <si>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</si>
  <si>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</si>
  <si>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</si>
  <si>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</si>
  <si>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</si>
  <si>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</si>
  <si>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</si>
  <si>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</si>
  <si>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</si>
  <si>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</si>
  <si>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</si>
  <si>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</si>
  <si>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</si>
  <si>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</si>
  <si>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</si>
  <si>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</si>
  <si>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Democratic People's Republic of Korea</t>
  </si>
  <si>
    <t>Republic of Korea</t>
  </si>
  <si>
    <t>Kuwait</t>
  </si>
  <si>
    <t>Kyrgyzstan</t>
  </si>
  <si>
    <t>Lao People's Democratic Republic</t>
  </si>
  <si>
    <t>Latvia</t>
  </si>
  <si>
    <t>Lebanon</t>
  </si>
  <si>
    <t>Lesotho</t>
  </si>
  <si>
    <t>Liberia</t>
  </si>
  <si>
    <t>Libya</t>
  </si>
  <si>
    <t>Liechtenstein</t>
  </si>
  <si>
    <t>Lithuania</t>
  </si>
  <si>
    <t>Luxembourg</t>
  </si>
  <si>
    <t>North Macedonia</t>
  </si>
  <si>
    <t>Madagascar</t>
  </si>
  <si>
    <t>Malawi</t>
  </si>
  <si>
    <t>Malaysia</t>
  </si>
  <si>
    <t>Maldives</t>
  </si>
  <si>
    <t>Mali</t>
  </si>
  <si>
    <t>Malta</t>
  </si>
  <si>
    <t>Marshall Islands</t>
  </si>
  <si>
    <t>Mauritania</t>
  </si>
  <si>
    <t>Mauritius</t>
  </si>
  <si>
    <t>Mexico</t>
  </si>
  <si>
    <t>Micronesia (Federated States of)</t>
  </si>
  <si>
    <t>Republic of Moldova</t>
  </si>
  <si>
    <t>Monaco</t>
  </si>
  <si>
    <t>Mongolia</t>
  </si>
  <si>
    <t>Montenegro</t>
  </si>
  <si>
    <t>Morocco</t>
  </si>
  <si>
    <t>Mozambique</t>
  </si>
  <si>
    <t>Myanmar</t>
  </si>
  <si>
    <t>Namibia</t>
  </si>
  <si>
    <t>Nauru</t>
  </si>
  <si>
    <t>Nepal</t>
  </si>
  <si>
    <t>Netherlands</t>
  </si>
  <si>
    <t>New Zealand</t>
  </si>
  <si>
    <t>Nicaragua</t>
  </si>
  <si>
    <t>Niger</t>
  </si>
  <si>
    <t>Nigeria</t>
  </si>
  <si>
    <t>Niue</t>
  </si>
  <si>
    <t>Norway</t>
  </si>
  <si>
    <t>Oman</t>
  </si>
  <si>
    <t>Pakistan</t>
  </si>
  <si>
    <t>Palau</t>
  </si>
  <si>
    <t>State of Palestine</t>
  </si>
  <si>
    <t>Panama</t>
  </si>
  <si>
    <t>Papua New Guinea</t>
  </si>
  <si>
    <t>Paraguay</t>
  </si>
  <si>
    <t>Peru</t>
  </si>
  <si>
    <t>Philippines</t>
  </si>
  <si>
    <t>Poland</t>
  </si>
  <si>
    <t>Portugal</t>
  </si>
  <si>
    <t>Qatar</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</si>
  <si>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</si>
  <si>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</si>
  <si>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</si>
  <si>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</si>
  <si>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</si>
  <si>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</si>
  <si>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</si>
  <si>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</si>
  <si>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</si>
  <si>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</si>
  <si>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</si>
  <si>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</si>
  <si>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</si>
  <si>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</si>
  <si>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</si>
  <si>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</si>
  <si>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</si>
  <si>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</si>
  <si>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</si>
  <si>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</si>
  <si>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</si>
  <si>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</si>
  <si>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</si>
  <si>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</si>
  <si>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</si>
  <si>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Eswatini</t>
  </si>
  <si>
    <t>Sweden</t>
  </si>
  <si>
    <t>Switzerland</t>
  </si>
  <si>
    <t>Syrian Arab Republic</t>
  </si>
  <si>
    <t>Tajikistan</t>
  </si>
  <si>
    <t>United Republic of Tanzania</t>
  </si>
  <si>
    <t>Thailand</t>
  </si>
  <si>
    <t>Timor-Leste</t>
  </si>
  <si>
    <t>Togo</t>
  </si>
  <si>
    <t>Tonga</t>
  </si>
  <si>
    <t>Trinidad and Tobago</t>
  </si>
  <si>
    <t>Tunisia</t>
  </si>
  <si>
    <t>Turkey</t>
  </si>
  <si>
    <t>Turkmenistan</t>
  </si>
  <si>
    <t>Tuvalu</t>
  </si>
  <si>
    <t>Uganda</t>
  </si>
  <si>
    <t>Ukraine</t>
  </si>
  <si>
    <t>United Arab Emirates</t>
  </si>
  <si>
    <t>United Kingdom of Great Britain and Northern Ireland</t>
  </si>
  <si>
    <t>United States of America</t>
  </si>
  <si>
    <t>Uruguay</t>
  </si>
  <si>
    <t>Uzbekistan</t>
  </si>
  <si>
    <t>Vanuatu</t>
  </si>
  <si>
    <t>Venezuela (Bolivarian Republic of)</t>
  </si>
  <si>
    <t>Viet Nam</t>
  </si>
  <si>
    <t>Yemen</t>
  </si>
  <si>
    <t>Zambia</t>
  </si>
  <si>
    <t>Zimbabwe</t>
  </si>
  <si>
    <t>Anguilla</t>
  </si>
  <si>
    <t>Antarctica</t>
  </si>
  <si>
    <t>Aruba</t>
  </si>
  <si>
    <t>Bermuda</t>
  </si>
  <si>
    <t>Bonaire, Sint Eustatius and Saba</t>
  </si>
  <si>
    <t>Bouvet Island</t>
  </si>
  <si>
    <t>British Indian Ocean Territory</t>
  </si>
  <si>
    <t>British Virgin Islands</t>
  </si>
  <si>
    <t>Cayman Islands</t>
  </si>
  <si>
    <t>China, Hong Kong Special Administrative Region</t>
  </si>
  <si>
    <t>China, Macao Special Administrative Region</t>
  </si>
  <si>
    <t>Christmas Island</t>
  </si>
  <si>
    <t>Cocos (Keeling) Islands</t>
  </si>
  <si>
    <t>Curaçao</t>
  </si>
  <si>
    <t>Falkland Islands (Malvinas)</t>
  </si>
  <si>
    <t>Faroe Islands</t>
  </si>
  <si>
    <t>French Guiana</t>
  </si>
  <si>
    <t>French Polynesia</t>
  </si>
  <si>
    <t>French Southern Territories</t>
  </si>
  <si>
    <t>Gibraltar</t>
  </si>
  <si>
    <t>Greenland</t>
  </si>
  <si>
    <t>Guadeloupe</t>
  </si>
  <si>
    <t>Guam</t>
  </si>
  <si>
    <t>Guernsey</t>
  </si>
  <si>
    <t>Heard Island and McDonald Islands</t>
  </si>
  <si>
    <t>Isle of Man</t>
  </si>
  <si>
    <t>Jersey</t>
  </si>
  <si>
    <t>Martinique</t>
  </si>
  <si>
    <t>Mayotte</t>
  </si>
  <si>
    <t>Montserrat</t>
  </si>
  <si>
    <t>New Caledonia</t>
  </si>
  <si>
    <t>Norfolk Island</t>
  </si>
  <si>
    <t>Northern Mariana Islands</t>
  </si>
  <si>
    <t>Pitcairn</t>
  </si>
  <si>
    <t>Puerto Rico</t>
  </si>
  <si>
    <t>Réunion</t>
  </si>
  <si>
    <t>Saint Barthélemy</t>
  </si>
  <si>
    <t>Saint Helena</t>
  </si>
  <si>
    <t>Saint Martin (French Part)</t>
  </si>
  <si>
    <t>Saint Pierre and Miquelon</t>
  </si>
  <si>
    <t>Sark</t>
  </si>
  <si>
    <t>Sint Maarten (Dutch part)</t>
  </si>
  <si>
    <t>South Georgia and the South Sandwich Islands</t>
  </si>
  <si>
    <t>Svalbard and Jan Mayen Islands</t>
  </si>
  <si>
    <t>Tokelau</t>
  </si>
  <si>
    <t>Turks and Caicos Islands</t>
  </si>
  <si>
    <t>United States Minor Outlying Islands</t>
  </si>
  <si>
    <t>United States Virgin Islands</t>
  </si>
  <si>
    <t>Wallis and Futuna Islands</t>
  </si>
  <si>
    <t>Western Sahara</t>
  </si>
  <si>
    <t>litres</t>
  </si>
  <si>
    <t>T&amp;D- electricity</t>
  </si>
  <si>
    <t>Amount (tonnes)</t>
  </si>
  <si>
    <t>Construction</t>
  </si>
  <si>
    <t>Other</t>
  </si>
  <si>
    <t>Organic</t>
  </si>
  <si>
    <t>Electrical items</t>
  </si>
  <si>
    <t>Metal</t>
  </si>
  <si>
    <t>Plastic</t>
  </si>
  <si>
    <t>Paper</t>
  </si>
  <si>
    <t>Please enter the amounts in tonnes for each of the material applicable to your organisation</t>
  </si>
  <si>
    <t>Please enter the amounts for the applicable waste type</t>
  </si>
  <si>
    <t>Destination (city or IATA code)</t>
  </si>
  <si>
    <t>Origin (city or IATA code)</t>
  </si>
  <si>
    <t>ICAO calculator</t>
  </si>
  <si>
    <t>Number of nights per room</t>
  </si>
  <si>
    <t>Ferry</t>
  </si>
  <si>
    <t>Average passenger</t>
  </si>
  <si>
    <t>Taxi</t>
  </si>
  <si>
    <t>Bus</t>
  </si>
  <si>
    <t>Local bus</t>
  </si>
  <si>
    <t>Local London Bus</t>
  </si>
  <si>
    <t>Average local bus</t>
  </si>
  <si>
    <t>Coach</t>
  </si>
  <si>
    <t>London underground</t>
  </si>
  <si>
    <t>passenger.km</t>
  </si>
  <si>
    <t>km</t>
  </si>
  <si>
    <t>Total distance</t>
  </si>
  <si>
    <t>Business travel: land and sea. Enter the total distance. For passenger.km units, use (# of passengers * km)</t>
  </si>
  <si>
    <t>HGV</t>
  </si>
  <si>
    <t>HGV refrigerated</t>
  </si>
  <si>
    <t>Domestic</t>
  </si>
  <si>
    <t>Short-haul</t>
  </si>
  <si>
    <t>Long-haul</t>
  </si>
  <si>
    <t>International</t>
  </si>
  <si>
    <t>Crude tanker; 200,000+ dwt</t>
  </si>
  <si>
    <t>Crude tanker; 120,000–199,999 dwt</t>
  </si>
  <si>
    <t>Crude tanker; 80,000–119,999 dwt</t>
  </si>
  <si>
    <t>Crude tanker; 60,000–79,999 dwt</t>
  </si>
  <si>
    <t>Crude tanker; 10,000–59,999 dwt</t>
  </si>
  <si>
    <t>Crude tanker; 0–9999 dwt</t>
  </si>
  <si>
    <t>Crude tanker; Average</t>
  </si>
  <si>
    <t>Products tanker ; 60,000+ dwt</t>
  </si>
  <si>
    <t>Products tanker ; 20,000–59,999 dwt</t>
  </si>
  <si>
    <t>Products tanker ; 10,000–19,999 dwt</t>
  </si>
  <si>
    <t>Products tanker ; 5000–9999 dwt</t>
  </si>
  <si>
    <t>Products tanker ; 0–4999 dwt</t>
  </si>
  <si>
    <t>Products tanker ; Average</t>
  </si>
  <si>
    <t>Chemical tanker ; 20,000+ dwt</t>
  </si>
  <si>
    <t>Chemical tanker ; 10,000–19,999 dwt</t>
  </si>
  <si>
    <t>Chemical tanker ; 5000–9999 dwt</t>
  </si>
  <si>
    <t>Chemical tanker ; 0–4999 dwt</t>
  </si>
  <si>
    <t>Chemical tanker ; Average</t>
  </si>
  <si>
    <t>LNG tanker; 200,000+ m3</t>
  </si>
  <si>
    <t>LNG tanker; 0–199,999 m3</t>
  </si>
  <si>
    <t>LNG tanker; Average</t>
  </si>
  <si>
    <t>LPG Tanker; 50,000+ m3</t>
  </si>
  <si>
    <t>LPG Tanker; 0–49,999 m3</t>
  </si>
  <si>
    <t>LPG Tanker; Average</t>
  </si>
  <si>
    <t>Bulk carrier; 200,000+ dwt</t>
  </si>
  <si>
    <t>Bulk carrier; 100,000–199,999 dwt</t>
  </si>
  <si>
    <t>Bulk carrier; 60,000–99,999 dwt</t>
  </si>
  <si>
    <t>Bulk carrier; 35,000–59,999 dwt</t>
  </si>
  <si>
    <t>Bulk carrier; 10,000–34,999 dwt</t>
  </si>
  <si>
    <t>Bulk carrier; 0–9999 dwt</t>
  </si>
  <si>
    <t>Bulk carrier; Average</t>
  </si>
  <si>
    <t>General cargo; 10,000+ dwt</t>
  </si>
  <si>
    <t>General cargo; 5000–9999 dwt</t>
  </si>
  <si>
    <t>General cargo; 0–4999 dwt</t>
  </si>
  <si>
    <t>General cargo; 10,000+ dwt 100+ TEU</t>
  </si>
  <si>
    <t>General cargo; 5000–9999 dwt 100+ TEU</t>
  </si>
  <si>
    <t>General cargo; 0–4999 dwt 100+ TEU</t>
  </si>
  <si>
    <t>General cargo; Average</t>
  </si>
  <si>
    <t>Container ship; 8000+ TEU</t>
  </si>
  <si>
    <t>Container ship; 5000–7999 TEU</t>
  </si>
  <si>
    <t>Container ship; 3000–4999 TEU</t>
  </si>
  <si>
    <t>Container ship; 2000–2999 TEU</t>
  </si>
  <si>
    <t>Container ship; 1000–1999 TEU</t>
  </si>
  <si>
    <t>Container ship; 0–999 TEU</t>
  </si>
  <si>
    <t>Container ship; Average</t>
  </si>
  <si>
    <t>Vehicle transport; 4000+ CEU</t>
  </si>
  <si>
    <t>Vehicle transport; 0–3999 CEU</t>
  </si>
  <si>
    <t>Vehicle transport; Average</t>
  </si>
  <si>
    <t>RoRo-Ferry; 2000+ LM</t>
  </si>
  <si>
    <t>RoRo-Ferry; 0–1999 LM</t>
  </si>
  <si>
    <t>RoRo-Ferry; Average</t>
  </si>
  <si>
    <t>Large RoPax ferry; Average</t>
  </si>
  <si>
    <t>Refrigerated cargo;  All dwt</t>
  </si>
  <si>
    <t>kg</t>
  </si>
  <si>
    <t>WTT fuels</t>
  </si>
  <si>
    <t>T&amp;D (Data for UK)</t>
  </si>
  <si>
    <t>Primary material production</t>
  </si>
  <si>
    <t>Flight and Hotel</t>
  </si>
  <si>
    <t>Source</t>
  </si>
  <si>
    <t>Fuels</t>
  </si>
  <si>
    <t>Refrigerants</t>
  </si>
  <si>
    <t>Single way / 
return</t>
  </si>
  <si>
    <t>Business travel land and sea</t>
  </si>
  <si>
    <t>Sea</t>
  </si>
  <si>
    <t>Land</t>
  </si>
  <si>
    <t>Scope 1 (direct emissions) emissions are those from activities owned or controlled by your organisation. Examples of Scope 1 emissions include emissions from combustion in owned or controlled boilers, furnaces and vehicles; and emissions from chemical production in owned or controlled process equipment. Defra 2020</t>
  </si>
  <si>
    <t>Scope 2 (energy indirect) emissions are those released into the atmosphere that are associated with your consumption of purchased electricity, heat, steam and cooling. These indirect emissions are a consequence of your organisation’s energy use, but occur at sources you do not own or control. Defra 2020</t>
  </si>
  <si>
    <t>Scope 3 (other indirect) emissions are a consequence of your actions that occur at sources you do not own or control and are not classed as Scope 2 emissions. Examples of Scope 3 emissions are business travel by means not owned or controlled by your organisation, waste disposal, materials or fuels your organisation purchases. Deciding if emissions from a vehicle, office or factory that you use are Scope 1 or Scope 3 may depend on how you define your operational boundaries. Scope 3 emissions can be from activities that are upstream or downstream of your organisation. Defra 2020</t>
  </si>
  <si>
    <t>Electricity and Heat</t>
  </si>
  <si>
    <t>Waste</t>
  </si>
  <si>
    <t>Well to tank fuels</t>
  </si>
  <si>
    <t>Scope</t>
  </si>
  <si>
    <t>Scope 1</t>
  </si>
  <si>
    <t>Scope 2</t>
  </si>
  <si>
    <t>Scope 3</t>
  </si>
  <si>
    <t>Transmission and distribution losses</t>
  </si>
  <si>
    <t>Water suply and treatment</t>
  </si>
  <si>
    <t>Landfill disposal</t>
  </si>
  <si>
    <t>Assumptions</t>
  </si>
  <si>
    <t>Vans and HGVs</t>
  </si>
  <si>
    <t>Cars and  motorbikes</t>
  </si>
  <si>
    <t>Direct emissions arising from owned or controlled stationary sources that use fossil fuels and/or emit fugitive emissions</t>
  </si>
  <si>
    <t>Passenger vehicles</t>
  </si>
  <si>
    <t>Direct emissions from owned or controlled mobile sources</t>
  </si>
  <si>
    <t>Delivery vehicles</t>
  </si>
  <si>
    <t>Location-based emissions from the generation of purchased electricity, heat, steam or cooling</t>
  </si>
  <si>
    <t>Fuel- and energy-related activities</t>
  </si>
  <si>
    <t>All other fuel- and energy related activities</t>
  </si>
  <si>
    <t>Purchased goods</t>
  </si>
  <si>
    <t>Waste generated in operations</t>
  </si>
  <si>
    <t>Waste water</t>
  </si>
  <si>
    <t>Business travel</t>
  </si>
  <si>
    <t>Upstream transportation and distribution</t>
  </si>
  <si>
    <t>Emissions arising from hotel accommodation associated with business travel</t>
  </si>
  <si>
    <t>Emission source category</t>
  </si>
  <si>
    <t>GHG Protocol Standards: Corporate Scope - 1 and 2, Value Chain - Scope 3</t>
  </si>
  <si>
    <t>Category</t>
  </si>
  <si>
    <t>Definitions</t>
  </si>
  <si>
    <t>Name of the organisation</t>
  </si>
  <si>
    <t>Country of the organisation</t>
  </si>
  <si>
    <t>Period of the report</t>
  </si>
  <si>
    <t>Number of employees</t>
  </si>
  <si>
    <t>City of the organisation</t>
  </si>
  <si>
    <t>Your organisation</t>
  </si>
  <si>
    <t>Please enter the data of your organisation in the white fields</t>
  </si>
  <si>
    <t>Instructions</t>
  </si>
  <si>
    <t>General information, sources and assumptions</t>
  </si>
  <si>
    <t>Water supplied</t>
  </si>
  <si>
    <t>All transportation by air</t>
  </si>
  <si>
    <t>All transportation by sea</t>
  </si>
  <si>
    <t>All transportation by land, public transport, rented/leased vehicle and taxi</t>
  </si>
  <si>
    <t>Employees commuting</t>
  </si>
  <si>
    <t>Cars, taxis, bus, rail</t>
  </si>
  <si>
    <t>Vans, HGVs, cargo ship, freight flights, rail and sea tanker</t>
  </si>
  <si>
    <t>UK Government GHG Conversion Factors for Company Reporting</t>
  </si>
  <si>
    <t>Disclaimer</t>
  </si>
  <si>
    <t>Please enter the amounts for the applicable WTT fuels</t>
  </si>
  <si>
    <t>Well to tank (WTT) - fuels</t>
  </si>
  <si>
    <t>From leakage from air-conditioning and refrigeration units or the release to the atmosphere of other gases that have a global warming potential.</t>
  </si>
  <si>
    <r>
      <t xml:space="preserve">Travel in cars and on motorcycles owned or controlled by the reporting organisation. </t>
    </r>
    <r>
      <rPr>
        <b/>
        <sz val="12"/>
        <color theme="1"/>
        <rFont val="Calibri"/>
        <family val="2"/>
        <scheme val="minor"/>
      </rPr>
      <t>This does not include vehicles owned by employees that are used for business purposes.</t>
    </r>
  </si>
  <si>
    <t>Emissions associated with extraction, refining and transportation of the raw fuel sources to an organisation’s site (or asset) prior to their combustion.</t>
  </si>
  <si>
    <t>Water returned into the sewage system through mains drains</t>
  </si>
  <si>
    <t>Market-based emissions from the generation of purchased electricity, heat, steam or cooling.</t>
  </si>
  <si>
    <t>Emissions associated with grid losses (the energy loss that occurs in getting the electricity from the power plant to the organisations that purchase it).</t>
  </si>
  <si>
    <t>Water delivered through the mains supply network.</t>
  </si>
  <si>
    <t>Individuals flying for work purposes</t>
  </si>
  <si>
    <t>Travel for business purposes in assets not owned or directly operated by a business.  This includes mileage for business purposes in, for example, cars owned by employees, public transport and hire cars.</t>
  </si>
  <si>
    <t>Shipment of goods over land, by sea or by air through a third-party company.</t>
  </si>
  <si>
    <t>Please enter the amount for each applicable fuels</t>
  </si>
  <si>
    <t>Electricity used by an organisation at sites owned/controlled by them.</t>
  </si>
  <si>
    <t>Please enter the amount for each applicable refrigerant</t>
  </si>
  <si>
    <t>Passenger vehicles: please enter the total distance for each type of vehicle</t>
  </si>
  <si>
    <t>Delivery vehicles: please enter the total distance for each type of vehicle</t>
  </si>
  <si>
    <t xml:space="preserve">Please enter the amount </t>
  </si>
  <si>
    <t>Please enter the amount</t>
  </si>
  <si>
    <t>Vehicle</t>
  </si>
  <si>
    <t>Emissions associated with overnight hotel stays for work purposes</t>
  </si>
  <si>
    <t>Freighting goods -&gt; flights, rail, sea tanker and cargo ship: please enter tonne.km for each type</t>
  </si>
  <si>
    <t>Freighting goods -&gt; vans and HGVs: please enter the distance for each type</t>
  </si>
  <si>
    <t>Transportation of employees between their homes and their worksites.</t>
  </si>
  <si>
    <t>Please enter the total distance (for passenger.km units, use # of passengers * km)</t>
  </si>
  <si>
    <t>Please choose the country and number of nights per occupied room</t>
  </si>
  <si>
    <t>Class I (up to 1.305 t)</t>
  </si>
  <si>
    <t>Class II (1.305 to 1.74 t)</t>
  </si>
  <si>
    <t>Class III (1.74 to 3.5 t)</t>
  </si>
  <si>
    <t>Average (up to 3.5 t)</t>
  </si>
  <si>
    <t>Rigid (&gt;3.5 - 7.5 t)</t>
  </si>
  <si>
    <t>Rigid (&gt;7.5 t-17 t)</t>
  </si>
  <si>
    <t>Rigid (&gt;17 t)</t>
  </si>
  <si>
    <t>For Palestine: Average EF of Iraq, Jordan, Lebanon, Syrian Arab Republic, Turkey. For Holy See: Italy EF; Western Sahara: Average EF of Algeria, Mali, Mauritania, Morocco, Senegal. For Åland Islands
Antarctica, Bonaire, Sint Eustatius and Saba, Bouvet Island, British Indian Ocean Territory, China, Macao Special Administrative Region, Christmas Island, Cocos (Keeling) Islands, French Southern Territories, Guernsey, Heard Island and McDonald Islands, Jersey, Norfolk Island, Pitcairn, Saint Barthélemy, Sark, South Georgia and the South Sandwich Islands, Svalbard and Jan Mayen Islands, Tokelau, United States Minor Outlying Islands, Wallis and Futuna Islands: Average of  American Samoa, Antigua and Barbuda, Aruba, Bahamas, Barbados, Bermuda, British Virgin Islands, Cayman Islands, Cook Islands, Falkland Islands (Malvinas), Faroe Islands, Fiji, French Polynesia, Guadeloupe, Guam, Malta, Marshall Islands, Martinique,   Mauritius, Northern Mariana Islands, Réunion, Saint Helena, Saint Kitts and Nevis, Saint Martin (French Part), Saint Pierre and Miquelon, Saint Vincent and the Grenadines, Seychelles, Sint Maarten (Dutch part), Solomon Islands, Turks and Caicos Islands, Tuvalu, United States Virgin Islands, Vanuatu,.</t>
  </si>
  <si>
    <t>Hotels</t>
  </si>
  <si>
    <t>2020 Cornell Hotel Sustainability Benchmarking Index</t>
  </si>
  <si>
    <t>EF</t>
  </si>
  <si>
    <t>Czech Republic</t>
  </si>
  <si>
    <t>Hong Kong, China</t>
  </si>
  <si>
    <t>Korea</t>
  </si>
  <si>
    <t>Macau, China</t>
  </si>
  <si>
    <t>Slovak Republic</t>
  </si>
  <si>
    <t>Taiwan, China</t>
  </si>
  <si>
    <t>United Kingdom</t>
  </si>
  <si>
    <t>United States</t>
  </si>
  <si>
    <t>Vietnam</t>
  </si>
  <si>
    <r>
      <t xml:space="preserve">Please use the </t>
    </r>
    <r>
      <rPr>
        <b/>
        <i/>
        <sz val="12"/>
        <color theme="1"/>
        <rFont val="Calibri"/>
        <family val="2"/>
        <scheme val="minor"/>
      </rPr>
      <t>ICAO Calculator</t>
    </r>
    <r>
      <rPr>
        <b/>
        <sz val="12"/>
        <color theme="1"/>
        <rFont val="Calibri"/>
        <family val="2"/>
        <scheme val="minor"/>
      </rPr>
      <t xml:space="preserve"> and add the information below. In case you have many flights, send an email to climateneutralnow@unfccc.int asking for support</t>
    </r>
  </si>
  <si>
    <t>Total Emissions</t>
  </si>
  <si>
    <t>Full set of factors for kg CO2e from DEFRA</t>
  </si>
  <si>
    <t>Hotel Carbon Footprint Per Occupied Room | All hotels upper quartile emission factor value</t>
  </si>
  <si>
    <t>kg CO2e</t>
  </si>
  <si>
    <t>DEFRA factors for landfill</t>
  </si>
  <si>
    <t>Water supply</t>
  </si>
  <si>
    <t>Water Supply</t>
  </si>
  <si>
    <t>The UNFCCC secretariat has prepared this greenhouse gas (GHG) emissions calculator to provide the general public with a free and up-to-date methodology for estimating GHG emissions. 
This Spreadsheet aims only to support organizations to estimate their GHG emissions in order to raise awareness and to promote climate action.
However, the UNFCCC secretariat makes no representations as to the accuracy, completeness, suitability or validity of any information on this Spreadsheet and will not be liable for any errors, omissions, or delays in this information or any losses, injuries, or damages arising from its display or use. All information is provided on an “as-is” basis. 
All data and information provided on this Spreadsheet are for reference purposes only. The emission factors used on this Spreadsheet are publicly available on third parties’ websites and the links are provided in the tab ‘Info and sources’. The contents in, and linked to, this spreadsheet do not reflect the policy or position of the UNFCCC nor the UNFCCC secretariat’s and do not imply UNFCCC secretariat’s endorsement. Under no circumstances shall the UNFCCC be liable for any loss, damage, liability or expense incurred or suffered that is claimed to have resulted from the use of this Spreadsheet, its data or its methodology, or from the conduct of any user. Use of this Spreadsheet and reliance upon the content in or linked to it is solely at the user’s own risk.
Furthermore, this Spreadsheet does not replace a formal, tailored GHG inventory development process nor third-party verified GHG inventories and should be not used for certification purposes.
The emission factors used in this spreadsheet are sourced from references that may not be applicable to all geographic locations. The user is encouraged to use more suitable emission factors when they are available.
Each user agrees to decide if, when and how to use this Spreadsheet, and does so at his or her sole risk. 
This Spreadsheet may be copied and shared for the user's  non-commercial use. Further distribution and/or any commercial use of this Spreadsheet are strictly prohibited without the explicit written permission of the UNFCCC secretariat. The UNFCCC secretariat is not responsible for, nor does it endorse, the results of third parties’ calculations using this Spreadsheet.</t>
  </si>
  <si>
    <t>t CO2e</t>
  </si>
  <si>
    <t>Food consumption</t>
  </si>
  <si>
    <t>Food provided by the organization to be consumed by the employees (e.g. canteens)</t>
  </si>
  <si>
    <t>1 standard breakfast</t>
  </si>
  <si>
    <t>1 gourmet breakfast</t>
  </si>
  <si>
    <t>1 cold or hot snack</t>
  </si>
  <si>
    <t>1 average meal</t>
  </si>
  <si>
    <t>Non-alcoholic beverage</t>
  </si>
  <si>
    <t>Alcoholic beverage</t>
  </si>
  <si>
    <t>1 hot snack (burger + frites)</t>
  </si>
  <si>
    <t>1 sandwich</t>
  </si>
  <si>
    <t>Meal, vegetarian</t>
  </si>
  <si>
    <t>Meal, with beef</t>
  </si>
  <si>
    <t>Meal, with chicken</t>
  </si>
  <si>
    <t>breakfast</t>
  </si>
  <si>
    <t>hot snack</t>
  </si>
  <si>
    <t>meal</t>
  </si>
  <si>
    <t>litre</t>
  </si>
  <si>
    <t xml:space="preserve">hot snack </t>
  </si>
  <si>
    <t xml:space="preserve">sandwich </t>
  </si>
  <si>
    <t>Please mind the units for each type of food</t>
  </si>
  <si>
    <t>Food</t>
  </si>
  <si>
    <t>Carbon footprint methodology for the Olympic Games</t>
  </si>
  <si>
    <t>Tab</t>
  </si>
  <si>
    <t>Use of ICAO aviation carbon emissions calculator is recommended</t>
  </si>
  <si>
    <t>In case you need to calculate many flights, the UNFCCC secretariat may support through the use of proxies. RFI value of 1 is applied.</t>
  </si>
  <si>
    <t>Freight flights with RFI value of 1. For HGVs, average laden values were used.</t>
  </si>
  <si>
    <t>Emission factors from the International Olympic Committee and value for average vegan meal based on average diet values for Germany from FAO.</t>
  </si>
  <si>
    <t>Meal, vegan</t>
  </si>
  <si>
    <r>
      <t>Emissions within organisations that purchase heat/steam energy for heating purposes or for use in specific industrial processes.</t>
    </r>
    <r>
      <rPr>
        <sz val="12"/>
        <color rgb="FFFF0000"/>
        <rFont val="Calibri (Body)_x0000_"/>
      </rPr>
      <t>*</t>
    </r>
  </si>
  <si>
    <t>District heat and steam</t>
  </si>
  <si>
    <t>* For heating from other sources, please use the tab 'Fuels'</t>
  </si>
  <si>
    <t>Afghanistan</t>
  </si>
  <si>
    <t>Albania</t>
  </si>
  <si>
    <t>Algeria</t>
  </si>
  <si>
    <t>Åland Islands</t>
  </si>
  <si>
    <t>American Samoa</t>
  </si>
  <si>
    <t>Owned vehicles</t>
  </si>
  <si>
    <t>Plug-in Hybrid Electric (Petrol)</t>
  </si>
  <si>
    <r>
      <t>Plug-in Hybrid Electric</t>
    </r>
    <r>
      <rPr>
        <sz val="10"/>
        <color rgb="FFFF0000"/>
        <rFont val="Calibri (Body)_x0000_"/>
      </rPr>
      <t>*</t>
    </r>
  </si>
  <si>
    <r>
      <t>Battery Electric</t>
    </r>
    <r>
      <rPr>
        <sz val="10"/>
        <color rgb="FFFF0000"/>
        <rFont val="Calibri (Body)_x0000_"/>
      </rPr>
      <t>*</t>
    </r>
  </si>
  <si>
    <t>UK Government GHG Conversion Factors for Company Reporting
UNFCCC Harmonized Grid Emission factor data set</t>
  </si>
  <si>
    <t>UNFCCC Harmonized Grid Emission factor (GEF) data set</t>
  </si>
  <si>
    <r>
      <rPr>
        <b/>
        <sz val="12"/>
        <color theme="3" tint="-0.249977111117893"/>
        <rFont val="Calibri"/>
        <family val="2"/>
        <scheme val="minor"/>
      </rPr>
      <t>1. Fill in the information about your organisation before starting, as some emission factors are country-based</t>
    </r>
    <r>
      <rPr>
        <sz val="12"/>
        <color theme="3" tint="-0.249977111117893"/>
        <rFont val="Calibri"/>
        <family val="2"/>
        <scheme val="minor"/>
      </rPr>
      <t xml:space="preserve">
2. Navigate through each of the tabs and fill in </t>
    </r>
    <r>
      <rPr>
        <b/>
        <sz val="12"/>
        <color theme="3" tint="-0.249977111117893"/>
        <rFont val="Calibri"/>
        <family val="2"/>
        <scheme val="minor"/>
      </rPr>
      <t>only the applicable data for your organisation</t>
    </r>
    <r>
      <rPr>
        <sz val="12"/>
        <color theme="3" tint="-0.249977111117893"/>
        <rFont val="Calibri"/>
        <family val="2"/>
        <scheme val="minor"/>
      </rPr>
      <t xml:space="preserve">, in the white fields
3. See the results on the 'Report' tab
In case of questions on this Spreadsheet, please contact the Climate Neutral Now team via email: </t>
    </r>
    <r>
      <rPr>
        <b/>
        <sz val="12"/>
        <color theme="3" tint="-0.249977111117893"/>
        <rFont val="Calibri"/>
        <family val="2"/>
        <scheme val="minor"/>
      </rPr>
      <t>climateneutralnow@unfccc.int</t>
    </r>
  </si>
  <si>
    <r>
      <rPr>
        <b/>
        <sz val="10"/>
        <color theme="3" tint="-0.249977111117893"/>
        <rFont val="Calibri"/>
        <family val="2"/>
        <scheme val="minor"/>
      </rPr>
      <t>Battery Electric cars:</t>
    </r>
    <r>
      <rPr>
        <sz val="10"/>
        <color theme="3" tint="-0.249977111117893"/>
        <rFont val="Calibri"/>
        <family val="2"/>
        <scheme val="minor"/>
      </rPr>
      <t xml:space="preserve"> DEFRA Electricity EF for EVs/ GEF UK * Country specific UNFCCC GEF
</t>
    </r>
    <r>
      <rPr>
        <b/>
        <sz val="10"/>
        <color theme="3" tint="-0.249977111117893"/>
        <rFont val="Calibri"/>
        <family val="2"/>
        <scheme val="minor"/>
      </rPr>
      <t>Hybrids Plug-in Hybrid Electric cars:</t>
    </r>
    <r>
      <rPr>
        <sz val="10"/>
        <color theme="3" tint="-0.249977111117893"/>
        <rFont val="Calibri"/>
        <family val="2"/>
        <scheme val="minor"/>
      </rPr>
      <t xml:space="preserve"> DEFRA Electricity EF for EVs/ GEF UK * Country specific UNFCCC GEF + correspondent Petrol mix
</t>
    </r>
    <r>
      <rPr>
        <b/>
        <sz val="10"/>
        <color theme="3" tint="-0.249977111117893"/>
        <rFont val="Calibri"/>
        <family val="2"/>
        <scheme val="minor"/>
      </rPr>
      <t>Other vehicles:</t>
    </r>
    <r>
      <rPr>
        <sz val="10"/>
        <color theme="3" tint="-0.249977111117893"/>
        <rFont val="Calibri"/>
        <family val="2"/>
        <scheme val="minor"/>
      </rPr>
      <t xml:space="preserve"> Full set of factors for kg CO2e from DEFRA</t>
    </r>
  </si>
  <si>
    <r>
      <rPr>
        <b/>
        <sz val="10"/>
        <color theme="3" tint="-0.249977111117893"/>
        <rFont val="Calibri"/>
        <family val="2"/>
        <scheme val="minor"/>
      </rPr>
      <t>Battery Electric cars:</t>
    </r>
    <r>
      <rPr>
        <sz val="10"/>
        <color theme="3" tint="-0.249977111117893"/>
        <rFont val="Calibri"/>
        <family val="2"/>
        <scheme val="minor"/>
      </rPr>
      <t xml:space="preserve"> DEFRA Electricity EF for EVs/ GEF UK * Country specific UNFCCC GEF
</t>
    </r>
    <r>
      <rPr>
        <b/>
        <sz val="10"/>
        <color theme="3" tint="-0.249977111117893"/>
        <rFont val="Calibri"/>
        <family val="2"/>
        <scheme val="minor"/>
      </rPr>
      <t>Hybrids Plug-in Hybrid Electric cars:</t>
    </r>
    <r>
      <rPr>
        <sz val="10"/>
        <color theme="3" tint="-0.249977111117893"/>
        <rFont val="Calibri"/>
        <family val="2"/>
        <scheme val="minor"/>
      </rPr>
      <t xml:space="preserve"> DEFRA Electricity EF for EVs/ GEF UK * Country specific UNFCCC GEF (portion of emissions correspondent to fuel is considered in scope 1 and electricity is consired in scope 2)
</t>
    </r>
    <r>
      <rPr>
        <b/>
        <sz val="10"/>
        <color theme="3" tint="-0.249977111117893"/>
        <rFont val="Calibri"/>
        <family val="2"/>
        <scheme val="minor"/>
      </rPr>
      <t>Other vehicles:</t>
    </r>
    <r>
      <rPr>
        <sz val="10"/>
        <color theme="3" tint="-0.249977111117893"/>
        <rFont val="Calibri"/>
        <family val="2"/>
        <scheme val="minor"/>
      </rPr>
      <t xml:space="preserve"> Full set of factors for kg CO2e from DEFRA</t>
    </r>
  </si>
  <si>
    <t>Scope 1 &amp; 2</t>
  </si>
  <si>
    <r>
      <rPr>
        <b/>
        <sz val="10"/>
        <color theme="3" tint="-0.249977111117893"/>
        <rFont val="Calibri"/>
        <family val="2"/>
        <scheme val="minor"/>
      </rPr>
      <t>Battery Electric cars:</t>
    </r>
    <r>
      <rPr>
        <sz val="10"/>
        <color theme="3" tint="-0.249977111117893"/>
        <rFont val="Calibri"/>
        <family val="2"/>
        <scheme val="minor"/>
      </rPr>
      <t xml:space="preserve"> DEFRA Electricity EF for EVs/ GEF UK * Country specific UNFCCC GEF</t>
    </r>
    <r>
      <rPr>
        <b/>
        <sz val="10"/>
        <color theme="3" tint="-0.249977111117893"/>
        <rFont val="Calibri"/>
        <family val="2"/>
        <scheme val="minor"/>
      </rPr>
      <t xml:space="preserve">
Other vehicles:</t>
    </r>
    <r>
      <rPr>
        <sz val="10"/>
        <color theme="3" tint="-0.249977111117893"/>
        <rFont val="Calibri"/>
        <family val="2"/>
        <scheme val="minor"/>
      </rPr>
      <t xml:space="preserve"> Full set of factors for kg CO2e from DEFRA</t>
    </r>
  </si>
  <si>
    <r>
      <t xml:space="preserve">Please make sure that you filled in </t>
    </r>
    <r>
      <rPr>
        <b/>
        <sz val="12"/>
        <color rgb="FFFF0000"/>
        <rFont val="Calibri (Body)_x0000_"/>
      </rPr>
      <t>your country on the tab "Your Organisation"</t>
    </r>
    <r>
      <rPr>
        <b/>
        <sz val="12"/>
        <color theme="1"/>
        <rFont val="Calibri"/>
        <family val="2"/>
        <scheme val="minor"/>
      </rPr>
      <t>, as some emission factors are country-based.</t>
    </r>
  </si>
  <si>
    <t>*Care should be taken to avoid double counting with an organisation's general electricity consumption.
   For the Plug-in Hybrid Electric, enter the total distance in Km, and the Petrol share will be calculated automatically.</t>
  </si>
  <si>
    <r>
      <t xml:space="preserve">Combustion of fuels in owned or controlled stationary equipment such as boilers, furnaces, burners, turbines, heaters, incinerators, engines, flares, etc.
</t>
    </r>
    <r>
      <rPr>
        <b/>
        <sz val="12"/>
        <color theme="1"/>
        <rFont val="Calibri"/>
        <family val="2"/>
        <scheme val="minor"/>
      </rPr>
      <t>Do NOT include here the combustion of fuels in transportation devices such as automobiles, trucks, buses,
trains, airplanes, boats, ships, barges, vessels, etc.</t>
    </r>
  </si>
  <si>
    <t>Type of home office</t>
  </si>
  <si>
    <t>Home Office</t>
  </si>
  <si>
    <t>No heating/No cooling</t>
  </si>
  <si>
    <t>With cooling</t>
  </si>
  <si>
    <t>With heating</t>
  </si>
  <si>
    <t>District cooling</t>
  </si>
  <si>
    <t>Air conditioning from chilled water within a centralized energy plant and underground pipes distribution.</t>
  </si>
  <si>
    <t>Assumptions:
48 (working weeks) * 5 days per week = 240 working days per year
240 (days/year) * 8 hours = 1,920 working hours per year
1,920 Working Hours / 12 = 160 working hours per month</t>
  </si>
  <si>
    <t>Ton of refrigeration</t>
  </si>
  <si>
    <t>Consumption kWh/hour</t>
  </si>
  <si>
    <t>Title: Greenhouse Gas (GHG) Emissions Calculator
Document version: 01.3
Publication date: May 2021</t>
  </si>
  <si>
    <t>Working time
(For full-time: 100%)</t>
  </si>
  <si>
    <t>% working from home (e.g. 50% from home)</t>
  </si>
  <si>
    <t>Home office</t>
  </si>
  <si>
    <t>EcoAct Homeworking emissions whitepaper</t>
  </si>
  <si>
    <t>The emission factors consider the energy consumption of the workstation, lighting, and cooling or heating
Find further comments on the cell's title</t>
  </si>
  <si>
    <t>Home office energy consumption. 'With heating': workstation, lighting and heating. 'With cooling': workstation, lighting and cooling. 'No heating, no cooling': workstation and lighting. The consumption is multiplied times the country-based Grid Emission Factor (UNFCCC Harmonized Grid Emission factor (GEF) data set).</t>
  </si>
  <si>
    <r>
      <rPr>
        <b/>
        <sz val="12"/>
        <color theme="1"/>
        <rFont val="Calibri"/>
        <family val="2"/>
        <scheme val="minor"/>
      </rPr>
      <t>All materials consumed in the reporting period.</t>
    </r>
    <r>
      <rPr>
        <sz val="12"/>
        <color theme="1"/>
        <rFont val="Calibri"/>
        <family val="2"/>
        <scheme val="minor"/>
      </rPr>
      <t xml:space="preserve">
The emissions cover the extraction, primary processing, manufacturing and transporting materials to the point of sale.</t>
    </r>
  </si>
  <si>
    <t>All waste disposed in the reporting year.</t>
  </si>
  <si>
    <t>Reference how to estimate</t>
  </si>
  <si>
    <t>GSAS SEER TOOL v2.0</t>
  </si>
  <si>
    <t>Distric cooling maximum average  x country-based Grid Emission Factor (UNFCCC Harmonized Grid Emission factor (GEF) data set).</t>
  </si>
  <si>
    <t>FRA</t>
  </si>
  <si>
    <t>GLA</t>
  </si>
  <si>
    <t>Economy</t>
  </si>
  <si>
    <t>Single way</t>
  </si>
  <si>
    <t>Number of months</t>
  </si>
  <si>
    <t>Consumer Electronics Manufacturing</t>
  </si>
  <si>
    <t>Munich</t>
  </si>
  <si>
    <t>2024</t>
  </si>
  <si>
    <t>500</t>
  </si>
  <si>
    <t>JFK</t>
  </si>
  <si>
    <t>LHR</t>
  </si>
  <si>
    <t>Return</t>
  </si>
  <si>
    <t xml:space="preserve">LAX           </t>
  </si>
  <si>
    <t xml:space="preserve">NRT                </t>
  </si>
  <si>
    <t xml:space="preserve">Business </t>
  </si>
  <si>
    <t xml:space="preserve">Return     </t>
  </si>
  <si>
    <t>SIN</t>
  </si>
  <si>
    <t>SYD</t>
  </si>
  <si>
    <t>DBX</t>
  </si>
  <si>
    <t>DEL</t>
  </si>
  <si>
    <t>BOS</t>
  </si>
  <si>
    <t>CDG</t>
  </si>
  <si>
    <t>SFO</t>
  </si>
  <si>
    <t>MIA</t>
  </si>
  <si>
    <t>GRU</t>
  </si>
  <si>
    <t>MEL</t>
  </si>
  <si>
    <t>ICN</t>
  </si>
  <si>
    <t>JNB</t>
  </si>
  <si>
    <t>DFW</t>
  </si>
  <si>
    <t>EWR</t>
  </si>
  <si>
    <t>ARN</t>
  </si>
  <si>
    <t>HKG</t>
  </si>
  <si>
    <t>MAD</t>
  </si>
  <si>
    <t>AMS</t>
  </si>
  <si>
    <t>BOM</t>
  </si>
  <si>
    <t>LIS</t>
  </si>
  <si>
    <t>CPH</t>
  </si>
  <si>
    <t>ATL</t>
  </si>
  <si>
    <t>ORD</t>
  </si>
  <si>
    <t>CPT</t>
  </si>
  <si>
    <t>HND</t>
  </si>
  <si>
    <t>PER</t>
  </si>
  <si>
    <t>DXB</t>
  </si>
  <si>
    <t>EZE</t>
  </si>
  <si>
    <t>BOG</t>
  </si>
  <si>
    <t>SEA</t>
  </si>
  <si>
    <t>ZRH</t>
  </si>
  <si>
    <t>YYZ</t>
  </si>
  <si>
    <t>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</si>
</sst>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_€_-;\-* #,##0.00\ _€_-;_-* &quot;-&quot;??\ _€_-;_-@_-"/>
    <numFmt numFmtId="165" formatCode="_-* #,##0\ _€_-;\-* #,##0\ _€_-;_-* &quot;-&quot;??\ _€_-;_-@_-"/>
    <numFmt numFmtId="166" formatCode="??0.0?????"/>
    <numFmt numFmtId="167" formatCode="_-* #,##0.00000_-;\-* #,##0.00000_-;_-* &quot;-&quot;??_-;_-@_-"/>
    <numFmt numFmtId="168" formatCode="0.00000"/>
    <numFmt numFmtId="169" formatCode="_-* #,##0.00000\ _€_-;\-* #,##0.00000\ _€_-;_-* &quot;-&quot;??\ _€_-;_-@_-"/>
    <numFmt numFmtId="170" formatCode="_-* #,##0.0000\ _€_-;\-* #,##0.0000\ _€_-;_-* &quot;-&quot;??\ _€_-;_-@_-"/>
  </numFmts>
  <fonts count="46">
    <font>
      <sz val="12"/>
      <color theme="1"/>
      <name val="Calibri"/>
      <family val="2"/>
      <scheme val="minor"/>
    </font>
    <font>
      <sz val="11"/>
      <color theme="1"/>
      <name val="Calibri"/>
      <family val="2"/>
      <scheme val="minor"/>
    </font>
    <font>
      <b/>
      <sz val="12"/>
      <color theme="1"/>
      <name val="Calibri"/>
      <family val="2"/>
      <scheme val="minor"/>
    </font>
    <font>
      <b/>
      <sz val="12"/>
      <color rgb="FF1F4E78"/>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u/>
      <sz val="11"/>
      <color indexed="12"/>
      <name val="Calibri"/>
      <family val="2"/>
    </font>
    <font>
      <sz val="10"/>
      <color theme="1"/>
      <name val="Calibri"/>
      <family val="2"/>
      <scheme val="minor"/>
    </font>
    <font>
      <sz val="12"/>
      <color theme="0" tint="-0.14999847407452621"/>
      <name val="Calibri"/>
      <family val="2"/>
      <scheme val="minor"/>
    </font>
    <font>
      <sz val="11"/>
      <color theme="0" tint="-0.14999847407452621"/>
      <name val="Calibri"/>
      <family val="2"/>
      <scheme val="minor"/>
    </font>
    <font>
      <b/>
      <sz val="12"/>
      <color theme="0"/>
      <name val="Calibri"/>
      <family val="2"/>
      <scheme val="minor"/>
    </font>
    <font>
      <u/>
      <sz val="12"/>
      <color theme="10"/>
      <name val="Calibri"/>
      <family val="2"/>
      <scheme val="minor"/>
    </font>
    <font>
      <sz val="10"/>
      <color rgb="FF002060"/>
      <name val="Calibri"/>
      <family val="2"/>
      <scheme val="minor"/>
    </font>
    <font>
      <b/>
      <sz val="11"/>
      <color theme="3" tint="-0.249977111117893"/>
      <name val="Calibri"/>
      <family val="2"/>
      <scheme val="minor"/>
    </font>
    <font>
      <sz val="11"/>
      <color theme="3" tint="-0.249977111117893"/>
      <name val="Calibri"/>
      <family val="2"/>
      <scheme val="minor"/>
    </font>
    <font>
      <b/>
      <sz val="11"/>
      <color rgb="FF1F4E78"/>
      <name val="Calibri"/>
      <family val="2"/>
      <scheme val="minor"/>
    </font>
    <font>
      <b/>
      <sz val="11"/>
      <color theme="0"/>
      <name val="Calibri"/>
      <family val="2"/>
      <scheme val="minor"/>
    </font>
    <font>
      <sz val="10"/>
      <color theme="3" tint="-0.249977111117893"/>
      <name val="Calibri"/>
      <family val="2"/>
      <scheme val="minor"/>
    </font>
    <font>
      <u/>
      <sz val="10"/>
      <color theme="3" tint="-0.249977111117893"/>
      <name val="Calibri"/>
      <family val="2"/>
      <scheme val="minor"/>
    </font>
    <font>
      <b/>
      <sz val="11"/>
      <color theme="3" tint="-0.499984740745262"/>
      <name val="Calibri"/>
      <family val="2"/>
      <scheme val="minor"/>
    </font>
    <font>
      <b/>
      <sz val="16"/>
      <color theme="3" tint="-0.249977111117893"/>
      <name val="Calibri"/>
      <family val="2"/>
      <scheme val="minor"/>
    </font>
    <font>
      <sz val="12"/>
      <color theme="3" tint="-0.249977111117893"/>
      <name val="Calibri"/>
      <family val="2"/>
      <scheme val="minor"/>
    </font>
    <font>
      <sz val="12"/>
      <color theme="0"/>
      <name val="Calibri"/>
      <family val="2"/>
      <scheme val="minor"/>
    </font>
    <font>
      <b/>
      <sz val="12"/>
      <color theme="3" tint="-0.249977111117893"/>
      <name val="Calibri"/>
      <family val="2"/>
      <scheme val="minor"/>
    </font>
    <font>
      <sz val="22"/>
      <color theme="0"/>
      <name val="Calibri"/>
      <family val="2"/>
      <scheme val="minor"/>
    </font>
    <font>
      <sz val="12"/>
      <color theme="1"/>
      <name val="Calibri"/>
      <family val="2"/>
    </font>
    <font>
      <b/>
      <sz val="12"/>
      <color theme="3" tint="-0.24994659260841701"/>
      <name val="Calibri"/>
      <family val="2"/>
    </font>
    <font>
      <b/>
      <sz val="14"/>
      <color rgb="FF1F4E78"/>
      <name val="Calibri"/>
      <family val="2"/>
      <scheme val="minor"/>
    </font>
    <font>
      <u/>
      <sz val="10"/>
      <color theme="4" tint="-0.499984740745262"/>
      <name val="Calibri"/>
      <family val="2"/>
      <scheme val="minor"/>
    </font>
    <font>
      <sz val="10"/>
      <color theme="3" tint="-0.249977111117893"/>
      <name val="Calibri (Body)_x0000_"/>
    </font>
    <font>
      <b/>
      <sz val="10"/>
      <color theme="3" tint="-0.499984740745262"/>
      <name val="Calibri (Body)_x0000_"/>
    </font>
    <font>
      <u/>
      <sz val="10"/>
      <color theme="10"/>
      <name val="Calibri (Body)_x0000_"/>
    </font>
    <font>
      <sz val="10"/>
      <color theme="1"/>
      <name val="Calibri (Body)_x0000_"/>
    </font>
    <font>
      <sz val="10"/>
      <color theme="0" tint="-0.14999847407452621"/>
      <name val="Calibri"/>
      <family val="2"/>
      <scheme val="minor"/>
    </font>
    <font>
      <b/>
      <i/>
      <sz val="12"/>
      <color theme="1"/>
      <name val="Calibri"/>
      <family val="2"/>
      <scheme val="minor"/>
    </font>
    <font>
      <sz val="12"/>
      <color rgb="FFFF0000"/>
      <name val="Calibri (Body)_x0000_"/>
    </font>
    <font>
      <b/>
      <sz val="12"/>
      <color rgb="FFFF0000"/>
      <name val="Calibri"/>
      <family val="2"/>
      <scheme val="minor"/>
    </font>
    <font>
      <b/>
      <sz val="12"/>
      <color theme="0" tint="-0.14999847407452621"/>
      <name val="Calibri"/>
      <family val="2"/>
      <scheme val="minor"/>
    </font>
    <font>
      <b/>
      <sz val="12"/>
      <color rgb="FFFF0000"/>
      <name val="Calibri (Body)_x0000_"/>
    </font>
    <font>
      <b/>
      <sz val="11"/>
      <color rgb="FFFF0000"/>
      <name val="Calibri"/>
      <family val="2"/>
      <scheme val="minor"/>
    </font>
    <font>
      <sz val="10"/>
      <color rgb="FFFF0000"/>
      <name val="Calibri (Body)_x0000_"/>
    </font>
    <font>
      <b/>
      <sz val="10"/>
      <color theme="3" tint="-0.249977111117893"/>
      <name val="Calibri"/>
      <family val="2"/>
      <scheme val="minor"/>
    </font>
    <font>
      <sz val="10"/>
      <color rgb="FF000000"/>
      <name val="Tahoma"/>
      <family val="2"/>
    </font>
    <font>
      <b/>
      <sz val="10"/>
      <color rgb="FF000000"/>
      <name val="Tahoma"/>
      <family val="2"/>
    </font>
  </fonts>
  <fills count="11">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0"/>
        <bgColor rgb="FF000000"/>
      </patternFill>
    </fill>
    <fill>
      <patternFill patternType="solid">
        <fgColor theme="0" tint="-0.14999847407452621"/>
        <bgColor indexed="64"/>
      </patternFill>
    </fill>
    <fill>
      <patternFill patternType="solid">
        <fgColor theme="0" tint="-0.14999847407452621"/>
        <bgColor rgb="FF000000"/>
      </patternFill>
    </fill>
    <fill>
      <patternFill patternType="solid">
        <fgColor theme="9" tint="0.79998168889431442"/>
        <bgColor indexed="64"/>
      </patternFill>
    </fill>
    <fill>
      <patternFill patternType="solid">
        <fgColor theme="2" tint="-0.749992370372631"/>
        <bgColor indexed="64"/>
      </patternFill>
    </fill>
    <fill>
      <patternFill patternType="solid">
        <fgColor theme="9"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s>
  <cellStyleXfs count="6">
    <xf numFmtId="0" fontId="0" fillId="0" borderId="0"/>
    <xf numFmtId="164" fontId="4" fillId="0" borderId="0" applyFont="0" applyFill="0" applyBorder="0" applyAlignment="0" applyProtection="0"/>
    <xf numFmtId="0" fontId="7" fillId="0" borderId="0"/>
    <xf numFmtId="0" fontId="8" fillId="0" borderId="0" applyNumberFormat="0" applyFill="0" applyBorder="0" applyAlignment="0" applyProtection="0">
      <alignment vertical="top"/>
      <protection locked="0"/>
    </xf>
    <xf numFmtId="0" fontId="13" fillId="0" borderId="0" applyNumberFormat="0" applyFill="0" applyBorder="0" applyAlignment="0" applyProtection="0"/>
    <xf numFmtId="9" fontId="4" fillId="0" borderId="0" applyFont="0" applyFill="0" applyBorder="0" applyAlignment="0" applyProtection="0"/>
  </cellStyleXfs>
  <cellXfs count="183">
    <xf numFmtId="0" fontId="0" fillId="0" borderId="0" xfId="0"/>
    <xf numFmtId="0" fontId="6" fillId="4" borderId="1" xfId="0" applyFont="1" applyFill="1" applyBorder="1" applyAlignment="1">
      <alignment horizontal="center" vertical="center"/>
    </xf>
    <xf numFmtId="164" fontId="6" fillId="4" borderId="1" xfId="1" applyFont="1" applyFill="1" applyBorder="1" applyAlignment="1">
      <alignment horizontal="center" vertical="center"/>
    </xf>
    <xf numFmtId="0" fontId="5" fillId="6" borderId="0" xfId="0" applyFont="1" applyFill="1"/>
    <xf numFmtId="0" fontId="5" fillId="6" borderId="0" xfId="0" applyFont="1" applyFill="1" applyAlignment="1">
      <alignment horizontal="left"/>
    </xf>
    <xf numFmtId="165" fontId="5" fillId="6" borderId="0" xfId="1" applyNumberFormat="1" applyFont="1" applyFill="1" applyBorder="1"/>
    <xf numFmtId="0" fontId="0" fillId="6" borderId="0" xfId="0" applyFill="1" applyAlignment="1">
      <alignment wrapText="1"/>
    </xf>
    <xf numFmtId="165" fontId="0" fillId="6" borderId="0" xfId="1" applyNumberFormat="1" applyFont="1" applyFill="1" applyAlignment="1">
      <alignment wrapText="1"/>
    </xf>
    <xf numFmtId="0" fontId="0" fillId="6" borderId="0" xfId="0" applyFill="1"/>
    <xf numFmtId="165" fontId="0" fillId="6" borderId="0" xfId="1" applyNumberFormat="1" applyFont="1" applyFill="1"/>
    <xf numFmtId="164" fontId="5" fillId="6" borderId="0" xfId="1" applyFont="1" applyFill="1"/>
    <xf numFmtId="164" fontId="0" fillId="6" borderId="0" xfId="1" applyFont="1" applyFill="1" applyAlignment="1">
      <alignment wrapText="1"/>
    </xf>
    <xf numFmtId="0" fontId="5" fillId="6" borderId="0" xfId="0" applyFont="1" applyFill="1" applyAlignment="1">
      <alignment horizontal="center" vertical="center"/>
    </xf>
    <xf numFmtId="165" fontId="5" fillId="6" borderId="0" xfId="1" applyNumberFormat="1" applyFont="1" applyFill="1"/>
    <xf numFmtId="0" fontId="5" fillId="3" borderId="1" xfId="0" applyFont="1" applyFill="1" applyBorder="1" applyAlignment="1">
      <alignment horizontal="left" vertical="center"/>
    </xf>
    <xf numFmtId="0" fontId="5" fillId="3" borderId="1" xfId="0" applyFont="1" applyFill="1" applyBorder="1" applyAlignment="1">
      <alignment vertical="center"/>
    </xf>
    <xf numFmtId="0" fontId="6" fillId="4" borderId="1" xfId="0" applyFont="1" applyFill="1" applyBorder="1" applyAlignment="1">
      <alignment horizontal="center" vertical="center" wrapText="1"/>
    </xf>
    <xf numFmtId="164" fontId="6" fillId="4" borderId="1" xfId="1" applyFont="1" applyFill="1" applyBorder="1" applyAlignment="1">
      <alignment horizontal="center" vertical="center" wrapText="1"/>
    </xf>
    <xf numFmtId="0" fontId="0" fillId="6" borderId="0" xfId="0" applyFill="1" applyAlignment="1">
      <alignment horizontal="left" wrapText="1"/>
    </xf>
    <xf numFmtId="164" fontId="5" fillId="6" borderId="0" xfId="1" applyFont="1" applyFill="1" applyBorder="1"/>
    <xf numFmtId="164" fontId="0" fillId="6" borderId="0" xfId="1" applyFont="1" applyFill="1"/>
    <xf numFmtId="169" fontId="5" fillId="6" borderId="0" xfId="1" applyNumberFormat="1" applyFont="1" applyFill="1" applyBorder="1"/>
    <xf numFmtId="169" fontId="0" fillId="6" borderId="0" xfId="1" applyNumberFormat="1" applyFont="1" applyFill="1"/>
    <xf numFmtId="0" fontId="9" fillId="6" borderId="0" xfId="0" applyFont="1" applyFill="1"/>
    <xf numFmtId="169" fontId="9" fillId="6" borderId="0" xfId="1" applyNumberFormat="1" applyFont="1" applyFill="1"/>
    <xf numFmtId="165" fontId="9" fillId="6" borderId="0" xfId="1" applyNumberFormat="1" applyFont="1" applyFill="1"/>
    <xf numFmtId="164" fontId="9" fillId="6" borderId="0" xfId="1" applyFont="1" applyFill="1"/>
    <xf numFmtId="164" fontId="5" fillId="3" borderId="1" xfId="1" applyFont="1" applyFill="1" applyBorder="1" applyAlignment="1">
      <alignment vertical="center"/>
    </xf>
    <xf numFmtId="164" fontId="5" fillId="3" borderId="1" xfId="0" applyNumberFormat="1" applyFont="1" applyFill="1" applyBorder="1" applyAlignment="1">
      <alignment vertical="center"/>
    </xf>
    <xf numFmtId="169" fontId="6" fillId="4" borderId="1" xfId="1" applyNumberFormat="1" applyFont="1" applyFill="1" applyBorder="1" applyAlignment="1">
      <alignment horizontal="center" vertical="center"/>
    </xf>
    <xf numFmtId="169" fontId="5" fillId="3" borderId="1" xfId="1" applyNumberFormat="1" applyFont="1" applyFill="1" applyBorder="1" applyAlignment="1">
      <alignment vertical="center"/>
    </xf>
    <xf numFmtId="169" fontId="5" fillId="6" borderId="0" xfId="1" applyNumberFormat="1" applyFont="1" applyFill="1"/>
    <xf numFmtId="0" fontId="9" fillId="3" borderId="1" xfId="0" applyFont="1" applyFill="1" applyBorder="1" applyAlignment="1">
      <alignment horizontal="left" vertical="center"/>
    </xf>
    <xf numFmtId="0" fontId="9" fillId="3" borderId="1" xfId="0" applyFont="1" applyFill="1" applyBorder="1" applyAlignment="1">
      <alignment vertical="center"/>
    </xf>
    <xf numFmtId="164" fontId="9" fillId="3" borderId="1" xfId="0" applyNumberFormat="1" applyFont="1" applyFill="1" applyBorder="1" applyAlignment="1">
      <alignment vertical="center"/>
    </xf>
    <xf numFmtId="0" fontId="9" fillId="6" borderId="0" xfId="0" applyFont="1" applyFill="1" applyAlignment="1">
      <alignment horizontal="left"/>
    </xf>
    <xf numFmtId="164" fontId="9" fillId="3" borderId="1" xfId="1" applyFont="1" applyFill="1" applyBorder="1" applyAlignment="1">
      <alignment vertical="center"/>
    </xf>
    <xf numFmtId="165" fontId="9" fillId="3" borderId="1" xfId="1" applyNumberFormat="1" applyFont="1" applyFill="1" applyBorder="1" applyAlignment="1">
      <alignment vertical="center"/>
    </xf>
    <xf numFmtId="164" fontId="9" fillId="6" borderId="0" xfId="1" applyFont="1" applyFill="1" applyBorder="1"/>
    <xf numFmtId="164" fontId="5" fillId="6" borderId="0" xfId="1" applyFont="1" applyFill="1" applyAlignment="1">
      <alignment horizontal="left"/>
    </xf>
    <xf numFmtId="164" fontId="0" fillId="6" borderId="0" xfId="1" applyFont="1" applyFill="1" applyBorder="1" applyAlignment="1">
      <alignment horizontal="left" wrapText="1"/>
    </xf>
    <xf numFmtId="0" fontId="0" fillId="6" borderId="0" xfId="0" applyFill="1" applyAlignment="1">
      <alignment horizontal="left"/>
    </xf>
    <xf numFmtId="0" fontId="9" fillId="3" borderId="1" xfId="0" applyFont="1" applyFill="1" applyBorder="1" applyAlignment="1">
      <alignment horizontal="left" vertical="center" wrapText="1"/>
    </xf>
    <xf numFmtId="164" fontId="9" fillId="6" borderId="0" xfId="1" applyFont="1" applyFill="1" applyAlignment="1">
      <alignment horizontal="left"/>
    </xf>
    <xf numFmtId="164" fontId="0" fillId="6" borderId="0" xfId="1" applyFont="1" applyFill="1" applyBorder="1" applyAlignment="1">
      <alignment wrapText="1"/>
    </xf>
    <xf numFmtId="0" fontId="0" fillId="2" borderId="0" xfId="0" applyFill="1" applyAlignment="1">
      <alignment wrapText="1"/>
    </xf>
    <xf numFmtId="0" fontId="5" fillId="2" borderId="0" xfId="0" applyFont="1" applyFill="1" applyAlignment="1">
      <alignment wrapText="1"/>
    </xf>
    <xf numFmtId="0" fontId="5" fillId="2" borderId="0" xfId="0" applyFont="1" applyFill="1"/>
    <xf numFmtId="170" fontId="5" fillId="6" borderId="0" xfId="1" applyNumberFormat="1" applyFont="1" applyFill="1"/>
    <xf numFmtId="170" fontId="6" fillId="4" borderId="1" xfId="1" applyNumberFormat="1" applyFont="1" applyFill="1" applyBorder="1" applyAlignment="1">
      <alignment horizontal="center" vertical="center"/>
    </xf>
    <xf numFmtId="170" fontId="9" fillId="6" borderId="0" xfId="1" applyNumberFormat="1" applyFont="1" applyFill="1"/>
    <xf numFmtId="170" fontId="0" fillId="6" borderId="0" xfId="1" applyNumberFormat="1" applyFont="1" applyFill="1"/>
    <xf numFmtId="164" fontId="0" fillId="6" borderId="0" xfId="1" applyFont="1" applyFill="1" applyAlignment="1">
      <alignment horizontal="right" wrapText="1"/>
    </xf>
    <xf numFmtId="164" fontId="9" fillId="3" borderId="1" xfId="1" applyFont="1" applyFill="1" applyBorder="1" applyAlignment="1">
      <alignment horizontal="right" vertical="center"/>
    </xf>
    <xf numFmtId="164" fontId="9" fillId="6" borderId="0" xfId="1" applyFont="1" applyFill="1" applyAlignment="1">
      <alignment horizontal="right"/>
    </xf>
    <xf numFmtId="164" fontId="5" fillId="6" borderId="0" xfId="1" applyFont="1" applyFill="1" applyAlignment="1">
      <alignment horizontal="right"/>
    </xf>
    <xf numFmtId="164" fontId="13" fillId="6" borderId="3" xfId="1" applyFont="1" applyFill="1" applyBorder="1" applyAlignment="1">
      <alignment horizontal="right" vertical="center" wrapText="1"/>
    </xf>
    <xf numFmtId="0" fontId="2" fillId="2" borderId="0" xfId="0" applyFont="1" applyFill="1" applyAlignment="1">
      <alignment wrapText="1"/>
    </xf>
    <xf numFmtId="0" fontId="12" fillId="2" borderId="0" xfId="0" applyFont="1" applyFill="1" applyAlignment="1">
      <alignment wrapText="1"/>
    </xf>
    <xf numFmtId="0" fontId="0" fillId="2" borderId="0" xfId="0" applyFill="1" applyAlignment="1">
      <alignment vertical="top" wrapText="1"/>
    </xf>
    <xf numFmtId="164" fontId="0" fillId="2" borderId="0" xfId="1" applyFont="1" applyFill="1" applyAlignment="1">
      <alignment wrapText="1"/>
    </xf>
    <xf numFmtId="0" fontId="0" fillId="2" borderId="0" xfId="0" applyFill="1" applyAlignment="1">
      <alignment horizontal="left" vertical="top" wrapText="1" indent="1"/>
    </xf>
    <xf numFmtId="0" fontId="23" fillId="2" borderId="0" xfId="0" applyFont="1" applyFill="1" applyAlignment="1">
      <alignment horizontal="left" vertical="center" wrapText="1" indent="4"/>
    </xf>
    <xf numFmtId="169" fontId="9" fillId="3" borderId="1" xfId="1" applyNumberFormat="1" applyFont="1" applyFill="1" applyBorder="1" applyAlignment="1">
      <alignment vertical="center"/>
    </xf>
    <xf numFmtId="0" fontId="9" fillId="6" borderId="0" xfId="0" applyFont="1" applyFill="1" applyAlignment="1">
      <alignment vertical="center"/>
    </xf>
    <xf numFmtId="0" fontId="9" fillId="6" borderId="0" xfId="0" applyFont="1" applyFill="1" applyAlignment="1">
      <alignment horizontal="left" vertical="center"/>
    </xf>
    <xf numFmtId="164" fontId="9" fillId="6" borderId="0" xfId="1" applyFont="1" applyFill="1" applyAlignment="1">
      <alignment vertical="center"/>
    </xf>
    <xf numFmtId="0" fontId="0" fillId="6" borderId="0" xfId="0" applyFill="1" applyAlignment="1">
      <alignment vertical="center"/>
    </xf>
    <xf numFmtId="170" fontId="9" fillId="3" borderId="1" xfId="1" applyNumberFormat="1" applyFont="1" applyFill="1" applyBorder="1" applyAlignment="1">
      <alignment vertical="center"/>
    </xf>
    <xf numFmtId="170" fontId="9" fillId="6" borderId="0" xfId="1" applyNumberFormat="1" applyFont="1" applyFill="1" applyAlignment="1">
      <alignment vertical="center"/>
    </xf>
    <xf numFmtId="169" fontId="9" fillId="6" borderId="0" xfId="1" applyNumberFormat="1" applyFont="1" applyFill="1" applyAlignment="1">
      <alignment vertical="center"/>
    </xf>
    <xf numFmtId="165" fontId="9" fillId="6" borderId="0" xfId="1" applyNumberFormat="1" applyFont="1" applyFill="1" applyAlignment="1">
      <alignment vertical="center"/>
    </xf>
    <xf numFmtId="164" fontId="9" fillId="6" borderId="0" xfId="1" applyFont="1" applyFill="1" applyBorder="1" applyAlignment="1">
      <alignment vertical="center"/>
    </xf>
    <xf numFmtId="0" fontId="5" fillId="6" borderId="0" xfId="0" applyFont="1" applyFill="1" applyAlignment="1">
      <alignment vertical="center"/>
    </xf>
    <xf numFmtId="164" fontId="9" fillId="6" borderId="0" xfId="1" applyFont="1" applyFill="1" applyAlignment="1">
      <alignment horizontal="left" vertical="center"/>
    </xf>
    <xf numFmtId="164" fontId="9" fillId="6" borderId="0" xfId="1" applyFont="1" applyFill="1" applyAlignment="1">
      <alignment horizontal="right" vertical="center"/>
    </xf>
    <xf numFmtId="0" fontId="9" fillId="3" borderId="1" xfId="0" applyFont="1" applyFill="1" applyBorder="1" applyAlignment="1">
      <alignment vertical="center" wrapText="1"/>
    </xf>
    <xf numFmtId="0" fontId="0" fillId="6" borderId="0" xfId="0" applyFill="1" applyAlignment="1">
      <alignment horizontal="left" vertical="center"/>
    </xf>
    <xf numFmtId="164" fontId="0" fillId="6" borderId="0" xfId="1" applyFont="1" applyFill="1" applyAlignment="1">
      <alignment vertical="center"/>
    </xf>
    <xf numFmtId="164" fontId="9" fillId="2" borderId="1" xfId="1" applyFont="1" applyFill="1" applyBorder="1" applyAlignment="1" applyProtection="1">
      <alignment vertical="center"/>
      <protection locked="0"/>
    </xf>
    <xf numFmtId="165" fontId="9" fillId="2" borderId="1" xfId="1" applyNumberFormat="1" applyFont="1" applyFill="1" applyBorder="1" applyAlignment="1" applyProtection="1">
      <alignment vertical="center"/>
      <protection locked="0"/>
    </xf>
    <xf numFmtId="0" fontId="9" fillId="2" borderId="1" xfId="0" applyFont="1" applyFill="1" applyBorder="1" applyAlignment="1" applyProtection="1">
      <alignment vertical="center"/>
      <protection locked="0"/>
    </xf>
    <xf numFmtId="164" fontId="5" fillId="2" borderId="1" xfId="1" applyFont="1" applyFill="1" applyBorder="1" applyAlignment="1" applyProtection="1">
      <alignment vertical="center"/>
      <protection locked="0"/>
    </xf>
    <xf numFmtId="0" fontId="9" fillId="2" borderId="1" xfId="0" applyFont="1" applyFill="1" applyBorder="1" applyAlignment="1" applyProtection="1">
      <alignment horizontal="left" vertical="center"/>
      <protection locked="0"/>
    </xf>
    <xf numFmtId="166" fontId="14" fillId="2" borderId="1" xfId="0" applyNumberFormat="1" applyFont="1" applyFill="1" applyBorder="1" applyAlignment="1" applyProtection="1">
      <alignment horizontal="center" vertical="center"/>
      <protection locked="0"/>
    </xf>
    <xf numFmtId="167" fontId="14" fillId="2" borderId="1" xfId="1" applyNumberFormat="1" applyFont="1" applyFill="1" applyBorder="1" applyAlignment="1" applyProtection="1">
      <alignment horizontal="center" vertical="center"/>
      <protection locked="0"/>
    </xf>
    <xf numFmtId="168" fontId="14" fillId="2" borderId="1" xfId="0" applyNumberFormat="1" applyFont="1" applyFill="1" applyBorder="1" applyAlignment="1" applyProtection="1">
      <alignment horizontal="center" vertical="center"/>
      <protection locked="0"/>
    </xf>
    <xf numFmtId="164" fontId="9" fillId="3" borderId="1" xfId="1" applyFont="1" applyFill="1" applyBorder="1" applyAlignment="1" applyProtection="1">
      <alignment vertical="center"/>
      <protection hidden="1"/>
    </xf>
    <xf numFmtId="165" fontId="24" fillId="6" borderId="0" xfId="4" applyNumberFormat="1" applyFont="1" applyFill="1" applyAlignment="1">
      <alignment horizontal="right"/>
    </xf>
    <xf numFmtId="165" fontId="27" fillId="6" borderId="0" xfId="4" applyNumberFormat="1" applyFont="1" applyFill="1" applyAlignment="1">
      <alignment horizontal="right"/>
    </xf>
    <xf numFmtId="165" fontId="28" fillId="6" borderId="0" xfId="4" applyNumberFormat="1" applyFont="1" applyFill="1" applyBorder="1" applyAlignment="1">
      <alignment horizontal="right"/>
    </xf>
    <xf numFmtId="0" fontId="10" fillId="6" borderId="0" xfId="0" applyFont="1" applyFill="1" applyAlignment="1" applyProtection="1">
      <alignment horizontal="left" wrapText="1"/>
      <protection hidden="1"/>
    </xf>
    <xf numFmtId="164" fontId="10" fillId="6" borderId="0" xfId="1" applyFont="1" applyFill="1" applyBorder="1" applyAlignment="1" applyProtection="1">
      <alignment wrapText="1"/>
      <protection hidden="1"/>
    </xf>
    <xf numFmtId="0" fontId="11" fillId="6" borderId="0" xfId="0" applyFont="1" applyFill="1" applyAlignment="1" applyProtection="1">
      <alignment horizontal="left" vertical="center"/>
      <protection hidden="1"/>
    </xf>
    <xf numFmtId="164" fontId="11" fillId="6" borderId="0" xfId="1" applyFont="1" applyFill="1" applyBorder="1" applyAlignment="1" applyProtection="1">
      <alignment horizontal="center" vertical="center"/>
      <protection hidden="1"/>
    </xf>
    <xf numFmtId="0" fontId="11" fillId="6" borderId="0" xfId="0" applyFont="1" applyFill="1" applyAlignment="1" applyProtection="1">
      <alignment horizontal="left"/>
      <protection hidden="1"/>
    </xf>
    <xf numFmtId="164" fontId="11" fillId="6" borderId="0" xfId="1" applyFont="1" applyFill="1" applyBorder="1" applyProtection="1">
      <protection hidden="1"/>
    </xf>
    <xf numFmtId="0" fontId="23" fillId="2" borderId="10" xfId="0" applyFont="1" applyFill="1" applyBorder="1" applyAlignment="1">
      <alignment horizontal="justify" vertical="center" wrapText="1"/>
    </xf>
    <xf numFmtId="0" fontId="22" fillId="4" borderId="9" xfId="0" applyFont="1" applyFill="1" applyBorder="1" applyAlignment="1">
      <alignment horizontal="center" vertical="center"/>
    </xf>
    <xf numFmtId="49" fontId="23" fillId="2" borderId="8" xfId="1" applyNumberFormat="1" applyFont="1" applyFill="1" applyBorder="1" applyAlignment="1" applyProtection="1">
      <alignment vertical="center"/>
      <protection locked="0"/>
    </xf>
    <xf numFmtId="0" fontId="11" fillId="6" borderId="0" xfId="0" applyFont="1" applyFill="1"/>
    <xf numFmtId="0" fontId="10" fillId="6" borderId="0" xfId="0" applyFont="1" applyFill="1" applyAlignment="1">
      <alignment wrapText="1"/>
    </xf>
    <xf numFmtId="0" fontId="11" fillId="6" borderId="0" xfId="0" applyFont="1" applyFill="1" applyAlignment="1">
      <alignment horizontal="center" vertical="center"/>
    </xf>
    <xf numFmtId="0" fontId="35" fillId="6" borderId="0" xfId="0" applyFont="1" applyFill="1" applyAlignment="1">
      <alignment vertical="center"/>
    </xf>
    <xf numFmtId="0" fontId="35" fillId="6" borderId="0" xfId="0" applyFont="1" applyFill="1"/>
    <xf numFmtId="0" fontId="3" fillId="7" borderId="0" xfId="0" applyFont="1" applyFill="1" applyAlignment="1">
      <alignment horizontal="left" vertical="top" wrapText="1"/>
    </xf>
    <xf numFmtId="165" fontId="13" fillId="6" borderId="0" xfId="4" applyNumberFormat="1" applyFill="1" applyAlignment="1">
      <alignment horizontal="right"/>
    </xf>
    <xf numFmtId="165" fontId="27" fillId="6" borderId="0" xfId="4" applyNumberFormat="1" applyFont="1" applyFill="1" applyAlignment="1" applyProtection="1">
      <alignment horizontal="right"/>
    </xf>
    <xf numFmtId="164" fontId="5" fillId="6" borderId="0" xfId="1" applyFont="1" applyFill="1" applyProtection="1"/>
    <xf numFmtId="165" fontId="5" fillId="6" borderId="0" xfId="1" applyNumberFormat="1" applyFont="1" applyFill="1" applyProtection="1"/>
    <xf numFmtId="0" fontId="29" fillId="7" borderId="0" xfId="0" applyFont="1" applyFill="1" applyAlignment="1">
      <alignment vertical="top" wrapText="1"/>
    </xf>
    <xf numFmtId="0" fontId="3" fillId="7" borderId="0" xfId="0" applyFont="1" applyFill="1" applyAlignment="1">
      <alignment vertical="top" wrapText="1"/>
    </xf>
    <xf numFmtId="164" fontId="0" fillId="6" borderId="0" xfId="1" applyFont="1" applyFill="1" applyAlignment="1" applyProtection="1">
      <alignment wrapText="1"/>
    </xf>
    <xf numFmtId="0" fontId="2" fillId="6" borderId="0" xfId="0" applyFont="1" applyFill="1"/>
    <xf numFmtId="169" fontId="25" fillId="3" borderId="8" xfId="1" applyNumberFormat="1" applyFont="1" applyFill="1" applyBorder="1" applyAlignment="1" applyProtection="1">
      <alignment vertical="center"/>
    </xf>
    <xf numFmtId="0" fontId="13" fillId="6" borderId="0" xfId="4" applyFill="1" applyAlignment="1" applyProtection="1">
      <alignment horizontal="right"/>
    </xf>
    <xf numFmtId="165" fontId="27" fillId="6" borderId="0" xfId="4" applyNumberFormat="1" applyFont="1" applyFill="1" applyAlignment="1" applyProtection="1">
      <alignment horizontal="right"/>
      <protection locked="0"/>
    </xf>
    <xf numFmtId="0" fontId="23" fillId="2" borderId="0" xfId="0" applyFont="1" applyFill="1" applyAlignment="1">
      <alignment horizontal="left" vertical="center" indent="4"/>
    </xf>
    <xf numFmtId="0" fontId="31" fillId="2" borderId="0" xfId="0" applyFont="1" applyFill="1" applyAlignment="1">
      <alignment horizontal="left" vertical="center" indent="4"/>
    </xf>
    <xf numFmtId="0" fontId="21" fillId="3" borderId="4" xfId="0" applyFont="1" applyFill="1" applyBorder="1" applyAlignment="1">
      <alignment horizontal="center" vertical="center" wrapText="1"/>
    </xf>
    <xf numFmtId="0" fontId="32" fillId="3" borderId="4" xfId="0" applyFont="1" applyFill="1" applyBorder="1" applyAlignment="1">
      <alignment horizontal="center" vertical="center" wrapText="1"/>
    </xf>
    <xf numFmtId="0" fontId="19" fillId="0" borderId="4" xfId="0" applyFont="1" applyBorder="1" applyAlignment="1">
      <alignment vertical="center" wrapText="1"/>
    </xf>
    <xf numFmtId="0" fontId="20" fillId="0" borderId="4" xfId="4" applyFont="1" applyFill="1" applyBorder="1" applyAlignment="1" applyProtection="1">
      <alignment vertical="center" wrapText="1"/>
    </xf>
    <xf numFmtId="0" fontId="33" fillId="0" borderId="4" xfId="4" applyFont="1" applyFill="1" applyBorder="1" applyAlignment="1" applyProtection="1">
      <alignment vertical="center" wrapText="1"/>
    </xf>
    <xf numFmtId="0" fontId="9" fillId="2" borderId="0" xfId="0" applyFont="1" applyFill="1" applyAlignment="1">
      <alignment vertical="center" wrapText="1"/>
    </xf>
    <xf numFmtId="0" fontId="19" fillId="0" borderId="4" xfId="0" applyFont="1" applyBorder="1" applyAlignment="1">
      <alignment vertical="top" wrapText="1"/>
    </xf>
    <xf numFmtId="0" fontId="19" fillId="0" borderId="4" xfId="0" quotePrefix="1" applyFont="1" applyBorder="1" applyAlignment="1">
      <alignment vertical="center" wrapText="1"/>
    </xf>
    <xf numFmtId="0" fontId="30" fillId="0" borderId="4" xfId="4" applyFont="1" applyFill="1" applyBorder="1" applyAlignment="1" applyProtection="1">
      <alignment vertical="center" wrapText="1"/>
    </xf>
    <xf numFmtId="0" fontId="34" fillId="2" borderId="0" xfId="0" applyFont="1" applyFill="1"/>
    <xf numFmtId="0" fontId="17" fillId="5" borderId="0" xfId="0" applyFont="1" applyFill="1" applyAlignment="1">
      <alignment vertical="top" wrapText="1"/>
    </xf>
    <xf numFmtId="0" fontId="38" fillId="6" borderId="0" xfId="0" applyFont="1" applyFill="1" applyAlignment="1">
      <alignment horizontal="left"/>
    </xf>
    <xf numFmtId="0" fontId="25" fillId="2" borderId="11" xfId="0" applyFont="1" applyFill="1" applyBorder="1" applyAlignment="1">
      <alignment horizontal="justify" vertical="center" wrapText="1"/>
    </xf>
    <xf numFmtId="164" fontId="15" fillId="10" borderId="12" xfId="1" applyFont="1" applyFill="1" applyBorder="1" applyAlignment="1">
      <alignment horizontal="center" vertical="center" wrapText="1"/>
    </xf>
    <xf numFmtId="0" fontId="16" fillId="8" borderId="12" xfId="0" applyFont="1" applyFill="1" applyBorder="1" applyAlignment="1">
      <alignment horizontal="left" vertical="center" wrapText="1" indent="1"/>
    </xf>
    <xf numFmtId="164" fontId="16" fillId="8" borderId="12" xfId="1" applyFont="1" applyFill="1" applyBorder="1" applyAlignment="1">
      <alignment vertical="center" wrapText="1"/>
    </xf>
    <xf numFmtId="164" fontId="25" fillId="10" borderId="12" xfId="1" applyFont="1" applyFill="1" applyBorder="1" applyAlignment="1">
      <alignment vertical="center" wrapText="1"/>
    </xf>
    <xf numFmtId="0" fontId="10" fillId="6" borderId="0" xfId="0" applyFont="1" applyFill="1"/>
    <xf numFmtId="165" fontId="11" fillId="6" borderId="0" xfId="1" applyNumberFormat="1" applyFont="1" applyFill="1" applyBorder="1"/>
    <xf numFmtId="165" fontId="10" fillId="6" borderId="0" xfId="1" applyNumberFormat="1" applyFont="1" applyFill="1" applyAlignment="1">
      <alignment wrapText="1"/>
    </xf>
    <xf numFmtId="0" fontId="10" fillId="6" borderId="0" xfId="0" applyFont="1" applyFill="1" applyAlignment="1">
      <alignment vertical="center"/>
    </xf>
    <xf numFmtId="169" fontId="35" fillId="6" borderId="0" xfId="1" applyNumberFormat="1" applyFont="1" applyFill="1" applyBorder="1" applyAlignment="1">
      <alignment vertical="center"/>
    </xf>
    <xf numFmtId="0" fontId="39" fillId="6" borderId="0" xfId="0" applyFont="1" applyFill="1" applyAlignment="1">
      <alignment wrapText="1"/>
    </xf>
    <xf numFmtId="0" fontId="2" fillId="6" borderId="0" xfId="0" applyFont="1" applyFill="1" applyAlignment="1">
      <alignment wrapText="1"/>
    </xf>
    <xf numFmtId="164" fontId="27" fillId="6" borderId="0" xfId="1" applyFont="1" applyFill="1" applyAlignment="1">
      <alignment horizontal="right"/>
    </xf>
    <xf numFmtId="9" fontId="14" fillId="2" borderId="1" xfId="5" applyFont="1" applyFill="1" applyBorder="1" applyAlignment="1" applyProtection="1">
      <alignment horizontal="center" vertical="center"/>
      <protection locked="0"/>
    </xf>
    <xf numFmtId="165" fontId="14" fillId="2" borderId="1" xfId="1" applyNumberFormat="1" applyFont="1" applyFill="1" applyBorder="1" applyAlignment="1" applyProtection="1">
      <alignment horizontal="center" vertical="center"/>
      <protection locked="0"/>
    </xf>
    <xf numFmtId="0" fontId="0" fillId="6" borderId="0" xfId="0" applyFill="1" applyAlignment="1">
      <alignment vertical="center" wrapText="1"/>
    </xf>
    <xf numFmtId="164" fontId="9" fillId="6" borderId="0" xfId="0" applyNumberFormat="1" applyFont="1" applyFill="1" applyAlignment="1">
      <alignment vertical="center"/>
    </xf>
    <xf numFmtId="0" fontId="10" fillId="6" borderId="0" xfId="0" applyFont="1" applyFill="1" applyAlignment="1">
      <alignment vertical="center" wrapText="1"/>
    </xf>
    <xf numFmtId="164" fontId="13" fillId="6" borderId="0" xfId="4" applyNumberFormat="1" applyFill="1" applyAlignment="1" applyProtection="1">
      <alignment wrapText="1"/>
      <protection locked="0"/>
    </xf>
    <xf numFmtId="0" fontId="9" fillId="6" borderId="0" xfId="0" applyFont="1" applyFill="1" applyAlignment="1" applyProtection="1">
      <alignment vertical="center"/>
      <protection locked="0"/>
    </xf>
    <xf numFmtId="164" fontId="1" fillId="2" borderId="1" xfId="1" applyFont="1" applyFill="1" applyBorder="1" applyAlignment="1" applyProtection="1">
      <alignment vertical="center"/>
      <protection locked="0"/>
    </xf>
    <xf numFmtId="4" fontId="9" fillId="2" borderId="1" xfId="0" applyNumberFormat="1" applyFont="1" applyFill="1" applyBorder="1" applyAlignment="1" applyProtection="1">
      <alignment vertical="center"/>
      <protection locked="0"/>
    </xf>
    <xf numFmtId="0" fontId="26" fillId="2" borderId="0" xfId="4" applyFont="1" applyFill="1" applyAlignment="1" applyProtection="1">
      <alignment horizontal="right" vertical="center"/>
    </xf>
    <xf numFmtId="0" fontId="19" fillId="0" borderId="5" xfId="0" applyFont="1" applyBorder="1" applyAlignment="1">
      <alignment horizontal="left" vertical="center" wrapText="1"/>
    </xf>
    <xf numFmtId="0" fontId="19" fillId="0" borderId="6" xfId="0" applyFont="1" applyBorder="1" applyAlignment="1">
      <alignment horizontal="left" vertical="center" wrapText="1"/>
    </xf>
    <xf numFmtId="0" fontId="19" fillId="0" borderId="7" xfId="0" applyFont="1" applyBorder="1" applyAlignment="1">
      <alignment horizontal="left" vertical="center" wrapText="1"/>
    </xf>
    <xf numFmtId="0" fontId="22" fillId="4" borderId="0" xfId="0" applyFont="1" applyFill="1" applyAlignment="1">
      <alignment horizontal="center"/>
    </xf>
    <xf numFmtId="0" fontId="22" fillId="4" borderId="5" xfId="0" applyFont="1" applyFill="1" applyBorder="1" applyAlignment="1">
      <alignment horizontal="center"/>
    </xf>
    <xf numFmtId="0" fontId="22" fillId="4" borderId="6" xfId="0" applyFont="1" applyFill="1" applyBorder="1" applyAlignment="1">
      <alignment horizontal="center"/>
    </xf>
    <xf numFmtId="0" fontId="22" fillId="4" borderId="7" xfId="0" applyFont="1" applyFill="1" applyBorder="1" applyAlignment="1">
      <alignment horizontal="center"/>
    </xf>
    <xf numFmtId="0" fontId="23" fillId="2" borderId="0" xfId="0" applyFont="1" applyFill="1" applyAlignment="1">
      <alignment horizontal="left" vertical="center" wrapText="1"/>
    </xf>
    <xf numFmtId="0" fontId="25" fillId="10" borderId="12" xfId="0" applyFont="1" applyFill="1" applyBorder="1" applyAlignment="1">
      <alignment horizontal="center" vertical="center" wrapText="1"/>
    </xf>
    <xf numFmtId="0" fontId="18" fillId="9" borderId="12" xfId="0" applyFont="1" applyFill="1" applyBorder="1" applyAlignment="1">
      <alignment horizontal="center" vertical="center" textRotation="90" wrapText="1"/>
    </xf>
    <xf numFmtId="0" fontId="16" fillId="8" borderId="12" xfId="0" applyFont="1" applyFill="1" applyBorder="1" applyAlignment="1">
      <alignment horizontal="left" vertical="center" wrapText="1" indent="1"/>
    </xf>
    <xf numFmtId="0" fontId="16" fillId="8" borderId="13" xfId="0" applyFont="1" applyFill="1" applyBorder="1" applyAlignment="1">
      <alignment horizontal="center" vertical="center" wrapText="1"/>
    </xf>
    <xf numFmtId="0" fontId="16" fillId="8" borderId="14" xfId="0" applyFont="1" applyFill="1" applyBorder="1" applyAlignment="1">
      <alignment horizontal="center" vertical="center" wrapText="1"/>
    </xf>
    <xf numFmtId="0" fontId="16" fillId="8" borderId="15" xfId="0" applyFont="1" applyFill="1" applyBorder="1" applyAlignment="1">
      <alignment horizontal="center" vertical="center" wrapText="1"/>
    </xf>
    <xf numFmtId="0" fontId="18" fillId="9" borderId="13" xfId="0" applyFont="1" applyFill="1" applyBorder="1" applyAlignment="1">
      <alignment horizontal="center" vertical="center" textRotation="90" wrapText="1"/>
    </xf>
    <xf numFmtId="0" fontId="18" fillId="9" borderId="14" xfId="0" applyFont="1" applyFill="1" applyBorder="1" applyAlignment="1">
      <alignment horizontal="center" vertical="center" textRotation="90" wrapText="1"/>
    </xf>
    <xf numFmtId="0" fontId="18" fillId="9" borderId="15" xfId="0" applyFont="1" applyFill="1" applyBorder="1" applyAlignment="1">
      <alignment horizontal="center" vertical="center" textRotation="90" wrapText="1"/>
    </xf>
    <xf numFmtId="0" fontId="25" fillId="2" borderId="0" xfId="0" applyFont="1" applyFill="1" applyAlignment="1" applyProtection="1">
      <alignment horizontal="center" vertical="center" wrapText="1"/>
      <protection hidden="1"/>
    </xf>
    <xf numFmtId="0" fontId="15" fillId="10" borderId="12" xfId="0" applyFont="1" applyFill="1" applyBorder="1" applyAlignment="1">
      <alignment horizontal="center" vertical="center" wrapText="1"/>
    </xf>
    <xf numFmtId="0" fontId="3" fillId="7" borderId="0" xfId="0" applyFont="1" applyFill="1" applyAlignment="1">
      <alignment horizontal="left" vertical="top" wrapText="1"/>
    </xf>
    <xf numFmtId="0" fontId="0" fillId="6" borderId="0" xfId="0" applyFill="1" applyAlignment="1">
      <alignment wrapText="1"/>
    </xf>
    <xf numFmtId="0" fontId="3" fillId="7" borderId="2" xfId="0" applyFont="1" applyFill="1" applyBorder="1" applyAlignment="1">
      <alignment horizontal="left" vertical="top" wrapText="1"/>
    </xf>
    <xf numFmtId="0" fontId="2" fillId="6" borderId="3" xfId="0" applyFont="1" applyFill="1" applyBorder="1" applyAlignment="1">
      <alignment horizontal="left" wrapText="1"/>
    </xf>
    <xf numFmtId="0" fontId="0" fillId="6" borderId="0" xfId="0" applyFill="1" applyAlignment="1">
      <alignment horizontal="left" vertical="center" wrapText="1"/>
    </xf>
    <xf numFmtId="0" fontId="0" fillId="6" borderId="0" xfId="0" applyFill="1" applyAlignment="1">
      <alignment horizontal="left" wrapText="1"/>
    </xf>
    <xf numFmtId="0" fontId="41" fillId="6" borderId="0" xfId="0" applyFont="1" applyFill="1" applyAlignment="1">
      <alignment horizontal="left" vertical="center" wrapText="1"/>
    </xf>
    <xf numFmtId="0" fontId="2" fillId="6" borderId="0" xfId="0" applyFont="1" applyFill="1" applyAlignment="1">
      <alignment horizontal="left" wrapText="1"/>
    </xf>
    <xf numFmtId="164" fontId="0" fillId="6" borderId="0" xfId="1" applyFont="1" applyFill="1" applyAlignment="1">
      <alignment horizontal="left" wrapText="1"/>
    </xf>
    <xf numFmtId="0" fontId="0" fillId="6" borderId="0" xfId="0" applyFill="1" applyAlignment="1">
      <alignment vertical="top" wrapText="1"/>
    </xf>
  </cellXfs>
  <cellStyles count="6">
    <cellStyle name="Comma" xfId="1" builtinId="3"/>
    <cellStyle name="Hyperlink" xfId="4" builtinId="8"/>
    <cellStyle name="Hyperlink 2" xfId="3" xr:uid="{0FD7B59A-2491-3543-9FF9-9555F3B164BE}"/>
    <cellStyle name="Normal" xfId="0" builtinId="0"/>
    <cellStyle name="Normal 2" xfId="2" xr:uid="{CFEF3332-BC22-5A4B-B979-7C3304152C57}"/>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Defra%20GHG%20Conversion%20Factors/2018%20Update/Electricity/UK%20Elec/GHG%20CF_UK%20Electricity_2018_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T notes_Temp"/>
      <sheetName val="QA_Index"/>
      <sheetName val="Version&amp;Issue_Log"/>
      <sheetName val="Update_Checklist"/>
      <sheetName val="DataSources"/>
      <sheetName val="QC_Checklist"/>
      <sheetName val="RAW1_NAEI GHG"/>
      <sheetName val="RAW2_DUKES Table 5.6"/>
      <sheetName val="RAW3_DUKES Table 5.1.2"/>
      <sheetName val="RAW4_DUKES Table 5A"/>
      <sheetName val="RAW5_GWP Factors"/>
      <sheetName val="RAW6_Benchmark Data"/>
      <sheetName val="RAW7_DUKES Autogen"/>
      <sheetName val="OtherAssumptions"/>
      <sheetName val="Calc1_UK_Elec"/>
      <sheetName val="Calc1a_OtherT_EF"/>
      <sheetName val="Calc2_UK_WTT_Elec"/>
      <sheetName val="MethodPaper"/>
      <sheetName val="LinkedInOutput"/>
      <sheetName val="Benchmark"/>
      <sheetName val="UK electricity"/>
      <sheetName val="Transmission and distribution"/>
      <sheetName val="WTT- UK &amp; overseas elec"/>
      <sheetName val="Conversions"/>
      <sheetName val="Verification-Validation"/>
      <sheetName val="Lookups"/>
      <sheetName val="GHG CF_UK Electricity_2018_MA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hyperlink" Target="https://www.epa.ie/pubs/forms/wreport/nwr/Reporting%20on%20waste%20generated%20by%20on-site%20activities.pdf"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applications.icao.int/icec" TargetMode="External"/></Relationships>
</file>

<file path=xl/worksheets/_rels/sheet1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info.eco-act.com/en/homeworking-emissions-whitepaper-2020" TargetMode="External"/><Relationship Id="rId3" Type="http://schemas.openxmlformats.org/officeDocument/2006/relationships/hyperlink" Target="https://www.gov.uk/government/publications/greenhouse-gas-reporting-conversion-factors-2020" TargetMode="External"/><Relationship Id="rId7" Type="http://schemas.openxmlformats.org/officeDocument/2006/relationships/hyperlink" Target="https://greenview.sg/chsb-index/" TargetMode="External"/><Relationship Id="rId12" Type="http://schemas.openxmlformats.org/officeDocument/2006/relationships/hyperlink" Target="https://www.gord.qa/admin/Content/Link2492019122324.pdf" TargetMode="External"/><Relationship Id="rId2" Type="http://schemas.openxmlformats.org/officeDocument/2006/relationships/hyperlink" Target="https://www.gov.uk/government/publications/greenhouse-gas-reporting-conversion-factors-2020" TargetMode="External"/><Relationship Id="rId1" Type="http://schemas.openxmlformats.org/officeDocument/2006/relationships/hyperlink" Target="https://www.gov.uk/government/publications/greenhouse-gas-reporting-conversion-factors-2020" TargetMode="External"/><Relationship Id="rId6" Type="http://schemas.openxmlformats.org/officeDocument/2006/relationships/hyperlink" Target="https://unfccc.int/climate-action/sectoral-engagement/ifis-harmonization-of-standards-for-ghg-accounting/ifi-twg-list-of-methodologies" TargetMode="External"/><Relationship Id="rId11" Type="http://schemas.openxmlformats.org/officeDocument/2006/relationships/hyperlink" Target="https://stillmedab.olympic.org/media/Document%20Library/OlympicOrg/IOC/What-We-Do/celebrate-olympic-games/Sustainability/IOC-Carbon-Footprint-Methodology.pdf" TargetMode="External"/><Relationship Id="rId5" Type="http://schemas.openxmlformats.org/officeDocument/2006/relationships/hyperlink" Target="https://www.icao.int/environmental-protection/CarbonOffset/Pages/default.aspx" TargetMode="External"/><Relationship Id="rId10" Type="http://schemas.openxmlformats.org/officeDocument/2006/relationships/hyperlink" Target="https://www.gov.uk/government/publications/greenhouse-gas-reporting-conversion-factors-2020" TargetMode="External"/><Relationship Id="rId4" Type="http://schemas.openxmlformats.org/officeDocument/2006/relationships/hyperlink" Target="https://www.gov.uk/government/publications/greenhouse-gas-reporting-conversion-factors-2020" TargetMode="External"/><Relationship Id="rId9" Type="http://schemas.openxmlformats.org/officeDocument/2006/relationships/hyperlink" Target="https://www.gov.uk/government/publications/greenhouse-gas-reporting-conversion-factors-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9C8FD-BF6F-6540-AA52-5F09447B9BBB}">
  <sheetPr>
    <tabColor theme="4" tint="-0.499984740745262"/>
  </sheetPr>
  <dimension ref="A1:A5"/>
  <sheetViews>
    <sheetView zoomScale="115" workbookViewId="0">
      <selection activeCell="A2" sqref="A2"/>
    </sheetView>
  </sheetViews>
  <sheetFormatPr defaultColWidth="10.796875" defaultRowHeight="14.4"/>
  <cols>
    <col min="1" max="1" width="116.19921875" style="47" customWidth="1"/>
    <col min="2" max="16384" width="10.796875" style="47"/>
  </cols>
  <sheetData>
    <row r="1" spans="1:1" ht="30" customHeight="1">
      <c r="A1" s="98" t="s">
        <v>641</v>
      </c>
    </row>
    <row r="2" spans="1:1" ht="52.05" customHeight="1">
      <c r="A2" s="131" t="s">
        <v>758</v>
      </c>
    </row>
    <row r="3" spans="1:1" ht="355.95" customHeight="1">
      <c r="A3" s="97" t="s">
        <v>696</v>
      </c>
    </row>
    <row r="4" spans="1:1" ht="15.6">
      <c r="A4" s="62"/>
    </row>
    <row r="5" spans="1:1">
      <c r="A5" s="46"/>
    </row>
  </sheetData>
  <sheetProtection algorithmName="SHA-512" hashValue="WSD9uRT4wlQsMrfKKfUEW559WYgzjAPmNNAF2uxtCLA1EmWcJLdqSxHczTx/25kUWNQ0c6+hTuXBuNCF33LDWg==" saltValue="dhUaWkTOt+fOOcAnq4LZMA=="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38E1D-4AC1-1644-B523-A9059CDE8355}">
  <sheetPr codeName="Sheet8">
    <tabColor theme="3" tint="0.59999389629810485"/>
  </sheetPr>
  <dimension ref="A1:E7"/>
  <sheetViews>
    <sheetView workbookViewId="0">
      <selection activeCell="D7" sqref="D7"/>
    </sheetView>
  </sheetViews>
  <sheetFormatPr defaultColWidth="10.796875" defaultRowHeight="14.4"/>
  <cols>
    <col min="1" max="1" width="30.69921875" style="4" customWidth="1"/>
    <col min="2" max="3" width="16.19921875" style="3" customWidth="1"/>
    <col min="4" max="4" width="17.69921875" style="10" customWidth="1"/>
    <col min="5" max="5" width="15.5" style="10" customWidth="1"/>
    <col min="6" max="8" width="10.796875" style="3"/>
    <col min="9" max="9" width="10.796875" style="3" customWidth="1"/>
    <col min="10" max="16384" width="10.796875" style="3"/>
  </cols>
  <sheetData>
    <row r="1" spans="1:5" ht="15.6">
      <c r="D1" s="89"/>
      <c r="E1" s="89"/>
    </row>
    <row r="2" spans="1:5" s="6" customFormat="1" ht="15.6">
      <c r="A2" s="175" t="s">
        <v>1</v>
      </c>
      <c r="B2" s="173"/>
      <c r="C2" s="173"/>
      <c r="D2" s="173"/>
    </row>
    <row r="3" spans="1:5" s="6" customFormat="1" ht="33" customHeight="1">
      <c r="A3" s="174" t="s">
        <v>649</v>
      </c>
      <c r="B3" s="174"/>
      <c r="C3" s="174"/>
      <c r="D3" s="174"/>
    </row>
    <row r="4" spans="1:5" s="6" customFormat="1" ht="31.05" customHeight="1">
      <c r="A4" s="176" t="s">
        <v>659</v>
      </c>
      <c r="B4" s="176"/>
      <c r="C4" s="176"/>
      <c r="D4" s="176"/>
      <c r="E4" s="11"/>
    </row>
    <row r="5" spans="1:5" s="12" customFormat="1" ht="31.05" customHeight="1">
      <c r="A5" s="2" t="s">
        <v>6</v>
      </c>
      <c r="B5" s="2" t="s">
        <v>8</v>
      </c>
      <c r="C5" s="2" t="s">
        <v>136</v>
      </c>
      <c r="D5" s="2" t="s">
        <v>197</v>
      </c>
      <c r="E5" s="2" t="s">
        <v>692</v>
      </c>
    </row>
    <row r="6" spans="1:5" s="73" customFormat="1" ht="21" customHeight="1">
      <c r="A6" s="14" t="s">
        <v>492</v>
      </c>
      <c r="B6" s="15" t="s">
        <v>138</v>
      </c>
      <c r="C6" s="15">
        <v>2.0049999999999998E-2</v>
      </c>
      <c r="D6" s="82">
        <v>10000</v>
      </c>
      <c r="E6" s="28">
        <f>D6*C6</f>
        <v>200.49999999999997</v>
      </c>
    </row>
    <row r="7" spans="1:5" s="73" customFormat="1" ht="21" customHeight="1">
      <c r="A7" s="14" t="s">
        <v>143</v>
      </c>
      <c r="B7" s="15" t="s">
        <v>138</v>
      </c>
      <c r="C7" s="15">
        <v>9.0799999999999995E-3</v>
      </c>
      <c r="D7" s="82">
        <v>5000</v>
      </c>
      <c r="E7" s="28">
        <f>D7*C7</f>
        <v>45.4</v>
      </c>
    </row>
  </sheetData>
  <sheetProtection algorithmName="SHA-512" hashValue="cTTFD6nxsfcqkdjGVytgWF1MnD2oJnhLVBp01IA6fhyNFpobUEW3VkJQtnvi/M378PGPNHP6dGgAUkGEM3yr+Q==" saltValue="UC7vev5kXZZ9r/xiSQ3ZxA==" spinCount="100000" sheet="1" selectLockedCells="1"/>
  <autoFilter ref="A5:A12" xr:uid="{8C03F5F2-7B0E-8846-9C31-712E5847C4BB}"/>
  <mergeCells count="3">
    <mergeCell ref="A2:D2"/>
    <mergeCell ref="A3:D3"/>
    <mergeCell ref="A4:D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14DEB-981B-2248-AE2E-9295107A1BE8}">
  <sheetPr codeName="Sheet9">
    <tabColor theme="3" tint="0.59999389629810485"/>
  </sheetPr>
  <dimension ref="A1:F13"/>
  <sheetViews>
    <sheetView workbookViewId="0">
      <selection activeCell="D13" sqref="D13"/>
    </sheetView>
  </sheetViews>
  <sheetFormatPr defaultColWidth="10.796875" defaultRowHeight="14.4"/>
  <cols>
    <col min="1" max="1" width="17.69921875" style="4" customWidth="1"/>
    <col min="2" max="2" width="15.69921875" style="3" customWidth="1"/>
    <col min="3" max="3" width="16.19921875" style="3" customWidth="1"/>
    <col min="4" max="4" width="16.19921875" style="31" customWidth="1"/>
    <col min="5" max="5" width="17.69921875" style="10" customWidth="1"/>
    <col min="6" max="6" width="16.19921875" style="10" customWidth="1"/>
    <col min="7" max="8" width="10.796875" style="3"/>
    <col min="9" max="9" width="10.796875" style="3" customWidth="1"/>
    <col min="10" max="16384" width="10.796875" style="3"/>
  </cols>
  <sheetData>
    <row r="1" spans="1:6" ht="15.6">
      <c r="D1" s="89"/>
      <c r="E1" s="89"/>
    </row>
    <row r="2" spans="1:6" s="6" customFormat="1" ht="15.6">
      <c r="A2" s="175" t="s">
        <v>694</v>
      </c>
      <c r="B2" s="173"/>
      <c r="C2" s="173"/>
      <c r="D2" s="173"/>
      <c r="E2" s="173"/>
    </row>
    <row r="3" spans="1:6" s="6" customFormat="1" ht="15.6">
      <c r="A3" s="174" t="s">
        <v>650</v>
      </c>
      <c r="B3" s="174"/>
      <c r="C3" s="174"/>
      <c r="D3" s="174"/>
      <c r="E3" s="174"/>
    </row>
    <row r="4" spans="1:6" s="6" customFormat="1" ht="31.05" customHeight="1">
      <c r="A4" s="176" t="s">
        <v>660</v>
      </c>
      <c r="B4" s="176"/>
      <c r="C4" s="176"/>
      <c r="D4" s="176"/>
      <c r="E4" s="176"/>
      <c r="F4" s="11"/>
    </row>
    <row r="5" spans="1:6" s="12" customFormat="1" ht="31.95" customHeight="1">
      <c r="A5" s="2" t="s">
        <v>132</v>
      </c>
      <c r="B5" s="2" t="s">
        <v>8</v>
      </c>
      <c r="C5" s="2" t="s">
        <v>136</v>
      </c>
      <c r="D5" s="2" t="s">
        <v>197</v>
      </c>
      <c r="E5" s="2" t="s">
        <v>692</v>
      </c>
    </row>
    <row r="6" spans="1:6" ht="21" customHeight="1">
      <c r="A6" s="15" t="s">
        <v>695</v>
      </c>
      <c r="B6" s="15" t="s">
        <v>217</v>
      </c>
      <c r="C6" s="30">
        <v>0.34399999999999997</v>
      </c>
      <c r="D6" s="82">
        <v>5300000</v>
      </c>
      <c r="E6" s="27">
        <f>D6*C6</f>
        <v>1823199.9999999998</v>
      </c>
      <c r="F6" s="3"/>
    </row>
    <row r="7" spans="1:6" ht="24" customHeight="1"/>
    <row r="9" spans="1:6" s="6" customFormat="1" ht="15.6">
      <c r="A9" s="175" t="s">
        <v>2</v>
      </c>
      <c r="B9" s="173"/>
      <c r="C9" s="173"/>
      <c r="D9" s="173"/>
      <c r="E9" s="173"/>
    </row>
    <row r="10" spans="1:6" s="6" customFormat="1" ht="15.6">
      <c r="A10" s="174" t="s">
        <v>647</v>
      </c>
      <c r="B10" s="174"/>
      <c r="C10" s="174"/>
      <c r="D10" s="174"/>
      <c r="E10" s="174"/>
    </row>
    <row r="11" spans="1:6" s="6" customFormat="1" ht="31.05" customHeight="1">
      <c r="A11" s="176" t="s">
        <v>660</v>
      </c>
      <c r="B11" s="176"/>
      <c r="C11" s="176"/>
      <c r="D11" s="176"/>
      <c r="E11" s="176"/>
      <c r="F11" s="11"/>
    </row>
    <row r="12" spans="1:6" s="12" customFormat="1" ht="30" customHeight="1">
      <c r="A12" s="2" t="s">
        <v>132</v>
      </c>
      <c r="B12" s="2" t="s">
        <v>8</v>
      </c>
      <c r="C12" s="2" t="s">
        <v>136</v>
      </c>
      <c r="D12" s="2" t="s">
        <v>197</v>
      </c>
      <c r="E12" s="2" t="s">
        <v>692</v>
      </c>
    </row>
    <row r="13" spans="1:6" ht="21" customHeight="1">
      <c r="A13" s="15" t="s">
        <v>145</v>
      </c>
      <c r="B13" s="15" t="s">
        <v>217</v>
      </c>
      <c r="C13" s="30">
        <v>0.70799999999999996</v>
      </c>
      <c r="D13" s="151">
        <v>350000</v>
      </c>
      <c r="E13" s="27">
        <f>D13*C13</f>
        <v>247800</v>
      </c>
      <c r="F13" s="3"/>
    </row>
  </sheetData>
  <sheetProtection algorithmName="SHA-512" hashValue="cldVF1maQB4l2m2DcT6Us9vzRNFeTby6pnUr+EDi3FFVtFMSA75e+SuI2fyZAjhbXC47e9i9D+vBY85Fh/P/Ow==" saltValue="7wHWcipasPeicP8TkM/sTg==" spinCount="100000" sheet="1" selectLockedCells="1"/>
  <autoFilter ref="A5:B18" xr:uid="{8C03F5F2-7B0E-8846-9C31-712E5847C4BB}"/>
  <mergeCells count="6">
    <mergeCell ref="A2:E2"/>
    <mergeCell ref="A3:E3"/>
    <mergeCell ref="A4:E4"/>
    <mergeCell ref="A11:E11"/>
    <mergeCell ref="A9:E9"/>
    <mergeCell ref="A10:E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4D45D-E115-0C48-87BB-A4214564EB04}">
  <sheetPr codeName="Sheet10">
    <tabColor theme="3" tint="0.59999389629810485"/>
  </sheetPr>
  <dimension ref="A1:E43"/>
  <sheetViews>
    <sheetView topLeftCell="A26" zoomScaleNormal="100" workbookViewId="0">
      <selection activeCell="D38" sqref="D38"/>
    </sheetView>
  </sheetViews>
  <sheetFormatPr defaultColWidth="10.796875" defaultRowHeight="14.4"/>
  <cols>
    <col min="1" max="1" width="19.296875" style="4" customWidth="1"/>
    <col min="2" max="2" width="36.19921875" style="4" customWidth="1"/>
    <col min="3" max="3" width="13.5" style="10" customWidth="1"/>
    <col min="4" max="4" width="17.69921875" style="10" customWidth="1"/>
    <col min="5" max="5" width="15.5" style="10" customWidth="1"/>
    <col min="6" max="16384" width="10.796875" style="3"/>
  </cols>
  <sheetData>
    <row r="1" spans="1:5" ht="15.6">
      <c r="D1" s="89"/>
      <c r="E1" s="89"/>
    </row>
    <row r="2" spans="1:5" s="6" customFormat="1" ht="15.6">
      <c r="A2" s="175" t="s">
        <v>3</v>
      </c>
      <c r="B2" s="173"/>
      <c r="C2" s="173"/>
      <c r="D2" s="173"/>
    </row>
    <row r="3" spans="1:5" s="6" customFormat="1" ht="58.95" customHeight="1">
      <c r="A3" s="174" t="s">
        <v>765</v>
      </c>
      <c r="B3" s="174"/>
      <c r="C3" s="174"/>
      <c r="D3" s="174"/>
    </row>
    <row r="4" spans="1:5" s="6" customFormat="1" ht="31.05" customHeight="1">
      <c r="A4" s="176" t="s">
        <v>501</v>
      </c>
      <c r="B4" s="176"/>
      <c r="C4" s="176"/>
      <c r="D4" s="176"/>
      <c r="E4" s="11"/>
    </row>
    <row r="5" spans="1:5" s="12" customFormat="1" ht="37.950000000000003" customHeight="1">
      <c r="A5" s="1" t="s">
        <v>6</v>
      </c>
      <c r="B5" s="1" t="s">
        <v>192</v>
      </c>
      <c r="C5" s="2" t="s">
        <v>136</v>
      </c>
      <c r="D5" s="2" t="s">
        <v>493</v>
      </c>
      <c r="E5" s="1" t="s">
        <v>692</v>
      </c>
    </row>
    <row r="6" spans="1:5" s="23" customFormat="1" ht="21" customHeight="1">
      <c r="A6" s="33" t="s">
        <v>494</v>
      </c>
      <c r="B6" s="33" t="s">
        <v>188</v>
      </c>
      <c r="C6" s="36">
        <v>7.7725999999999997</v>
      </c>
      <c r="D6" s="79">
        <v>5</v>
      </c>
      <c r="E6" s="34">
        <f>D6*C6</f>
        <v>38.863</v>
      </c>
    </row>
    <row r="7" spans="1:5" s="23" customFormat="1" ht="21" customHeight="1">
      <c r="A7" s="33" t="s">
        <v>494</v>
      </c>
      <c r="B7" s="33" t="s">
        <v>150</v>
      </c>
      <c r="C7" s="36">
        <v>79.267799999999994</v>
      </c>
      <c r="D7" s="79">
        <v>100</v>
      </c>
      <c r="E7" s="34">
        <f t="shared" ref="E7:E43" si="0">D7*C7</f>
        <v>7926.78</v>
      </c>
    </row>
    <row r="8" spans="1:5" s="23" customFormat="1" ht="21" customHeight="1">
      <c r="A8" s="33" t="s">
        <v>494</v>
      </c>
      <c r="B8" s="33" t="s">
        <v>148</v>
      </c>
      <c r="C8" s="36">
        <v>27</v>
      </c>
      <c r="D8" s="79">
        <v>3</v>
      </c>
      <c r="E8" s="34">
        <f t="shared" si="0"/>
        <v>81</v>
      </c>
    </row>
    <row r="9" spans="1:5" s="23" customFormat="1" ht="21" customHeight="1">
      <c r="A9" s="33" t="s">
        <v>494</v>
      </c>
      <c r="B9" s="33" t="s">
        <v>149</v>
      </c>
      <c r="C9" s="36">
        <v>39.212499999999999</v>
      </c>
      <c r="D9" s="79">
        <v>30</v>
      </c>
      <c r="E9" s="34">
        <f t="shared" si="0"/>
        <v>1176.375</v>
      </c>
    </row>
    <row r="10" spans="1:5" s="23" customFormat="1" ht="21" customHeight="1">
      <c r="A10" s="33" t="s">
        <v>494</v>
      </c>
      <c r="B10" s="33" t="s">
        <v>152</v>
      </c>
      <c r="C10" s="36">
        <v>241.77260000000001</v>
      </c>
      <c r="D10" s="79">
        <v>245</v>
      </c>
      <c r="E10" s="34">
        <f t="shared" si="0"/>
        <v>59234.287000000004</v>
      </c>
    </row>
    <row r="11" spans="1:5" s="23" customFormat="1" ht="21" customHeight="1">
      <c r="A11" s="33" t="s">
        <v>494</v>
      </c>
      <c r="B11" s="33" t="s">
        <v>155</v>
      </c>
      <c r="C11" s="36">
        <v>131.77260000000001</v>
      </c>
      <c r="D11" s="79">
        <v>100</v>
      </c>
      <c r="E11" s="34">
        <f t="shared" si="0"/>
        <v>13177.260000000002</v>
      </c>
    </row>
    <row r="12" spans="1:5" s="23" customFormat="1" ht="21" customHeight="1">
      <c r="A12" s="33" t="s">
        <v>494</v>
      </c>
      <c r="B12" s="33" t="s">
        <v>158</v>
      </c>
      <c r="C12" s="36">
        <v>1861.7726</v>
      </c>
      <c r="D12" s="79">
        <v>600</v>
      </c>
      <c r="E12" s="34">
        <f t="shared" si="0"/>
        <v>1117063.56</v>
      </c>
    </row>
    <row r="13" spans="1:5" s="23" customFormat="1" ht="21" customHeight="1">
      <c r="A13" s="33" t="s">
        <v>494</v>
      </c>
      <c r="B13" s="33" t="s">
        <v>163</v>
      </c>
      <c r="C13" s="36">
        <v>3894.2233999999999</v>
      </c>
      <c r="D13" s="79">
        <v>1800</v>
      </c>
      <c r="E13" s="34">
        <f t="shared" si="0"/>
        <v>7009602.1200000001</v>
      </c>
    </row>
    <row r="14" spans="1:5" s="23" customFormat="1" ht="21" customHeight="1">
      <c r="A14" s="33" t="s">
        <v>494</v>
      </c>
      <c r="B14" s="33" t="s">
        <v>164</v>
      </c>
      <c r="C14" s="36">
        <v>1401</v>
      </c>
      <c r="D14" s="79">
        <v>3150</v>
      </c>
      <c r="E14" s="34">
        <f t="shared" si="0"/>
        <v>4413150</v>
      </c>
    </row>
    <row r="15" spans="1:5" s="23" customFormat="1" ht="21" customHeight="1">
      <c r="A15" s="33" t="s">
        <v>494</v>
      </c>
      <c r="B15" s="33" t="s">
        <v>171</v>
      </c>
      <c r="C15" s="36">
        <v>120.05</v>
      </c>
      <c r="D15" s="79">
        <v>725</v>
      </c>
      <c r="E15" s="34">
        <f t="shared" si="0"/>
        <v>87036.25</v>
      </c>
    </row>
    <row r="16" spans="1:5" s="23" customFormat="1" ht="21" customHeight="1">
      <c r="A16" s="33" t="s">
        <v>494</v>
      </c>
      <c r="B16" s="33" t="s">
        <v>182</v>
      </c>
      <c r="C16" s="36">
        <v>3335.5718999999999</v>
      </c>
      <c r="D16" s="79">
        <v>2000</v>
      </c>
      <c r="E16" s="34">
        <f t="shared" si="0"/>
        <v>6671143.7999999998</v>
      </c>
    </row>
    <row r="17" spans="1:5" s="23" customFormat="1" ht="21" customHeight="1">
      <c r="A17" s="33" t="s">
        <v>494</v>
      </c>
      <c r="B17" s="33" t="s">
        <v>187</v>
      </c>
      <c r="C17" s="36">
        <v>312.61180000000002</v>
      </c>
      <c r="D17" s="79">
        <v>50</v>
      </c>
      <c r="E17" s="34">
        <f t="shared" si="0"/>
        <v>15630.59</v>
      </c>
    </row>
    <row r="18" spans="1:5" s="23" customFormat="1" ht="21" customHeight="1">
      <c r="A18" s="33" t="s">
        <v>495</v>
      </c>
      <c r="B18" s="33" t="s">
        <v>156</v>
      </c>
      <c r="C18" s="36">
        <v>843</v>
      </c>
      <c r="D18" s="79">
        <v>20</v>
      </c>
      <c r="E18" s="34">
        <f t="shared" si="0"/>
        <v>16860</v>
      </c>
    </row>
    <row r="19" spans="1:5" s="23" customFormat="1" ht="21" customHeight="1">
      <c r="A19" s="33" t="s">
        <v>495</v>
      </c>
      <c r="B19" s="33" t="s">
        <v>153</v>
      </c>
      <c r="C19" s="36">
        <v>22310</v>
      </c>
      <c r="D19" s="79">
        <v>15</v>
      </c>
      <c r="E19" s="34">
        <f t="shared" si="0"/>
        <v>334650</v>
      </c>
    </row>
    <row r="20" spans="1:5" s="23" customFormat="1" ht="21" customHeight="1">
      <c r="A20" s="33" t="s">
        <v>495</v>
      </c>
      <c r="B20" s="33" t="s">
        <v>189</v>
      </c>
      <c r="C20" s="36">
        <v>3701.4036000000001</v>
      </c>
      <c r="D20" s="79">
        <v>10</v>
      </c>
      <c r="E20" s="34">
        <f t="shared" si="0"/>
        <v>37014.036</v>
      </c>
    </row>
    <row r="21" spans="1:5" s="23" customFormat="1" ht="21" customHeight="1">
      <c r="A21" s="33" t="s">
        <v>496</v>
      </c>
      <c r="B21" s="33" t="s">
        <v>190</v>
      </c>
      <c r="C21" s="36">
        <v>113.30889999999999</v>
      </c>
      <c r="D21" s="79"/>
      <c r="E21" s="34">
        <f t="shared" si="0"/>
        <v>0</v>
      </c>
    </row>
    <row r="22" spans="1:5" s="23" customFormat="1" ht="21" customHeight="1">
      <c r="A22" s="33" t="s">
        <v>496</v>
      </c>
      <c r="B22" s="33" t="s">
        <v>191</v>
      </c>
      <c r="C22" s="36">
        <v>116.1255</v>
      </c>
      <c r="D22" s="79">
        <v>15</v>
      </c>
      <c r="E22" s="34">
        <f t="shared" si="0"/>
        <v>1741.8824999999999</v>
      </c>
    </row>
    <row r="23" spans="1:5" s="23" customFormat="1" ht="21" customHeight="1">
      <c r="A23" s="33" t="s">
        <v>497</v>
      </c>
      <c r="B23" s="33" t="s">
        <v>183</v>
      </c>
      <c r="C23" s="36">
        <v>3814.3674999999998</v>
      </c>
      <c r="D23" s="79">
        <v>340</v>
      </c>
      <c r="E23" s="34">
        <f t="shared" si="0"/>
        <v>1296884.95</v>
      </c>
    </row>
    <row r="24" spans="1:5" s="23" customFormat="1" ht="21" customHeight="1">
      <c r="A24" s="33" t="s">
        <v>497</v>
      </c>
      <c r="B24" s="33" t="s">
        <v>184</v>
      </c>
      <c r="C24" s="36">
        <v>537.24189999999999</v>
      </c>
      <c r="D24" s="79"/>
      <c r="E24" s="34">
        <f t="shared" si="0"/>
        <v>0</v>
      </c>
    </row>
    <row r="25" spans="1:5" s="23" customFormat="1" ht="21" customHeight="1">
      <c r="A25" s="33" t="s">
        <v>497</v>
      </c>
      <c r="B25" s="33" t="s">
        <v>185</v>
      </c>
      <c r="C25" s="36">
        <v>1148.421</v>
      </c>
      <c r="D25" s="79">
        <v>270</v>
      </c>
      <c r="E25" s="34">
        <f t="shared" si="0"/>
        <v>310073.67000000004</v>
      </c>
    </row>
    <row r="26" spans="1:5" s="23" customFormat="1" ht="21" customHeight="1">
      <c r="A26" s="33" t="s">
        <v>497</v>
      </c>
      <c r="B26" s="33" t="s">
        <v>186</v>
      </c>
      <c r="C26" s="36">
        <v>1759.6002000000001</v>
      </c>
      <c r="D26" s="79"/>
      <c r="E26" s="34">
        <f t="shared" si="0"/>
        <v>0</v>
      </c>
    </row>
    <row r="27" spans="1:5" s="23" customFormat="1" ht="21" customHeight="1">
      <c r="A27" s="33" t="s">
        <v>497</v>
      </c>
      <c r="B27" s="33" t="s">
        <v>151</v>
      </c>
      <c r="C27" s="36">
        <v>12119.206200000001</v>
      </c>
      <c r="D27" s="79">
        <v>200</v>
      </c>
      <c r="E27" s="34">
        <f t="shared" si="0"/>
        <v>2423841.2400000002</v>
      </c>
    </row>
    <row r="28" spans="1:5" s="23" customFormat="1" ht="21" customHeight="1">
      <c r="A28" s="33" t="s">
        <v>498</v>
      </c>
      <c r="B28" s="33" t="s">
        <v>159</v>
      </c>
      <c r="C28" s="36">
        <v>9122.6363999999994</v>
      </c>
      <c r="D28" s="79">
        <v>840</v>
      </c>
      <c r="E28" s="34">
        <f t="shared" si="0"/>
        <v>7663014.5759999994</v>
      </c>
    </row>
    <row r="29" spans="1:5" s="23" customFormat="1" ht="21" customHeight="1">
      <c r="A29" s="33" t="s">
        <v>498</v>
      </c>
      <c r="B29" s="33" t="s">
        <v>160</v>
      </c>
      <c r="C29" s="36">
        <v>5204.5564000000004</v>
      </c>
      <c r="D29" s="79"/>
      <c r="E29" s="34">
        <f t="shared" si="0"/>
        <v>0</v>
      </c>
    </row>
    <row r="30" spans="1:5" s="23" customFormat="1" ht="21" customHeight="1">
      <c r="A30" s="33" t="s">
        <v>498</v>
      </c>
      <c r="B30" s="33" t="s">
        <v>161</v>
      </c>
      <c r="C30" s="36">
        <v>3567.5953</v>
      </c>
      <c r="D30" s="79"/>
      <c r="E30" s="34">
        <f t="shared" si="0"/>
        <v>0</v>
      </c>
    </row>
    <row r="31" spans="1:5" s="23" customFormat="1" ht="21" customHeight="1">
      <c r="A31" s="33" t="s">
        <v>498</v>
      </c>
      <c r="B31" s="33" t="s">
        <v>162</v>
      </c>
      <c r="C31" s="36">
        <v>3000.6363999999999</v>
      </c>
      <c r="D31" s="79">
        <v>650</v>
      </c>
      <c r="E31" s="34">
        <f t="shared" si="0"/>
        <v>1950413.66</v>
      </c>
    </row>
    <row r="32" spans="1:5" s="23" customFormat="1" ht="21" customHeight="1">
      <c r="A32" s="33" t="s">
        <v>499</v>
      </c>
      <c r="B32" s="33" t="s">
        <v>174</v>
      </c>
      <c r="C32" s="36">
        <v>3116.2916</v>
      </c>
      <c r="D32" s="79">
        <v>1750</v>
      </c>
      <c r="E32" s="34">
        <f t="shared" si="0"/>
        <v>5453510.2999999998</v>
      </c>
    </row>
    <row r="33" spans="1:5" s="23" customFormat="1" ht="21" customHeight="1">
      <c r="A33" s="33" t="s">
        <v>499</v>
      </c>
      <c r="B33" s="33" t="s">
        <v>172</v>
      </c>
      <c r="C33" s="36">
        <v>2574.1648</v>
      </c>
      <c r="D33" s="79"/>
      <c r="E33" s="34">
        <f t="shared" si="0"/>
        <v>0</v>
      </c>
    </row>
    <row r="34" spans="1:5" s="23" customFormat="1" ht="21" customHeight="1">
      <c r="A34" s="33" t="s">
        <v>499</v>
      </c>
      <c r="B34" s="33" t="s">
        <v>173</v>
      </c>
      <c r="C34" s="36">
        <v>3276.7069000000001</v>
      </c>
      <c r="D34" s="79"/>
      <c r="E34" s="34">
        <f t="shared" si="0"/>
        <v>0</v>
      </c>
    </row>
    <row r="35" spans="1:5" s="23" customFormat="1" ht="21" customHeight="1">
      <c r="A35" s="32" t="s">
        <v>499</v>
      </c>
      <c r="B35" s="32" t="s">
        <v>175</v>
      </c>
      <c r="C35" s="36">
        <v>3269.8389000000002</v>
      </c>
      <c r="D35" s="79">
        <v>2200</v>
      </c>
      <c r="E35" s="34">
        <f t="shared" si="0"/>
        <v>7193645.5800000001</v>
      </c>
    </row>
    <row r="36" spans="1:5" s="23" customFormat="1" ht="21" customHeight="1">
      <c r="A36" s="32" t="s">
        <v>499</v>
      </c>
      <c r="B36" s="32" t="s">
        <v>176</v>
      </c>
      <c r="C36" s="36">
        <v>2600.6363999999999</v>
      </c>
      <c r="D36" s="79"/>
      <c r="E36" s="34">
        <f t="shared" si="0"/>
        <v>0</v>
      </c>
    </row>
    <row r="37" spans="1:5" s="23" customFormat="1" ht="21" customHeight="1">
      <c r="A37" s="32" t="s">
        <v>499</v>
      </c>
      <c r="B37" s="32" t="s">
        <v>177</v>
      </c>
      <c r="C37" s="36">
        <v>4032.3924999999999</v>
      </c>
      <c r="D37" s="79">
        <v>2400</v>
      </c>
      <c r="E37" s="34">
        <f t="shared" si="0"/>
        <v>9677742</v>
      </c>
    </row>
    <row r="38" spans="1:5" s="23" customFormat="1" ht="21" customHeight="1">
      <c r="A38" s="32" t="s">
        <v>499</v>
      </c>
      <c r="B38" s="32" t="s">
        <v>178</v>
      </c>
      <c r="C38" s="36">
        <v>3104.7269999999999</v>
      </c>
      <c r="D38" s="79"/>
      <c r="E38" s="34">
        <f t="shared" si="0"/>
        <v>0</v>
      </c>
    </row>
    <row r="39" spans="1:5" s="23" customFormat="1" ht="21" customHeight="1">
      <c r="A39" s="32" t="s">
        <v>499</v>
      </c>
      <c r="B39" s="32" t="s">
        <v>179</v>
      </c>
      <c r="C39" s="36">
        <v>3777.9488999999999</v>
      </c>
      <c r="D39" s="79"/>
      <c r="E39" s="34">
        <f t="shared" si="0"/>
        <v>0</v>
      </c>
    </row>
    <row r="40" spans="1:5" s="23" customFormat="1" ht="21" customHeight="1">
      <c r="A40" s="32" t="s">
        <v>499</v>
      </c>
      <c r="B40" s="32" t="s">
        <v>180</v>
      </c>
      <c r="C40" s="36">
        <v>3413.0841999999998</v>
      </c>
      <c r="D40" s="79">
        <v>2300</v>
      </c>
      <c r="E40" s="34">
        <f t="shared" si="0"/>
        <v>7850093.6599999992</v>
      </c>
    </row>
    <row r="41" spans="1:5" s="23" customFormat="1" ht="21" customHeight="1">
      <c r="A41" s="32" t="s">
        <v>500</v>
      </c>
      <c r="B41" s="32" t="s">
        <v>168</v>
      </c>
      <c r="C41" s="36">
        <v>750.26480000000004</v>
      </c>
      <c r="D41" s="79">
        <v>950</v>
      </c>
      <c r="E41" s="34">
        <f t="shared" si="0"/>
        <v>712751.56</v>
      </c>
    </row>
    <row r="42" spans="1:5" s="23" customFormat="1" ht="21" customHeight="1">
      <c r="A42" s="32" t="s">
        <v>500</v>
      </c>
      <c r="B42" s="32" t="s">
        <v>169</v>
      </c>
      <c r="C42" s="36">
        <v>853.56669999999997</v>
      </c>
      <c r="D42" s="79"/>
      <c r="E42" s="34">
        <f t="shared" si="0"/>
        <v>0</v>
      </c>
    </row>
    <row r="43" spans="1:5" s="23" customFormat="1" ht="21" customHeight="1">
      <c r="A43" s="32" t="s">
        <v>500</v>
      </c>
      <c r="B43" s="32" t="s">
        <v>170</v>
      </c>
      <c r="C43" s="36">
        <v>919.3963</v>
      </c>
      <c r="D43" s="79">
        <v>920</v>
      </c>
      <c r="E43" s="34">
        <f t="shared" si="0"/>
        <v>845844.59600000002</v>
      </c>
    </row>
  </sheetData>
  <sheetProtection algorithmName="SHA-512" hashValue="6FgXHqJcXryJtDuhI7Ju/LqG6ykJXKQH66GLmT46PjBMsjG1fW2rem6zYnV8K+fnW4hgOeVBVy+kLcOgIFRC2A==" saltValue="B6vniRaMGeFGGs62ehvAtA==" spinCount="100000" sheet="1" selectLockedCells="1"/>
  <mergeCells count="3">
    <mergeCell ref="A2:D2"/>
    <mergeCell ref="A3:D3"/>
    <mergeCell ref="A4:D4"/>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E6AA0-BE8F-6945-A734-AF9C93E41C4C}">
  <sheetPr codeName="Sheet11">
    <tabColor theme="3" tint="0.59999389629810485"/>
  </sheetPr>
  <dimension ref="A1:D255"/>
  <sheetViews>
    <sheetView workbookViewId="0">
      <selection activeCell="C10" sqref="C10"/>
    </sheetView>
  </sheetViews>
  <sheetFormatPr defaultColWidth="10.796875" defaultRowHeight="14.4"/>
  <cols>
    <col min="1" max="1" width="38" style="4" customWidth="1"/>
    <col min="2" max="2" width="16.19921875" style="3" customWidth="1"/>
    <col min="3" max="3" width="16.5" style="10" customWidth="1"/>
    <col min="4" max="4" width="16.19921875" style="10" customWidth="1"/>
    <col min="5" max="16384" width="10.796875" style="3"/>
  </cols>
  <sheetData>
    <row r="1" spans="1:4" ht="15.6">
      <c r="C1" s="89"/>
      <c r="D1" s="89"/>
    </row>
    <row r="2" spans="1:4" s="6" customFormat="1" ht="15.6">
      <c r="A2" s="175" t="s">
        <v>4</v>
      </c>
      <c r="B2" s="173"/>
      <c r="C2" s="173"/>
      <c r="D2" s="11"/>
    </row>
    <row r="3" spans="1:4" s="6" customFormat="1" ht="31.2">
      <c r="A3" s="181" t="s">
        <v>766</v>
      </c>
      <c r="B3" s="181"/>
      <c r="C3" s="181"/>
      <c r="D3" s="149" t="s">
        <v>767</v>
      </c>
    </row>
    <row r="4" spans="1:4" s="6" customFormat="1" ht="31.05" customHeight="1">
      <c r="A4" s="176" t="s">
        <v>502</v>
      </c>
      <c r="B4" s="176"/>
      <c r="C4" s="176"/>
      <c r="D4" s="11"/>
    </row>
    <row r="5" spans="1:4" s="12" customFormat="1" ht="37.950000000000003" customHeight="1">
      <c r="A5" s="1" t="s">
        <v>192</v>
      </c>
      <c r="B5" s="1" t="s">
        <v>136</v>
      </c>
      <c r="C5" s="2" t="s">
        <v>493</v>
      </c>
      <c r="D5" s="2" t="s">
        <v>692</v>
      </c>
    </row>
    <row r="6" spans="1:4" s="23" customFormat="1" ht="21" customHeight="1">
      <c r="A6" s="33" t="s">
        <v>188</v>
      </c>
      <c r="B6" s="33">
        <v>1.2488999999999999</v>
      </c>
      <c r="C6" s="79">
        <v>5</v>
      </c>
      <c r="D6" s="36">
        <f>B6*C6</f>
        <v>6.2444999999999995</v>
      </c>
    </row>
    <row r="7" spans="1:4" s="23" customFormat="1" ht="21" customHeight="1">
      <c r="A7" s="33" t="s">
        <v>148</v>
      </c>
      <c r="B7" s="33">
        <v>5.9276999999999997</v>
      </c>
      <c r="C7" s="79">
        <v>4</v>
      </c>
      <c r="D7" s="36">
        <f t="shared" ref="D7:D43" si="0">B7*C7</f>
        <v>23.710799999999999</v>
      </c>
    </row>
    <row r="8" spans="1:4" s="23" customFormat="1" ht="21" customHeight="1">
      <c r="A8" s="33" t="s">
        <v>149</v>
      </c>
      <c r="B8" s="33">
        <v>1.2488999999999999</v>
      </c>
      <c r="C8" s="79">
        <v>6</v>
      </c>
      <c r="D8" s="36">
        <f t="shared" si="0"/>
        <v>7.4933999999999994</v>
      </c>
    </row>
    <row r="9" spans="1:4" s="23" customFormat="1" ht="21" customHeight="1">
      <c r="A9" s="33" t="s">
        <v>151</v>
      </c>
      <c r="B9" s="33">
        <v>85.434399999999997</v>
      </c>
      <c r="C9" s="79">
        <v>250</v>
      </c>
      <c r="D9" s="36">
        <f t="shared" si="0"/>
        <v>21358.6</v>
      </c>
    </row>
    <row r="10" spans="1:4" s="23" customFormat="1" ht="21" customHeight="1">
      <c r="A10" s="33" t="s">
        <v>152</v>
      </c>
      <c r="B10" s="33">
        <v>1.2488999999999999</v>
      </c>
      <c r="C10" s="79"/>
      <c r="D10" s="36">
        <f t="shared" si="0"/>
        <v>0</v>
      </c>
    </row>
    <row r="11" spans="1:4" s="23" customFormat="1" ht="21" customHeight="1">
      <c r="A11" s="33" t="s">
        <v>153</v>
      </c>
      <c r="B11" s="33">
        <v>444.97590000000002</v>
      </c>
      <c r="C11" s="79">
        <v>40</v>
      </c>
      <c r="D11" s="36">
        <f t="shared" si="0"/>
        <v>17799.036</v>
      </c>
    </row>
    <row r="12" spans="1:4" s="23" customFormat="1" ht="21" customHeight="1">
      <c r="A12" s="33" t="s">
        <v>154</v>
      </c>
      <c r="B12" s="33">
        <v>458.17630000000003</v>
      </c>
      <c r="C12" s="79">
        <v>140</v>
      </c>
      <c r="D12" s="36">
        <f t="shared" si="0"/>
        <v>64144.682000000001</v>
      </c>
    </row>
    <row r="13" spans="1:4" s="23" customFormat="1" ht="21" customHeight="1">
      <c r="A13" s="33" t="s">
        <v>155</v>
      </c>
      <c r="B13" s="33">
        <v>1.2488999999999999</v>
      </c>
      <c r="C13" s="79"/>
      <c r="D13" s="36">
        <f t="shared" si="0"/>
        <v>0</v>
      </c>
    </row>
    <row r="14" spans="1:4" s="23" customFormat="1" ht="21" customHeight="1">
      <c r="A14" s="33" t="s">
        <v>156</v>
      </c>
      <c r="B14" s="33">
        <v>8.9344000000000001</v>
      </c>
      <c r="C14" s="79">
        <v>30</v>
      </c>
      <c r="D14" s="36">
        <f t="shared" si="0"/>
        <v>268.03199999999998</v>
      </c>
    </row>
    <row r="15" spans="1:4" s="23" customFormat="1" ht="21" customHeight="1">
      <c r="A15" s="33" t="s">
        <v>157</v>
      </c>
      <c r="B15" s="33">
        <v>437.37189999999998</v>
      </c>
      <c r="C15" s="79">
        <v>200</v>
      </c>
      <c r="D15" s="36">
        <f t="shared" si="0"/>
        <v>87474.37999999999</v>
      </c>
    </row>
    <row r="16" spans="1:4" s="23" customFormat="1" ht="21" customHeight="1">
      <c r="A16" s="33" t="s">
        <v>158</v>
      </c>
      <c r="B16" s="33">
        <v>1.2488999999999999</v>
      </c>
      <c r="C16" s="79">
        <v>15</v>
      </c>
      <c r="D16" s="36">
        <f t="shared" si="0"/>
        <v>18.733499999999999</v>
      </c>
    </row>
    <row r="17" spans="1:4" s="23" customFormat="1" ht="21" customHeight="1">
      <c r="A17" s="33" t="s">
        <v>159</v>
      </c>
      <c r="B17" s="33">
        <v>8.9344000000000001</v>
      </c>
      <c r="C17" s="79">
        <v>840</v>
      </c>
      <c r="D17" s="36">
        <f t="shared" si="0"/>
        <v>7504.8959999999997</v>
      </c>
    </row>
    <row r="18" spans="1:4" s="23" customFormat="1" ht="21" customHeight="1">
      <c r="A18" s="33" t="s">
        <v>160</v>
      </c>
      <c r="B18" s="33">
        <v>8.9344000000000001</v>
      </c>
      <c r="C18" s="79">
        <v>750</v>
      </c>
      <c r="D18" s="36">
        <f t="shared" si="0"/>
        <v>6700.8</v>
      </c>
    </row>
    <row r="19" spans="1:4" s="23" customFormat="1" ht="21" customHeight="1">
      <c r="A19" s="33" t="s">
        <v>161</v>
      </c>
      <c r="B19" s="33">
        <v>8.9344000000000001</v>
      </c>
      <c r="C19" s="79">
        <v>400</v>
      </c>
      <c r="D19" s="36">
        <f t="shared" si="0"/>
        <v>3573.76</v>
      </c>
    </row>
    <row r="20" spans="1:4" s="23" customFormat="1" ht="21" customHeight="1">
      <c r="A20" s="33" t="s">
        <v>162</v>
      </c>
      <c r="B20" s="33">
        <v>8.9344000000000001</v>
      </c>
      <c r="C20" s="79">
        <v>650</v>
      </c>
      <c r="D20" s="36">
        <f t="shared" si="0"/>
        <v>5807.36</v>
      </c>
    </row>
    <row r="21" spans="1:4" s="23" customFormat="1" ht="21" customHeight="1">
      <c r="A21" s="33" t="s">
        <v>163</v>
      </c>
      <c r="B21" s="33">
        <v>1.2643</v>
      </c>
      <c r="C21" s="79">
        <v>450</v>
      </c>
      <c r="D21" s="36">
        <f t="shared" si="0"/>
        <v>568.93499999999995</v>
      </c>
    </row>
    <row r="22" spans="1:4" s="23" customFormat="1" ht="21" customHeight="1">
      <c r="A22" s="33" t="s">
        <v>165</v>
      </c>
      <c r="B22" s="33">
        <v>626.90729999999996</v>
      </c>
      <c r="C22" s="79">
        <v>310</v>
      </c>
      <c r="D22" s="36">
        <f t="shared" si="0"/>
        <v>194341.26299999998</v>
      </c>
    </row>
    <row r="23" spans="1:4" s="23" customFormat="1" ht="21" customHeight="1">
      <c r="A23" s="33" t="s">
        <v>166</v>
      </c>
      <c r="B23" s="33">
        <v>578.99159999999995</v>
      </c>
      <c r="C23" s="79">
        <v>100</v>
      </c>
      <c r="D23" s="36">
        <f t="shared" si="0"/>
        <v>57899.159999999996</v>
      </c>
    </row>
    <row r="24" spans="1:4" s="23" customFormat="1" ht="21" customHeight="1">
      <c r="A24" s="33" t="s">
        <v>167</v>
      </c>
      <c r="B24" s="33">
        <v>587.3768</v>
      </c>
      <c r="C24" s="79">
        <v>870</v>
      </c>
      <c r="D24" s="36">
        <f t="shared" si="0"/>
        <v>511017.81599999999</v>
      </c>
    </row>
    <row r="25" spans="1:4" s="23" customFormat="1" ht="21" customHeight="1">
      <c r="A25" s="33" t="s">
        <v>168</v>
      </c>
      <c r="B25" s="33">
        <v>1041.8361</v>
      </c>
      <c r="C25" s="79">
        <v>920</v>
      </c>
      <c r="D25" s="36">
        <f t="shared" si="0"/>
        <v>958489.21199999994</v>
      </c>
    </row>
    <row r="26" spans="1:4" s="23" customFormat="1" ht="21" customHeight="1">
      <c r="A26" s="33" t="s">
        <v>169</v>
      </c>
      <c r="B26" s="33">
        <v>1041.8361</v>
      </c>
      <c r="C26" s="79"/>
      <c r="D26" s="36">
        <f>B26*C26</f>
        <v>0</v>
      </c>
    </row>
    <row r="27" spans="1:4" s="23" customFormat="1" ht="21" customHeight="1">
      <c r="A27" s="33" t="s">
        <v>170</v>
      </c>
      <c r="B27" s="33">
        <v>1041.8361</v>
      </c>
      <c r="C27" s="79"/>
      <c r="D27" s="36">
        <f t="shared" si="0"/>
        <v>0</v>
      </c>
    </row>
    <row r="28" spans="1:4" s="23" customFormat="1" ht="21" customHeight="1">
      <c r="A28" s="33" t="s">
        <v>171</v>
      </c>
      <c r="B28" s="33">
        <v>71.95</v>
      </c>
      <c r="C28" s="79">
        <v>725</v>
      </c>
      <c r="D28" s="36">
        <f>B28*C28</f>
        <v>52163.75</v>
      </c>
    </row>
    <row r="29" spans="1:4" s="23" customFormat="1" ht="21" customHeight="1">
      <c r="A29" s="33" t="s">
        <v>172</v>
      </c>
      <c r="B29" s="33">
        <v>8.9344000000000001</v>
      </c>
      <c r="C29" s="79"/>
      <c r="D29" s="36">
        <f t="shared" si="0"/>
        <v>0</v>
      </c>
    </row>
    <row r="30" spans="1:4" s="23" customFormat="1" ht="21" customHeight="1">
      <c r="A30" s="33" t="s">
        <v>173</v>
      </c>
      <c r="B30" s="33">
        <v>8.9344000000000001</v>
      </c>
      <c r="C30" s="79"/>
      <c r="D30" s="36">
        <f t="shared" si="0"/>
        <v>0</v>
      </c>
    </row>
    <row r="31" spans="1:4" s="23" customFormat="1" ht="21" customHeight="1">
      <c r="A31" s="33" t="s">
        <v>174</v>
      </c>
      <c r="B31" s="33">
        <v>8.9344000000000001</v>
      </c>
      <c r="C31" s="79">
        <v>1750</v>
      </c>
      <c r="D31" s="36">
        <f t="shared" si="0"/>
        <v>15635.2</v>
      </c>
    </row>
    <row r="32" spans="1:4" s="23" customFormat="1" ht="21" customHeight="1">
      <c r="A32" s="33" t="s">
        <v>175</v>
      </c>
      <c r="B32" s="33">
        <v>8.9344000000000001</v>
      </c>
      <c r="C32" s="79">
        <v>2200</v>
      </c>
      <c r="D32" s="36">
        <f t="shared" si="0"/>
        <v>19655.68</v>
      </c>
    </row>
    <row r="33" spans="1:4" s="23" customFormat="1" ht="21" customHeight="1">
      <c r="A33" s="33" t="s">
        <v>176</v>
      </c>
      <c r="B33" s="33">
        <v>8.9344000000000001</v>
      </c>
      <c r="C33" s="79">
        <v>1950</v>
      </c>
      <c r="D33" s="36">
        <f t="shared" si="0"/>
        <v>17422.080000000002</v>
      </c>
    </row>
    <row r="34" spans="1:4" s="23" customFormat="1" ht="21" customHeight="1">
      <c r="A34" s="33" t="s">
        <v>177</v>
      </c>
      <c r="B34" s="33">
        <v>8.9344000000000001</v>
      </c>
      <c r="C34" s="79">
        <v>2400</v>
      </c>
      <c r="D34" s="36">
        <f t="shared" si="0"/>
        <v>21442.560000000001</v>
      </c>
    </row>
    <row r="35" spans="1:4" s="23" customFormat="1" ht="21" customHeight="1">
      <c r="A35" s="32" t="s">
        <v>178</v>
      </c>
      <c r="B35" s="33">
        <v>8.9344000000000001</v>
      </c>
      <c r="C35" s="79">
        <v>2100</v>
      </c>
      <c r="D35" s="36">
        <f t="shared" si="0"/>
        <v>18762.240000000002</v>
      </c>
    </row>
    <row r="36" spans="1:4" s="23" customFormat="1" ht="21" customHeight="1">
      <c r="A36" s="32" t="s">
        <v>179</v>
      </c>
      <c r="B36" s="33">
        <v>8.9344000000000001</v>
      </c>
      <c r="C36" s="79">
        <v>1900</v>
      </c>
      <c r="D36" s="36">
        <f t="shared" si="0"/>
        <v>16975.36</v>
      </c>
    </row>
    <row r="37" spans="1:4" s="23" customFormat="1" ht="21" customHeight="1">
      <c r="A37" s="32" t="s">
        <v>180</v>
      </c>
      <c r="B37" s="33">
        <v>8.9344000000000001</v>
      </c>
      <c r="C37" s="79">
        <v>2300</v>
      </c>
      <c r="D37" s="36">
        <f t="shared" si="0"/>
        <v>20549.12</v>
      </c>
    </row>
    <row r="38" spans="1:4" s="23" customFormat="1" ht="21" customHeight="1">
      <c r="A38" s="32" t="s">
        <v>181</v>
      </c>
      <c r="B38" s="33">
        <v>17.592300000000002</v>
      </c>
      <c r="C38" s="79">
        <v>3</v>
      </c>
      <c r="D38" s="36">
        <f t="shared" si="0"/>
        <v>52.776900000000005</v>
      </c>
    </row>
    <row r="39" spans="1:4" s="23" customFormat="1" ht="21" customHeight="1">
      <c r="A39" s="32" t="s">
        <v>183</v>
      </c>
      <c r="B39" s="33">
        <v>8.9863999999999997</v>
      </c>
      <c r="C39" s="79">
        <v>340</v>
      </c>
      <c r="D39" s="36">
        <f t="shared" si="0"/>
        <v>3055.3759999999997</v>
      </c>
    </row>
    <row r="40" spans="1:4" s="23" customFormat="1" ht="21" customHeight="1">
      <c r="A40" s="32" t="s">
        <v>184</v>
      </c>
      <c r="B40" s="33">
        <v>8.9863999999999997</v>
      </c>
      <c r="C40" s="79"/>
      <c r="D40" s="36">
        <f t="shared" si="0"/>
        <v>0</v>
      </c>
    </row>
    <row r="41" spans="1:4" s="23" customFormat="1" ht="21" customHeight="1">
      <c r="A41" s="32" t="s">
        <v>185</v>
      </c>
      <c r="B41" s="33">
        <v>8.9863999999999997</v>
      </c>
      <c r="C41" s="79">
        <v>270</v>
      </c>
      <c r="D41" s="36">
        <f t="shared" si="0"/>
        <v>2426.328</v>
      </c>
    </row>
    <row r="42" spans="1:4" s="23" customFormat="1" ht="21" customHeight="1">
      <c r="A42" s="32" t="s">
        <v>186</v>
      </c>
      <c r="B42" s="33">
        <v>8.9863999999999997</v>
      </c>
      <c r="C42" s="79"/>
      <c r="D42" s="36">
        <f t="shared" si="0"/>
        <v>0</v>
      </c>
    </row>
    <row r="43" spans="1:4" s="23" customFormat="1" ht="21" customHeight="1">
      <c r="A43" s="32" t="s">
        <v>187</v>
      </c>
      <c r="B43" s="33">
        <v>828.06470000000002</v>
      </c>
      <c r="C43" s="79">
        <v>50</v>
      </c>
      <c r="D43" s="36">
        <f t="shared" si="0"/>
        <v>41403.235000000001</v>
      </c>
    </row>
    <row r="44" spans="1:4" s="23" customFormat="1" ht="13.8">
      <c r="A44" s="35"/>
      <c r="C44" s="26"/>
      <c r="D44" s="26"/>
    </row>
    <row r="45" spans="1:4" s="23" customFormat="1" ht="13.8">
      <c r="A45" s="35"/>
      <c r="C45" s="26"/>
      <c r="D45" s="26"/>
    </row>
    <row r="46" spans="1:4" s="23" customFormat="1" ht="13.8">
      <c r="A46" s="35"/>
      <c r="C46" s="26"/>
      <c r="D46" s="26"/>
    </row>
    <row r="47" spans="1:4" s="23" customFormat="1" ht="13.8">
      <c r="A47" s="35"/>
      <c r="C47" s="26"/>
      <c r="D47" s="26"/>
    </row>
    <row r="48" spans="1:4" s="23" customFormat="1" ht="13.8">
      <c r="A48" s="35"/>
      <c r="C48" s="26"/>
      <c r="D48" s="26"/>
    </row>
    <row r="49" spans="1:4" s="23" customFormat="1" ht="13.8">
      <c r="A49" s="35"/>
      <c r="C49" s="26"/>
      <c r="D49" s="26"/>
    </row>
    <row r="50" spans="1:4" s="23" customFormat="1" ht="13.8">
      <c r="A50" s="35"/>
      <c r="C50" s="26"/>
      <c r="D50" s="26"/>
    </row>
    <row r="51" spans="1:4" s="23" customFormat="1" ht="13.8">
      <c r="A51" s="35"/>
      <c r="C51" s="26"/>
      <c r="D51" s="26"/>
    </row>
    <row r="52" spans="1:4" s="23" customFormat="1" ht="13.8">
      <c r="A52" s="35"/>
      <c r="C52" s="26"/>
      <c r="D52" s="26"/>
    </row>
    <row r="53" spans="1:4" s="23" customFormat="1" ht="13.8">
      <c r="A53" s="35"/>
      <c r="C53" s="26"/>
      <c r="D53" s="26"/>
    </row>
    <row r="54" spans="1:4" s="23" customFormat="1" ht="13.8">
      <c r="A54" s="35"/>
      <c r="C54" s="26"/>
      <c r="D54" s="26"/>
    </row>
    <row r="55" spans="1:4" s="23" customFormat="1" ht="13.8">
      <c r="A55" s="35"/>
      <c r="C55" s="26"/>
      <c r="D55" s="26"/>
    </row>
    <row r="56" spans="1:4" s="23" customFormat="1" ht="13.8">
      <c r="A56" s="35"/>
      <c r="C56" s="26"/>
      <c r="D56" s="26"/>
    </row>
    <row r="57" spans="1:4" s="23" customFormat="1" ht="13.8">
      <c r="A57" s="35"/>
      <c r="C57" s="26"/>
      <c r="D57" s="26"/>
    </row>
    <row r="58" spans="1:4" s="23" customFormat="1" ht="13.8">
      <c r="A58" s="35"/>
      <c r="C58" s="26"/>
      <c r="D58" s="26"/>
    </row>
    <row r="59" spans="1:4" s="23" customFormat="1" ht="13.8">
      <c r="A59" s="35"/>
      <c r="C59" s="26"/>
      <c r="D59" s="26"/>
    </row>
    <row r="60" spans="1:4" s="23" customFormat="1" ht="13.8">
      <c r="A60" s="35"/>
      <c r="C60" s="26"/>
      <c r="D60" s="26"/>
    </row>
    <row r="61" spans="1:4" s="23" customFormat="1" ht="13.8">
      <c r="A61" s="35"/>
      <c r="C61" s="26"/>
      <c r="D61" s="26"/>
    </row>
    <row r="62" spans="1:4" s="23" customFormat="1" ht="13.8">
      <c r="A62" s="35"/>
      <c r="C62" s="26"/>
      <c r="D62" s="26"/>
    </row>
    <row r="63" spans="1:4" s="23" customFormat="1" ht="13.8">
      <c r="A63" s="35"/>
      <c r="C63" s="26"/>
      <c r="D63" s="26"/>
    </row>
    <row r="64" spans="1:4" s="23" customFormat="1" ht="13.8">
      <c r="A64" s="35"/>
      <c r="C64" s="26"/>
      <c r="D64" s="26"/>
    </row>
    <row r="65" spans="1:4" s="23" customFormat="1" ht="13.8">
      <c r="A65" s="35"/>
      <c r="C65" s="26"/>
      <c r="D65" s="26"/>
    </row>
    <row r="66" spans="1:4" s="23" customFormat="1" ht="13.8">
      <c r="A66" s="35"/>
      <c r="C66" s="26"/>
      <c r="D66" s="26"/>
    </row>
    <row r="67" spans="1:4" s="23" customFormat="1" ht="13.8">
      <c r="A67" s="35"/>
      <c r="C67" s="26"/>
      <c r="D67" s="26"/>
    </row>
    <row r="68" spans="1:4" s="23" customFormat="1" ht="13.8">
      <c r="A68" s="35"/>
      <c r="C68" s="26"/>
      <c r="D68" s="26"/>
    </row>
    <row r="69" spans="1:4" s="23" customFormat="1" ht="13.8">
      <c r="A69" s="35"/>
      <c r="C69" s="26"/>
      <c r="D69" s="26"/>
    </row>
    <row r="70" spans="1:4" s="23" customFormat="1" ht="13.8">
      <c r="A70" s="35"/>
      <c r="C70" s="26"/>
      <c r="D70" s="26"/>
    </row>
    <row r="71" spans="1:4" s="23" customFormat="1" ht="13.8">
      <c r="A71" s="35"/>
      <c r="C71" s="26"/>
      <c r="D71" s="26"/>
    </row>
    <row r="72" spans="1:4" s="23" customFormat="1" ht="13.8">
      <c r="A72" s="35"/>
      <c r="C72" s="26"/>
      <c r="D72" s="26"/>
    </row>
    <row r="73" spans="1:4" s="23" customFormat="1" ht="13.8">
      <c r="A73" s="35"/>
      <c r="C73" s="26"/>
      <c r="D73" s="26"/>
    </row>
    <row r="74" spans="1:4" s="23" customFormat="1" ht="13.8">
      <c r="A74" s="35"/>
      <c r="C74" s="26"/>
      <c r="D74" s="26"/>
    </row>
    <row r="75" spans="1:4" s="23" customFormat="1" ht="13.8">
      <c r="A75" s="35"/>
      <c r="C75" s="26"/>
      <c r="D75" s="26"/>
    </row>
    <row r="76" spans="1:4" s="23" customFormat="1" ht="13.8">
      <c r="A76" s="35"/>
      <c r="C76" s="26"/>
      <c r="D76" s="26"/>
    </row>
    <row r="77" spans="1:4" s="23" customFormat="1" ht="13.8">
      <c r="A77" s="35"/>
      <c r="C77" s="26"/>
      <c r="D77" s="26"/>
    </row>
    <row r="78" spans="1:4" s="23" customFormat="1" ht="13.8">
      <c r="A78" s="35"/>
      <c r="C78" s="26"/>
      <c r="D78" s="26"/>
    </row>
    <row r="79" spans="1:4" s="23" customFormat="1" ht="13.8">
      <c r="A79" s="35"/>
      <c r="C79" s="26"/>
      <c r="D79" s="26"/>
    </row>
    <row r="80" spans="1:4" s="23" customFormat="1" ht="13.8">
      <c r="A80" s="35"/>
      <c r="C80" s="26"/>
      <c r="D80" s="26"/>
    </row>
    <row r="81" spans="1:4" s="23" customFormat="1" ht="13.8">
      <c r="A81" s="35"/>
      <c r="C81" s="26"/>
      <c r="D81" s="26"/>
    </row>
    <row r="82" spans="1:4" s="23" customFormat="1" ht="13.8">
      <c r="A82" s="35"/>
      <c r="C82" s="26"/>
      <c r="D82" s="26"/>
    </row>
    <row r="83" spans="1:4" s="23" customFormat="1" ht="13.8">
      <c r="A83" s="35"/>
      <c r="C83" s="26"/>
      <c r="D83" s="26"/>
    </row>
    <row r="84" spans="1:4" s="23" customFormat="1" ht="13.8">
      <c r="A84" s="35"/>
      <c r="C84" s="26"/>
      <c r="D84" s="26"/>
    </row>
    <row r="85" spans="1:4" s="23" customFormat="1" ht="13.8">
      <c r="A85" s="35"/>
      <c r="C85" s="26"/>
      <c r="D85" s="26"/>
    </row>
    <row r="86" spans="1:4" s="23" customFormat="1" ht="13.8">
      <c r="A86" s="35"/>
      <c r="C86" s="26"/>
      <c r="D86" s="26"/>
    </row>
    <row r="87" spans="1:4" s="23" customFormat="1" ht="13.8">
      <c r="A87" s="35"/>
      <c r="C87" s="26"/>
      <c r="D87" s="26"/>
    </row>
    <row r="88" spans="1:4" s="23" customFormat="1" ht="13.8">
      <c r="A88" s="35"/>
      <c r="C88" s="26"/>
      <c r="D88" s="26"/>
    </row>
    <row r="89" spans="1:4" s="23" customFormat="1" ht="13.8">
      <c r="A89" s="35"/>
      <c r="C89" s="26"/>
      <c r="D89" s="26"/>
    </row>
    <row r="90" spans="1:4" s="23" customFormat="1" ht="13.8">
      <c r="A90" s="35"/>
      <c r="C90" s="26"/>
      <c r="D90" s="26"/>
    </row>
    <row r="91" spans="1:4" s="23" customFormat="1" ht="13.8">
      <c r="A91" s="35"/>
      <c r="C91" s="26"/>
      <c r="D91" s="26"/>
    </row>
    <row r="92" spans="1:4" s="23" customFormat="1" ht="13.8">
      <c r="A92" s="35"/>
      <c r="C92" s="26"/>
      <c r="D92" s="26"/>
    </row>
    <row r="93" spans="1:4" s="23" customFormat="1" ht="13.8">
      <c r="A93" s="35"/>
      <c r="C93" s="26"/>
      <c r="D93" s="26"/>
    </row>
    <row r="94" spans="1:4" s="23" customFormat="1" ht="13.8">
      <c r="A94" s="35"/>
      <c r="C94" s="26"/>
      <c r="D94" s="26"/>
    </row>
    <row r="95" spans="1:4" s="23" customFormat="1" ht="13.8">
      <c r="A95" s="35"/>
      <c r="C95" s="26"/>
      <c r="D95" s="26"/>
    </row>
    <row r="96" spans="1:4" s="23" customFormat="1" ht="13.8">
      <c r="A96" s="35"/>
      <c r="C96" s="26"/>
      <c r="D96" s="26"/>
    </row>
    <row r="97" spans="1:4" s="23" customFormat="1" ht="13.8">
      <c r="A97" s="35"/>
      <c r="C97" s="26"/>
      <c r="D97" s="26"/>
    </row>
    <row r="98" spans="1:4" s="23" customFormat="1" ht="13.8">
      <c r="A98" s="35"/>
      <c r="C98" s="26"/>
      <c r="D98" s="26"/>
    </row>
    <row r="99" spans="1:4" s="23" customFormat="1" ht="13.8">
      <c r="A99" s="35"/>
      <c r="C99" s="26"/>
      <c r="D99" s="26"/>
    </row>
    <row r="100" spans="1:4" s="23" customFormat="1" ht="13.8">
      <c r="A100" s="35"/>
      <c r="C100" s="26"/>
      <c r="D100" s="26"/>
    </row>
    <row r="101" spans="1:4" s="23" customFormat="1" ht="13.8">
      <c r="A101" s="35"/>
      <c r="C101" s="26"/>
      <c r="D101" s="26"/>
    </row>
    <row r="102" spans="1:4" s="23" customFormat="1" ht="13.8">
      <c r="A102" s="35"/>
      <c r="C102" s="26"/>
      <c r="D102" s="26"/>
    </row>
    <row r="103" spans="1:4" s="23" customFormat="1" ht="13.8">
      <c r="A103" s="35"/>
      <c r="C103" s="26"/>
      <c r="D103" s="26"/>
    </row>
    <row r="104" spans="1:4" s="23" customFormat="1" ht="13.8">
      <c r="A104" s="35"/>
      <c r="C104" s="26"/>
      <c r="D104" s="26"/>
    </row>
    <row r="105" spans="1:4" s="23" customFormat="1" ht="13.8">
      <c r="A105" s="35"/>
      <c r="C105" s="26"/>
      <c r="D105" s="26"/>
    </row>
    <row r="106" spans="1:4" s="23" customFormat="1" ht="13.8">
      <c r="A106" s="35"/>
      <c r="C106" s="26"/>
      <c r="D106" s="26"/>
    </row>
    <row r="107" spans="1:4" s="23" customFormat="1" ht="13.8">
      <c r="A107" s="35"/>
      <c r="C107" s="26"/>
      <c r="D107" s="26"/>
    </row>
    <row r="108" spans="1:4" s="23" customFormat="1" ht="13.8">
      <c r="A108" s="35"/>
      <c r="C108" s="26"/>
      <c r="D108" s="26"/>
    </row>
    <row r="109" spans="1:4" s="23" customFormat="1" ht="13.8">
      <c r="A109" s="35"/>
      <c r="C109" s="26"/>
      <c r="D109" s="26"/>
    </row>
    <row r="110" spans="1:4" s="23" customFormat="1" ht="13.8">
      <c r="A110" s="35"/>
      <c r="C110" s="26"/>
      <c r="D110" s="26"/>
    </row>
    <row r="111" spans="1:4" s="23" customFormat="1" ht="13.8">
      <c r="A111" s="35"/>
      <c r="C111" s="26"/>
      <c r="D111" s="26"/>
    </row>
    <row r="112" spans="1:4" s="23" customFormat="1" ht="13.8">
      <c r="A112" s="35"/>
      <c r="C112" s="26"/>
      <c r="D112" s="26"/>
    </row>
    <row r="113" spans="1:4" s="23" customFormat="1" ht="13.8">
      <c r="A113" s="35"/>
      <c r="C113" s="26"/>
      <c r="D113" s="26"/>
    </row>
    <row r="114" spans="1:4" s="23" customFormat="1" ht="13.8">
      <c r="A114" s="35"/>
      <c r="C114" s="26"/>
      <c r="D114" s="26"/>
    </row>
    <row r="115" spans="1:4" s="23" customFormat="1" ht="13.8">
      <c r="A115" s="35"/>
      <c r="C115" s="26"/>
      <c r="D115" s="26"/>
    </row>
    <row r="116" spans="1:4" s="23" customFormat="1" ht="13.8">
      <c r="A116" s="35"/>
      <c r="C116" s="26"/>
      <c r="D116" s="26"/>
    </row>
    <row r="117" spans="1:4" s="23" customFormat="1" ht="13.8">
      <c r="A117" s="35"/>
      <c r="C117" s="26"/>
      <c r="D117" s="26"/>
    </row>
    <row r="118" spans="1:4" s="23" customFormat="1" ht="13.8">
      <c r="A118" s="35"/>
      <c r="C118" s="26"/>
      <c r="D118" s="26"/>
    </row>
    <row r="119" spans="1:4" s="23" customFormat="1" ht="13.8">
      <c r="A119" s="35"/>
      <c r="C119" s="26"/>
      <c r="D119" s="26"/>
    </row>
    <row r="120" spans="1:4" s="23" customFormat="1" ht="13.8">
      <c r="A120" s="35"/>
      <c r="C120" s="26"/>
      <c r="D120" s="26"/>
    </row>
    <row r="121" spans="1:4" s="23" customFormat="1" ht="13.8">
      <c r="A121" s="35"/>
      <c r="C121" s="26"/>
      <c r="D121" s="26"/>
    </row>
    <row r="122" spans="1:4" s="23" customFormat="1" ht="13.8">
      <c r="A122" s="35"/>
      <c r="C122" s="26"/>
      <c r="D122" s="26"/>
    </row>
    <row r="123" spans="1:4" s="23" customFormat="1" ht="13.8">
      <c r="A123" s="35"/>
      <c r="C123" s="26"/>
      <c r="D123" s="26"/>
    </row>
    <row r="124" spans="1:4" s="23" customFormat="1" ht="13.8">
      <c r="A124" s="35"/>
      <c r="C124" s="26"/>
      <c r="D124" s="26"/>
    </row>
    <row r="125" spans="1:4" s="23" customFormat="1" ht="13.8">
      <c r="A125" s="35"/>
      <c r="C125" s="26"/>
      <c r="D125" s="26"/>
    </row>
    <row r="126" spans="1:4" s="23" customFormat="1" ht="13.8">
      <c r="A126" s="35"/>
      <c r="C126" s="26"/>
      <c r="D126" s="26"/>
    </row>
    <row r="127" spans="1:4" s="23" customFormat="1" ht="13.8">
      <c r="A127" s="35"/>
      <c r="C127" s="26"/>
      <c r="D127" s="26"/>
    </row>
    <row r="128" spans="1:4" s="23" customFormat="1" ht="13.8">
      <c r="A128" s="35"/>
      <c r="C128" s="26"/>
      <c r="D128" s="26"/>
    </row>
    <row r="129" spans="1:4" s="23" customFormat="1" ht="13.8">
      <c r="A129" s="35"/>
      <c r="C129" s="26"/>
      <c r="D129" s="26"/>
    </row>
    <row r="130" spans="1:4" s="23" customFormat="1" ht="13.8">
      <c r="A130" s="35"/>
      <c r="C130" s="26"/>
      <c r="D130" s="26"/>
    </row>
    <row r="131" spans="1:4" s="23" customFormat="1" ht="13.8">
      <c r="A131" s="35"/>
      <c r="C131" s="26"/>
      <c r="D131" s="26"/>
    </row>
    <row r="132" spans="1:4" s="23" customFormat="1" ht="13.8">
      <c r="A132" s="35"/>
      <c r="C132" s="26"/>
      <c r="D132" s="26"/>
    </row>
    <row r="133" spans="1:4" s="23" customFormat="1" ht="13.8">
      <c r="A133" s="35"/>
      <c r="C133" s="26"/>
      <c r="D133" s="26"/>
    </row>
    <row r="134" spans="1:4" s="23" customFormat="1" ht="13.8">
      <c r="A134" s="35"/>
      <c r="C134" s="26"/>
      <c r="D134" s="26"/>
    </row>
    <row r="135" spans="1:4" s="23" customFormat="1" ht="13.8">
      <c r="A135" s="35"/>
      <c r="C135" s="26"/>
      <c r="D135" s="26"/>
    </row>
    <row r="136" spans="1:4" s="23" customFormat="1" ht="13.8">
      <c r="A136" s="35"/>
      <c r="C136" s="26"/>
      <c r="D136" s="26"/>
    </row>
    <row r="137" spans="1:4" s="23" customFormat="1" ht="13.8">
      <c r="A137" s="35"/>
      <c r="C137" s="26"/>
      <c r="D137" s="26"/>
    </row>
    <row r="138" spans="1:4" s="23" customFormat="1" ht="13.8">
      <c r="A138" s="35"/>
      <c r="C138" s="26"/>
      <c r="D138" s="26"/>
    </row>
    <row r="139" spans="1:4" s="23" customFormat="1" ht="13.8">
      <c r="A139" s="35"/>
      <c r="C139" s="26"/>
      <c r="D139" s="26"/>
    </row>
    <row r="140" spans="1:4" s="23" customFormat="1" ht="13.8">
      <c r="A140" s="35"/>
      <c r="C140" s="26"/>
      <c r="D140" s="26"/>
    </row>
    <row r="141" spans="1:4" s="23" customFormat="1" ht="13.8">
      <c r="A141" s="35"/>
      <c r="C141" s="26"/>
      <c r="D141" s="26"/>
    </row>
    <row r="142" spans="1:4" s="23" customFormat="1" ht="13.8">
      <c r="A142" s="35"/>
      <c r="C142" s="26"/>
      <c r="D142" s="26"/>
    </row>
    <row r="143" spans="1:4" s="23" customFormat="1" ht="13.8">
      <c r="A143" s="35"/>
      <c r="C143" s="26"/>
      <c r="D143" s="26"/>
    </row>
    <row r="144" spans="1:4" s="23" customFormat="1" ht="13.8">
      <c r="A144" s="35"/>
      <c r="C144" s="26"/>
      <c r="D144" s="26"/>
    </row>
    <row r="145" spans="1:4" s="23" customFormat="1" ht="13.8">
      <c r="A145" s="35"/>
      <c r="C145" s="26"/>
      <c r="D145" s="26"/>
    </row>
    <row r="146" spans="1:4" s="23" customFormat="1" ht="13.8">
      <c r="A146" s="35"/>
      <c r="C146" s="26"/>
      <c r="D146" s="26"/>
    </row>
    <row r="147" spans="1:4" s="23" customFormat="1" ht="13.8">
      <c r="A147" s="35"/>
      <c r="C147" s="26"/>
      <c r="D147" s="26"/>
    </row>
    <row r="148" spans="1:4" s="23" customFormat="1" ht="13.8">
      <c r="A148" s="35"/>
      <c r="C148" s="26"/>
      <c r="D148" s="26"/>
    </row>
    <row r="149" spans="1:4" s="23" customFormat="1" ht="13.8">
      <c r="A149" s="35"/>
      <c r="C149" s="26"/>
      <c r="D149" s="26"/>
    </row>
    <row r="150" spans="1:4" s="23" customFormat="1" ht="13.8">
      <c r="A150" s="35"/>
      <c r="C150" s="26"/>
      <c r="D150" s="26"/>
    </row>
    <row r="151" spans="1:4" s="23" customFormat="1" ht="13.8">
      <c r="A151" s="35"/>
      <c r="C151" s="26"/>
      <c r="D151" s="26"/>
    </row>
    <row r="152" spans="1:4" s="23" customFormat="1" ht="13.8">
      <c r="A152" s="35"/>
      <c r="C152" s="26"/>
      <c r="D152" s="26"/>
    </row>
    <row r="153" spans="1:4" s="23" customFormat="1" ht="13.8">
      <c r="A153" s="35"/>
      <c r="C153" s="26"/>
      <c r="D153" s="26"/>
    </row>
    <row r="154" spans="1:4" s="23" customFormat="1" ht="13.8">
      <c r="A154" s="35"/>
      <c r="C154" s="26"/>
      <c r="D154" s="26"/>
    </row>
    <row r="155" spans="1:4" s="23" customFormat="1" ht="13.8">
      <c r="A155" s="35"/>
      <c r="C155" s="26"/>
      <c r="D155" s="26"/>
    </row>
    <row r="156" spans="1:4" s="23" customFormat="1" ht="13.8">
      <c r="A156" s="35"/>
      <c r="C156" s="26"/>
      <c r="D156" s="26"/>
    </row>
    <row r="157" spans="1:4" s="23" customFormat="1" ht="13.8">
      <c r="A157" s="35"/>
      <c r="C157" s="26"/>
      <c r="D157" s="26"/>
    </row>
    <row r="158" spans="1:4" s="23" customFormat="1" ht="13.8">
      <c r="A158" s="35"/>
      <c r="C158" s="26"/>
      <c r="D158" s="26"/>
    </row>
    <row r="159" spans="1:4" s="23" customFormat="1" ht="13.8">
      <c r="A159" s="35"/>
      <c r="C159" s="26"/>
      <c r="D159" s="26"/>
    </row>
    <row r="160" spans="1:4" s="23" customFormat="1" ht="13.8">
      <c r="A160" s="35"/>
      <c r="C160" s="26"/>
      <c r="D160" s="26"/>
    </row>
    <row r="161" spans="1:4" s="23" customFormat="1" ht="13.8">
      <c r="A161" s="35"/>
      <c r="C161" s="26"/>
      <c r="D161" s="26"/>
    </row>
    <row r="162" spans="1:4" s="23" customFormat="1" ht="13.8">
      <c r="A162" s="35"/>
      <c r="C162" s="26"/>
      <c r="D162" s="26"/>
    </row>
    <row r="163" spans="1:4" s="23" customFormat="1" ht="13.8">
      <c r="A163" s="35"/>
      <c r="C163" s="26"/>
      <c r="D163" s="26"/>
    </row>
    <row r="164" spans="1:4" s="23" customFormat="1" ht="13.8">
      <c r="A164" s="35"/>
      <c r="C164" s="26"/>
      <c r="D164" s="26"/>
    </row>
    <row r="165" spans="1:4" s="23" customFormat="1" ht="13.8">
      <c r="A165" s="35"/>
      <c r="C165" s="26"/>
      <c r="D165" s="26"/>
    </row>
    <row r="166" spans="1:4" s="23" customFormat="1" ht="13.8">
      <c r="A166" s="35"/>
      <c r="C166" s="26"/>
      <c r="D166" s="26"/>
    </row>
    <row r="167" spans="1:4" s="23" customFormat="1" ht="13.8">
      <c r="A167" s="35"/>
      <c r="C167" s="26"/>
      <c r="D167" s="26"/>
    </row>
    <row r="168" spans="1:4" s="23" customFormat="1" ht="13.8">
      <c r="A168" s="35"/>
      <c r="C168" s="26"/>
      <c r="D168" s="26"/>
    </row>
    <row r="169" spans="1:4" s="23" customFormat="1" ht="13.8">
      <c r="A169" s="35"/>
      <c r="C169" s="26"/>
      <c r="D169" s="26"/>
    </row>
    <row r="170" spans="1:4" s="23" customFormat="1" ht="13.8">
      <c r="A170" s="35"/>
      <c r="C170" s="26"/>
      <c r="D170" s="26"/>
    </row>
    <row r="171" spans="1:4" s="23" customFormat="1" ht="13.8">
      <c r="A171" s="35"/>
      <c r="C171" s="26"/>
      <c r="D171" s="26"/>
    </row>
    <row r="172" spans="1:4" s="23" customFormat="1" ht="13.8">
      <c r="A172" s="35"/>
      <c r="C172" s="26"/>
      <c r="D172" s="26"/>
    </row>
    <row r="173" spans="1:4" s="23" customFormat="1" ht="13.8">
      <c r="A173" s="35"/>
      <c r="C173" s="26"/>
      <c r="D173" s="26"/>
    </row>
    <row r="174" spans="1:4" s="23" customFormat="1" ht="13.8">
      <c r="A174" s="35"/>
      <c r="C174" s="26"/>
      <c r="D174" s="26"/>
    </row>
    <row r="175" spans="1:4" s="23" customFormat="1" ht="13.8">
      <c r="A175" s="35"/>
      <c r="C175" s="26"/>
      <c r="D175" s="26"/>
    </row>
    <row r="176" spans="1:4" s="23" customFormat="1" ht="13.8">
      <c r="A176" s="35"/>
      <c r="C176" s="26"/>
      <c r="D176" s="26"/>
    </row>
    <row r="177" spans="1:4" s="23" customFormat="1" ht="13.8">
      <c r="A177" s="35"/>
      <c r="C177" s="26"/>
      <c r="D177" s="26"/>
    </row>
    <row r="178" spans="1:4" s="23" customFormat="1" ht="13.8">
      <c r="A178" s="35"/>
      <c r="C178" s="26"/>
      <c r="D178" s="26"/>
    </row>
    <row r="179" spans="1:4" s="23" customFormat="1" ht="13.8">
      <c r="A179" s="35"/>
      <c r="C179" s="26"/>
      <c r="D179" s="26"/>
    </row>
    <row r="180" spans="1:4" s="23" customFormat="1" ht="13.8">
      <c r="A180" s="35"/>
      <c r="C180" s="26"/>
      <c r="D180" s="26"/>
    </row>
    <row r="181" spans="1:4" s="23" customFormat="1" ht="13.8">
      <c r="A181" s="35"/>
      <c r="C181" s="26"/>
      <c r="D181" s="26"/>
    </row>
    <row r="182" spans="1:4" s="23" customFormat="1" ht="13.8">
      <c r="A182" s="35"/>
      <c r="C182" s="26"/>
      <c r="D182" s="26"/>
    </row>
    <row r="183" spans="1:4" s="23" customFormat="1" ht="13.8">
      <c r="A183" s="35"/>
      <c r="C183" s="26"/>
      <c r="D183" s="26"/>
    </row>
    <row r="184" spans="1:4" s="23" customFormat="1" ht="13.8">
      <c r="A184" s="35"/>
      <c r="C184" s="26"/>
      <c r="D184" s="26"/>
    </row>
    <row r="185" spans="1:4" s="23" customFormat="1" ht="13.8">
      <c r="A185" s="35"/>
      <c r="C185" s="26"/>
      <c r="D185" s="26"/>
    </row>
    <row r="186" spans="1:4" s="23" customFormat="1" ht="13.8">
      <c r="A186" s="35"/>
      <c r="C186" s="26"/>
      <c r="D186" s="26"/>
    </row>
    <row r="187" spans="1:4" s="23" customFormat="1" ht="13.8">
      <c r="A187" s="35"/>
      <c r="C187" s="26"/>
      <c r="D187" s="26"/>
    </row>
    <row r="188" spans="1:4" s="23" customFormat="1" ht="13.8">
      <c r="A188" s="35"/>
      <c r="C188" s="26"/>
      <c r="D188" s="26"/>
    </row>
    <row r="189" spans="1:4" s="23" customFormat="1" ht="13.8">
      <c r="A189" s="35"/>
      <c r="C189" s="26"/>
      <c r="D189" s="26"/>
    </row>
    <row r="190" spans="1:4" s="23" customFormat="1" ht="13.8">
      <c r="A190" s="35"/>
      <c r="C190" s="26"/>
      <c r="D190" s="26"/>
    </row>
    <row r="191" spans="1:4" s="23" customFormat="1" ht="13.8">
      <c r="A191" s="35"/>
      <c r="C191" s="26"/>
      <c r="D191" s="26"/>
    </row>
    <row r="192" spans="1:4" s="23" customFormat="1" ht="13.8">
      <c r="A192" s="35"/>
      <c r="C192" s="26"/>
      <c r="D192" s="26"/>
    </row>
    <row r="193" spans="1:4" s="23" customFormat="1" ht="13.8">
      <c r="A193" s="35"/>
      <c r="C193" s="26"/>
      <c r="D193" s="26"/>
    </row>
    <row r="194" spans="1:4" s="23" customFormat="1" ht="13.8">
      <c r="A194" s="35"/>
      <c r="C194" s="26"/>
      <c r="D194" s="26"/>
    </row>
    <row r="195" spans="1:4" s="23" customFormat="1" ht="13.8">
      <c r="A195" s="35"/>
      <c r="C195" s="26"/>
      <c r="D195" s="26"/>
    </row>
    <row r="196" spans="1:4" s="23" customFormat="1" ht="13.8">
      <c r="A196" s="35"/>
      <c r="C196" s="26"/>
      <c r="D196" s="26"/>
    </row>
    <row r="197" spans="1:4" s="23" customFormat="1" ht="13.8">
      <c r="A197" s="35"/>
      <c r="C197" s="26"/>
      <c r="D197" s="26"/>
    </row>
    <row r="198" spans="1:4" s="23" customFormat="1" ht="13.8">
      <c r="A198" s="35"/>
      <c r="C198" s="26"/>
      <c r="D198" s="26"/>
    </row>
    <row r="199" spans="1:4" s="23" customFormat="1" ht="13.8">
      <c r="A199" s="35"/>
      <c r="C199" s="26"/>
      <c r="D199" s="26"/>
    </row>
    <row r="200" spans="1:4" s="23" customFormat="1" ht="13.8">
      <c r="A200" s="35"/>
      <c r="C200" s="26"/>
      <c r="D200" s="26"/>
    </row>
    <row r="201" spans="1:4" s="23" customFormat="1" ht="13.8">
      <c r="A201" s="35"/>
      <c r="C201" s="26"/>
      <c r="D201" s="26"/>
    </row>
    <row r="202" spans="1:4" s="23" customFormat="1" ht="13.8">
      <c r="A202" s="35"/>
      <c r="C202" s="26"/>
      <c r="D202" s="26"/>
    </row>
    <row r="203" spans="1:4" s="23" customFormat="1" ht="13.8">
      <c r="A203" s="35"/>
      <c r="C203" s="26"/>
      <c r="D203" s="26"/>
    </row>
    <row r="204" spans="1:4" s="23" customFormat="1" ht="13.8">
      <c r="A204" s="35"/>
      <c r="C204" s="26"/>
      <c r="D204" s="26"/>
    </row>
    <row r="205" spans="1:4" s="23" customFormat="1" ht="13.8">
      <c r="A205" s="35"/>
      <c r="C205" s="26"/>
      <c r="D205" s="26"/>
    </row>
    <row r="206" spans="1:4" s="23" customFormat="1" ht="13.8">
      <c r="A206" s="35"/>
      <c r="C206" s="26"/>
      <c r="D206" s="26"/>
    </row>
    <row r="207" spans="1:4" s="23" customFormat="1" ht="13.8">
      <c r="A207" s="35"/>
      <c r="C207" s="26"/>
      <c r="D207" s="26"/>
    </row>
    <row r="208" spans="1:4" s="23" customFormat="1" ht="13.8">
      <c r="A208" s="35"/>
      <c r="C208" s="26"/>
      <c r="D208" s="26"/>
    </row>
    <row r="209" spans="1:4" s="23" customFormat="1" ht="13.8">
      <c r="A209" s="35"/>
      <c r="C209" s="26"/>
      <c r="D209" s="26"/>
    </row>
    <row r="210" spans="1:4" s="23" customFormat="1" ht="13.8">
      <c r="A210" s="35"/>
      <c r="C210" s="26"/>
      <c r="D210" s="26"/>
    </row>
    <row r="211" spans="1:4" s="23" customFormat="1" ht="13.8">
      <c r="A211" s="35"/>
      <c r="C211" s="26"/>
      <c r="D211" s="26"/>
    </row>
    <row r="212" spans="1:4" s="23" customFormat="1" ht="13.8">
      <c r="A212" s="35"/>
      <c r="C212" s="26"/>
      <c r="D212" s="26"/>
    </row>
    <row r="213" spans="1:4" s="23" customFormat="1" ht="13.8">
      <c r="A213" s="35"/>
      <c r="C213" s="26"/>
      <c r="D213" s="26"/>
    </row>
    <row r="214" spans="1:4" s="23" customFormat="1" ht="13.8">
      <c r="A214" s="35"/>
      <c r="C214" s="26"/>
      <c r="D214" s="26"/>
    </row>
    <row r="215" spans="1:4" s="23" customFormat="1" ht="13.8">
      <c r="A215" s="35"/>
      <c r="C215" s="26"/>
      <c r="D215" s="26"/>
    </row>
    <row r="216" spans="1:4" s="23" customFormat="1" ht="13.8">
      <c r="A216" s="35"/>
      <c r="C216" s="26"/>
      <c r="D216" s="26"/>
    </row>
    <row r="217" spans="1:4" s="23" customFormat="1" ht="13.8">
      <c r="A217" s="35"/>
      <c r="C217" s="26"/>
      <c r="D217" s="26"/>
    </row>
    <row r="218" spans="1:4" s="23" customFormat="1" ht="13.8">
      <c r="A218" s="35"/>
      <c r="C218" s="26"/>
      <c r="D218" s="26"/>
    </row>
    <row r="219" spans="1:4" s="23" customFormat="1" ht="13.8">
      <c r="A219" s="35"/>
      <c r="C219" s="26"/>
      <c r="D219" s="26"/>
    </row>
    <row r="220" spans="1:4" s="23" customFormat="1" ht="13.8">
      <c r="A220" s="35"/>
      <c r="C220" s="26"/>
      <c r="D220" s="26"/>
    </row>
    <row r="221" spans="1:4" s="23" customFormat="1" ht="13.8">
      <c r="A221" s="35"/>
      <c r="C221" s="26"/>
      <c r="D221" s="26"/>
    </row>
    <row r="222" spans="1:4" s="23" customFormat="1" ht="13.8">
      <c r="A222" s="35"/>
      <c r="C222" s="26"/>
      <c r="D222" s="26"/>
    </row>
    <row r="223" spans="1:4" s="23" customFormat="1" ht="13.8">
      <c r="A223" s="35"/>
      <c r="C223" s="26"/>
      <c r="D223" s="26"/>
    </row>
    <row r="224" spans="1:4" s="23" customFormat="1" ht="13.8">
      <c r="A224" s="35"/>
      <c r="C224" s="26"/>
      <c r="D224" s="26"/>
    </row>
    <row r="225" spans="1:4" s="23" customFormat="1" ht="13.8">
      <c r="A225" s="35"/>
      <c r="C225" s="26"/>
      <c r="D225" s="26"/>
    </row>
    <row r="226" spans="1:4" s="23" customFormat="1" ht="13.8">
      <c r="A226" s="35"/>
      <c r="C226" s="26"/>
      <c r="D226" s="26"/>
    </row>
    <row r="227" spans="1:4" s="23" customFormat="1" ht="13.8">
      <c r="A227" s="35"/>
      <c r="C227" s="26"/>
      <c r="D227" s="26"/>
    </row>
    <row r="228" spans="1:4" s="23" customFormat="1" ht="13.8">
      <c r="A228" s="35"/>
      <c r="C228" s="26"/>
      <c r="D228" s="26"/>
    </row>
    <row r="229" spans="1:4" s="23" customFormat="1" ht="13.8">
      <c r="A229" s="35"/>
      <c r="C229" s="26"/>
      <c r="D229" s="26"/>
    </row>
    <row r="230" spans="1:4" s="23" customFormat="1" ht="13.8">
      <c r="A230" s="35"/>
      <c r="C230" s="26"/>
      <c r="D230" s="26"/>
    </row>
    <row r="231" spans="1:4" s="23" customFormat="1" ht="13.8">
      <c r="A231" s="35"/>
      <c r="C231" s="26"/>
      <c r="D231" s="26"/>
    </row>
    <row r="232" spans="1:4" s="23" customFormat="1" ht="13.8">
      <c r="A232" s="35"/>
      <c r="C232" s="26"/>
      <c r="D232" s="26"/>
    </row>
    <row r="233" spans="1:4" s="23" customFormat="1" ht="13.8">
      <c r="A233" s="35"/>
      <c r="C233" s="26"/>
      <c r="D233" s="26"/>
    </row>
    <row r="234" spans="1:4" s="23" customFormat="1" ht="13.8">
      <c r="A234" s="35"/>
      <c r="C234" s="26"/>
      <c r="D234" s="26"/>
    </row>
    <row r="235" spans="1:4" s="23" customFormat="1" ht="13.8">
      <c r="A235" s="35"/>
      <c r="C235" s="26"/>
      <c r="D235" s="26"/>
    </row>
    <row r="236" spans="1:4" s="23" customFormat="1" ht="13.8">
      <c r="A236" s="35"/>
      <c r="C236" s="26"/>
      <c r="D236" s="26"/>
    </row>
    <row r="237" spans="1:4" s="23" customFormat="1" ht="13.8">
      <c r="A237" s="35"/>
      <c r="C237" s="26"/>
      <c r="D237" s="26"/>
    </row>
    <row r="238" spans="1:4" s="23" customFormat="1" ht="13.8">
      <c r="A238" s="35"/>
      <c r="C238" s="26"/>
      <c r="D238" s="26"/>
    </row>
    <row r="239" spans="1:4" s="23" customFormat="1" ht="13.8">
      <c r="A239" s="35"/>
      <c r="C239" s="26"/>
      <c r="D239" s="26"/>
    </row>
    <row r="240" spans="1:4" s="23" customFormat="1" ht="13.8">
      <c r="A240" s="35"/>
      <c r="C240" s="26"/>
      <c r="D240" s="26"/>
    </row>
    <row r="241" spans="1:4" s="23" customFormat="1" ht="13.8">
      <c r="A241" s="35"/>
      <c r="C241" s="26"/>
      <c r="D241" s="26"/>
    </row>
    <row r="242" spans="1:4" s="23" customFormat="1" ht="13.8">
      <c r="A242" s="35"/>
      <c r="C242" s="26"/>
      <c r="D242" s="26"/>
    </row>
    <row r="243" spans="1:4" s="23" customFormat="1" ht="13.8">
      <c r="A243" s="35"/>
      <c r="C243" s="26"/>
      <c r="D243" s="26"/>
    </row>
    <row r="244" spans="1:4" s="23" customFormat="1" ht="13.8">
      <c r="A244" s="35"/>
      <c r="C244" s="26"/>
      <c r="D244" s="26"/>
    </row>
    <row r="245" spans="1:4" s="23" customFormat="1" ht="13.8">
      <c r="A245" s="35"/>
      <c r="C245" s="26"/>
      <c r="D245" s="26"/>
    </row>
    <row r="246" spans="1:4" s="23" customFormat="1" ht="13.8">
      <c r="A246" s="35"/>
      <c r="C246" s="26"/>
      <c r="D246" s="26"/>
    </row>
    <row r="247" spans="1:4" s="23" customFormat="1" ht="13.8">
      <c r="A247" s="35"/>
      <c r="C247" s="26"/>
      <c r="D247" s="26"/>
    </row>
    <row r="248" spans="1:4" s="23" customFormat="1" ht="13.8">
      <c r="A248" s="35"/>
      <c r="C248" s="26"/>
      <c r="D248" s="26"/>
    </row>
    <row r="249" spans="1:4" s="23" customFormat="1" ht="13.8">
      <c r="A249" s="35"/>
      <c r="C249" s="26"/>
      <c r="D249" s="26"/>
    </row>
    <row r="250" spans="1:4" s="23" customFormat="1" ht="13.8">
      <c r="A250" s="35"/>
      <c r="C250" s="26"/>
      <c r="D250" s="26"/>
    </row>
    <row r="251" spans="1:4" s="23" customFormat="1" ht="13.8">
      <c r="A251" s="35"/>
      <c r="C251" s="26"/>
      <c r="D251" s="26"/>
    </row>
    <row r="252" spans="1:4" s="23" customFormat="1" ht="13.8">
      <c r="A252" s="35"/>
      <c r="C252" s="26"/>
      <c r="D252" s="26"/>
    </row>
    <row r="253" spans="1:4" s="23" customFormat="1" ht="13.8">
      <c r="A253" s="35"/>
      <c r="C253" s="26"/>
      <c r="D253" s="26"/>
    </row>
    <row r="254" spans="1:4" s="23" customFormat="1" ht="13.8">
      <c r="A254" s="35"/>
      <c r="C254" s="26"/>
      <c r="D254" s="26"/>
    </row>
    <row r="255" spans="1:4" s="23" customFormat="1" ht="13.8">
      <c r="A255" s="35"/>
      <c r="C255" s="26"/>
      <c r="D255" s="26"/>
    </row>
  </sheetData>
  <sheetProtection algorithmName="SHA-512" hashValue="TTCHrfvxyPhER0WZPAItCBZJkx5LWyo2/CqgBK9HL7asY0lU8OdlSNvqZ5H68kZpae4LZ2VGaxZPSv9mRpi0Og==" saltValue="fhp63k67e9YCjUP3GEdjAA==" spinCount="100000" sheet="1" selectLockedCells="1"/>
  <autoFilter ref="A5:A41" xr:uid="{8C03F5F2-7B0E-8846-9C31-712E5847C4BB}"/>
  <mergeCells count="3">
    <mergeCell ref="A2:C2"/>
    <mergeCell ref="A3:C3"/>
    <mergeCell ref="A4:C4"/>
  </mergeCells>
  <hyperlinks>
    <hyperlink ref="D3" r:id="rId1" display="Reference" xr:uid="{412A12D1-3240-8D4D-8052-D73F21AF95D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C076E-0E51-6646-A56B-687E6400A0A2}">
  <sheetPr codeName="Sheet13">
    <tabColor theme="3" tint="0.59999389629810485"/>
  </sheetPr>
  <dimension ref="A1:X192"/>
  <sheetViews>
    <sheetView workbookViewId="0">
      <selection activeCell="I21" sqref="I21"/>
    </sheetView>
  </sheetViews>
  <sheetFormatPr defaultColWidth="10.796875" defaultRowHeight="14.4"/>
  <cols>
    <col min="1" max="2" width="19" style="4" customWidth="1"/>
    <col min="3" max="3" width="15.19921875" style="3" customWidth="1"/>
    <col min="4" max="4" width="15.296875" style="10" customWidth="1"/>
    <col min="5" max="5" width="16.296875" style="10" customWidth="1"/>
    <col min="6" max="6" width="7.796875" style="3" customWidth="1"/>
    <col min="7" max="7" width="28.5" style="4" customWidth="1"/>
    <col min="8" max="8" width="15.796875" style="4" customWidth="1"/>
    <col min="9" max="9" width="15.5" style="4" customWidth="1"/>
    <col min="10" max="10" width="15.5" style="39" customWidth="1"/>
    <col min="11" max="11" width="15.5" style="55" customWidth="1"/>
    <col min="12" max="22" width="10.796875" style="3"/>
    <col min="23" max="24" width="10.796875" style="100"/>
    <col min="25" max="16384" width="10.796875" style="3"/>
  </cols>
  <sheetData>
    <row r="1" spans="1:24" ht="15.6">
      <c r="J1" s="89"/>
      <c r="K1" s="89"/>
    </row>
    <row r="2" spans="1:24" s="6" customFormat="1" ht="15.6">
      <c r="A2" s="175" t="s">
        <v>194</v>
      </c>
      <c r="B2" s="173"/>
      <c r="C2" s="173"/>
      <c r="D2" s="173"/>
      <c r="E2" s="11"/>
      <c r="G2" s="173" t="s">
        <v>208</v>
      </c>
      <c r="H2" s="173"/>
      <c r="I2" s="173"/>
      <c r="J2" s="11"/>
      <c r="K2" s="52"/>
      <c r="W2" s="101"/>
      <c r="X2" s="101"/>
    </row>
    <row r="3" spans="1:24" s="6" customFormat="1" ht="19.05" customHeight="1">
      <c r="A3" s="182" t="s">
        <v>651</v>
      </c>
      <c r="B3" s="182"/>
      <c r="C3" s="182"/>
      <c r="D3" s="182"/>
      <c r="E3" s="11"/>
      <c r="G3" s="174" t="s">
        <v>662</v>
      </c>
      <c r="H3" s="174"/>
      <c r="I3" s="174"/>
      <c r="J3" s="11"/>
      <c r="K3" s="52"/>
      <c r="W3" s="101"/>
      <c r="X3" s="101"/>
    </row>
    <row r="4" spans="1:24" s="6" customFormat="1" ht="42" customHeight="1">
      <c r="A4" s="176" t="s">
        <v>688</v>
      </c>
      <c r="B4" s="176"/>
      <c r="C4" s="176"/>
      <c r="D4" s="176"/>
      <c r="E4" s="56" t="s">
        <v>505</v>
      </c>
      <c r="G4" s="176" t="s">
        <v>667</v>
      </c>
      <c r="H4" s="176"/>
      <c r="I4" s="176"/>
      <c r="J4" s="11"/>
      <c r="K4" s="52"/>
      <c r="W4" s="101"/>
      <c r="X4" s="101"/>
    </row>
    <row r="5" spans="1:24" s="12" customFormat="1" ht="37.950000000000003" customHeight="1">
      <c r="A5" s="16" t="s">
        <v>504</v>
      </c>
      <c r="B5" s="16" t="s">
        <v>503</v>
      </c>
      <c r="C5" s="1" t="s">
        <v>193</v>
      </c>
      <c r="D5" s="17" t="s">
        <v>587</v>
      </c>
      <c r="E5" s="17" t="s">
        <v>692</v>
      </c>
      <c r="G5" s="16" t="s">
        <v>195</v>
      </c>
      <c r="H5" s="16" t="s">
        <v>209</v>
      </c>
      <c r="I5" s="16" t="s">
        <v>506</v>
      </c>
      <c r="J5" s="17" t="s">
        <v>136</v>
      </c>
      <c r="K5" s="17" t="s">
        <v>692</v>
      </c>
      <c r="W5" s="102"/>
      <c r="X5" s="102"/>
    </row>
    <row r="6" spans="1:24" s="64" customFormat="1" ht="21" customHeight="1">
      <c r="A6" s="81" t="s">
        <v>770</v>
      </c>
      <c r="B6" s="81" t="s">
        <v>771</v>
      </c>
      <c r="C6" s="81" t="s">
        <v>772</v>
      </c>
      <c r="D6" s="79" t="s">
        <v>773</v>
      </c>
      <c r="E6" s="79">
        <v>125.5</v>
      </c>
      <c r="G6" s="81" t="s">
        <v>308</v>
      </c>
      <c r="H6" s="81">
        <v>1</v>
      </c>
      <c r="I6" s="81">
        <v>2</v>
      </c>
      <c r="J6" s="87">
        <f>IF(G6="","",VLOOKUP(G6,$W$6:$X$70,2,FALSE))</f>
        <v>22.572026711400376</v>
      </c>
      <c r="K6" s="53">
        <f>IF(G6="","",J6*I6*H6)</f>
        <v>45.144053422800752</v>
      </c>
      <c r="W6" s="103" t="s">
        <v>195</v>
      </c>
      <c r="X6" s="103" t="s">
        <v>678</v>
      </c>
    </row>
    <row r="7" spans="1:24" s="64" customFormat="1" ht="21" customHeight="1">
      <c r="A7" s="81" t="s">
        <v>779</v>
      </c>
      <c r="B7" s="81" t="s">
        <v>780</v>
      </c>
      <c r="C7" s="81" t="s">
        <v>772</v>
      </c>
      <c r="D7" s="79" t="s">
        <v>781</v>
      </c>
      <c r="E7" s="79">
        <v>986</v>
      </c>
      <c r="G7" s="81" t="s">
        <v>686</v>
      </c>
      <c r="H7" s="81">
        <v>2</v>
      </c>
      <c r="I7" s="81">
        <v>3</v>
      </c>
      <c r="J7" s="87">
        <f t="shared" ref="J7:J70" si="0">IF(G7="","",VLOOKUP(G7,$W$6:$X$70,2,FALSE))</f>
        <v>23.037691394877818</v>
      </c>
      <c r="K7" s="53">
        <f t="shared" ref="K7:K70" si="1">IF(G7="","",J7*I7*H7)</f>
        <v>138.22614836926692</v>
      </c>
      <c r="W7" s="103" t="s">
        <v>250</v>
      </c>
      <c r="X7" s="103">
        <v>77.080424308056706</v>
      </c>
    </row>
    <row r="8" spans="1:24" s="64" customFormat="1" ht="21" customHeight="1">
      <c r="A8" s="81" t="s">
        <v>782</v>
      </c>
      <c r="B8" s="81" t="s">
        <v>783</v>
      </c>
      <c r="C8" s="81" t="s">
        <v>784</v>
      </c>
      <c r="D8" s="79" t="s">
        <v>785</v>
      </c>
      <c r="E8" s="79">
        <v>3240</v>
      </c>
      <c r="G8" s="81" t="s">
        <v>685</v>
      </c>
      <c r="H8" s="81">
        <v>1</v>
      </c>
      <c r="I8" s="81">
        <v>1</v>
      </c>
      <c r="J8" s="87">
        <f t="shared" si="0"/>
        <v>18.411913834381792</v>
      </c>
      <c r="K8" s="53">
        <f t="shared" si="1"/>
        <v>18.411913834381792</v>
      </c>
      <c r="W8" s="103" t="s">
        <v>252</v>
      </c>
      <c r="X8" s="103">
        <v>51.466471723405341</v>
      </c>
    </row>
    <row r="9" spans="1:24" s="64" customFormat="1" ht="21" customHeight="1">
      <c r="A9" s="81" t="s">
        <v>786</v>
      </c>
      <c r="B9" s="81" t="s">
        <v>787</v>
      </c>
      <c r="C9" s="81" t="s">
        <v>772</v>
      </c>
      <c r="D9" s="79" t="s">
        <v>773</v>
      </c>
      <c r="E9" s="79">
        <v>1112</v>
      </c>
      <c r="G9" s="81" t="s">
        <v>329</v>
      </c>
      <c r="H9" s="81">
        <v>1</v>
      </c>
      <c r="I9" s="81">
        <v>5</v>
      </c>
      <c r="J9" s="87">
        <f t="shared" si="0"/>
        <v>81.861440127167015</v>
      </c>
      <c r="K9" s="53">
        <f t="shared" si="1"/>
        <v>409.3072006358351</v>
      </c>
      <c r="W9" s="103" t="s">
        <v>253</v>
      </c>
      <c r="X9" s="103">
        <v>18.725744293612962</v>
      </c>
    </row>
    <row r="10" spans="1:24" s="64" customFormat="1" ht="21" customHeight="1">
      <c r="A10" s="150" t="s">
        <v>788</v>
      </c>
      <c r="B10" s="81" t="s">
        <v>789</v>
      </c>
      <c r="C10" s="81" t="s">
        <v>772</v>
      </c>
      <c r="D10" s="79" t="s">
        <v>781</v>
      </c>
      <c r="E10" s="79">
        <v>380</v>
      </c>
      <c r="G10" s="81" t="s">
        <v>430</v>
      </c>
      <c r="H10" s="81">
        <v>2</v>
      </c>
      <c r="I10" s="81">
        <v>2</v>
      </c>
      <c r="J10" s="87">
        <f t="shared" si="0"/>
        <v>145.46219520593925</v>
      </c>
      <c r="K10" s="53">
        <f t="shared" si="1"/>
        <v>581.84878082375701</v>
      </c>
      <c r="W10" s="103" t="s">
        <v>260</v>
      </c>
      <c r="X10" s="103">
        <v>16.035151683703944</v>
      </c>
    </row>
    <row r="11" spans="1:24" s="64" customFormat="1" ht="21" customHeight="1">
      <c r="A11" s="81" t="s">
        <v>790</v>
      </c>
      <c r="B11" s="81" t="s">
        <v>817</v>
      </c>
      <c r="C11" s="81" t="s">
        <v>772</v>
      </c>
      <c r="D11" s="79" t="s">
        <v>781</v>
      </c>
      <c r="E11" s="79">
        <v>240</v>
      </c>
      <c r="G11" s="81" t="s">
        <v>402</v>
      </c>
      <c r="H11" s="81">
        <v>1</v>
      </c>
      <c r="I11" s="81">
        <v>3</v>
      </c>
      <c r="J11" s="87">
        <f t="shared" si="0"/>
        <v>51.331988006268759</v>
      </c>
      <c r="K11" s="53">
        <f t="shared" si="1"/>
        <v>153.99596401880626</v>
      </c>
      <c r="W11" s="103" t="s">
        <v>267</v>
      </c>
      <c r="X11" s="103">
        <v>16.769809675026117</v>
      </c>
    </row>
    <row r="12" spans="1:24" s="64" customFormat="1" ht="21" customHeight="1">
      <c r="A12" s="81" t="s">
        <v>791</v>
      </c>
      <c r="B12" s="81" t="s">
        <v>816</v>
      </c>
      <c r="C12" s="81" t="s">
        <v>772</v>
      </c>
      <c r="D12" s="79" t="s">
        <v>773</v>
      </c>
      <c r="E12" s="79">
        <v>110</v>
      </c>
      <c r="G12" s="81" t="s">
        <v>267</v>
      </c>
      <c r="H12" s="81">
        <v>1</v>
      </c>
      <c r="I12" s="81">
        <v>2</v>
      </c>
      <c r="J12" s="87">
        <f t="shared" si="0"/>
        <v>16.769809675026117</v>
      </c>
      <c r="K12" s="53">
        <f t="shared" si="1"/>
        <v>33.539619350052234</v>
      </c>
      <c r="W12" s="103" t="s">
        <v>274</v>
      </c>
      <c r="X12" s="103">
        <v>23.002166292333708</v>
      </c>
    </row>
    <row r="13" spans="1:24" s="64" customFormat="1" ht="21" customHeight="1">
      <c r="A13" s="152" t="s">
        <v>792</v>
      </c>
      <c r="B13" s="81" t="s">
        <v>815</v>
      </c>
      <c r="C13" s="81" t="s">
        <v>772</v>
      </c>
      <c r="D13" s="79" t="s">
        <v>781</v>
      </c>
      <c r="E13" s="79">
        <v>200</v>
      </c>
      <c r="G13" s="81" t="s">
        <v>252</v>
      </c>
      <c r="H13" s="81">
        <v>2</v>
      </c>
      <c r="I13" s="81">
        <v>4</v>
      </c>
      <c r="J13" s="87">
        <f t="shared" si="0"/>
        <v>51.466471723405341</v>
      </c>
      <c r="K13" s="53">
        <f t="shared" si="1"/>
        <v>411.73177378724273</v>
      </c>
      <c r="W13" s="103" t="s">
        <v>278</v>
      </c>
      <c r="X13" s="103">
        <v>38.503511174022393</v>
      </c>
    </row>
    <row r="14" spans="1:24" s="64" customFormat="1" ht="21" customHeight="1">
      <c r="A14" s="81" t="s">
        <v>793</v>
      </c>
      <c r="B14" s="81" t="s">
        <v>814</v>
      </c>
      <c r="C14" s="81" t="s">
        <v>772</v>
      </c>
      <c r="D14" s="79" t="s">
        <v>781</v>
      </c>
      <c r="E14" s="79">
        <v>410</v>
      </c>
      <c r="G14" s="81" t="s">
        <v>304</v>
      </c>
      <c r="H14" s="81">
        <v>1</v>
      </c>
      <c r="I14" s="81">
        <v>2</v>
      </c>
      <c r="J14" s="87">
        <f t="shared" si="0"/>
        <v>8.0126184545605437</v>
      </c>
      <c r="K14" s="53">
        <f t="shared" si="1"/>
        <v>16.025236909121087</v>
      </c>
      <c r="W14" s="103" t="s">
        <v>279</v>
      </c>
      <c r="X14" s="103">
        <v>76.737627146438484</v>
      </c>
    </row>
    <row r="15" spans="1:24" s="64" customFormat="1" ht="21" customHeight="1">
      <c r="A15" s="81" t="s">
        <v>794</v>
      </c>
      <c r="B15" s="81" t="s">
        <v>813</v>
      </c>
      <c r="C15" s="81" t="s">
        <v>772</v>
      </c>
      <c r="D15" s="79" t="s">
        <v>781</v>
      </c>
      <c r="E15" s="79">
        <v>390</v>
      </c>
      <c r="G15" s="81" t="s">
        <v>321</v>
      </c>
      <c r="H15" s="81">
        <v>1</v>
      </c>
      <c r="I15" s="81">
        <v>1</v>
      </c>
      <c r="J15" s="87">
        <f t="shared" si="0"/>
        <v>93.198799142636602</v>
      </c>
      <c r="K15" s="53">
        <f t="shared" si="1"/>
        <v>93.198799142636602</v>
      </c>
      <c r="W15" s="103" t="s">
        <v>280</v>
      </c>
      <c r="X15" s="103">
        <v>18.691466461784788</v>
      </c>
    </row>
    <row r="16" spans="1:24" s="64" customFormat="1" ht="21" customHeight="1">
      <c r="A16" s="81" t="s">
        <v>780</v>
      </c>
      <c r="B16" s="81" t="s">
        <v>812</v>
      </c>
      <c r="C16" s="81" t="s">
        <v>818</v>
      </c>
      <c r="D16" s="79" t="s">
        <v>781</v>
      </c>
      <c r="E16" s="79">
        <v>2000</v>
      </c>
      <c r="G16" s="81" t="s">
        <v>274</v>
      </c>
      <c r="H16" s="81">
        <v>2</v>
      </c>
      <c r="I16" s="81">
        <v>3</v>
      </c>
      <c r="J16" s="87">
        <f t="shared" si="0"/>
        <v>23.002166292333708</v>
      </c>
      <c r="K16" s="53">
        <f t="shared" si="1"/>
        <v>138.01299775400224</v>
      </c>
      <c r="W16" s="103" t="s">
        <v>285</v>
      </c>
      <c r="X16" s="103">
        <v>11.096858841059207</v>
      </c>
    </row>
    <row r="17" spans="1:24" s="64" customFormat="1" ht="21" customHeight="1">
      <c r="A17" s="81" t="s">
        <v>795</v>
      </c>
      <c r="B17" s="81" t="s">
        <v>811</v>
      </c>
      <c r="C17" s="81" t="s">
        <v>772</v>
      </c>
      <c r="D17" s="79" t="s">
        <v>781</v>
      </c>
      <c r="E17" s="79">
        <v>750</v>
      </c>
      <c r="G17" s="81" t="s">
        <v>407</v>
      </c>
      <c r="H17" s="81">
        <v>1</v>
      </c>
      <c r="I17" s="81">
        <v>2</v>
      </c>
      <c r="J17" s="87">
        <f t="shared" si="0"/>
        <v>82.36216616113515</v>
      </c>
      <c r="K17" s="53">
        <f t="shared" si="1"/>
        <v>164.7243323222703</v>
      </c>
      <c r="W17" s="103" t="s">
        <v>679</v>
      </c>
      <c r="X17" s="103">
        <v>53.037219463669118</v>
      </c>
    </row>
    <row r="18" spans="1:24" s="64" customFormat="1" ht="21" customHeight="1">
      <c r="A18" s="81" t="s">
        <v>796</v>
      </c>
      <c r="B18" s="81" t="s">
        <v>810</v>
      </c>
      <c r="C18" s="81" t="s">
        <v>772</v>
      </c>
      <c r="D18" s="79" t="s">
        <v>773</v>
      </c>
      <c r="E18" s="79">
        <v>540</v>
      </c>
      <c r="G18" s="81" t="s">
        <v>415</v>
      </c>
      <c r="H18" s="81">
        <v>1</v>
      </c>
      <c r="I18" s="81">
        <v>2</v>
      </c>
      <c r="J18" s="87">
        <f t="shared" si="0"/>
        <v>10.745317978366998</v>
      </c>
      <c r="K18" s="53">
        <f t="shared" si="1"/>
        <v>21.490635956733996</v>
      </c>
      <c r="W18" s="103" t="s">
        <v>296</v>
      </c>
      <c r="X18" s="103">
        <v>65.382682614811756</v>
      </c>
    </row>
    <row r="19" spans="1:24" s="64" customFormat="1" ht="21" customHeight="1">
      <c r="A19" s="81" t="s">
        <v>797</v>
      </c>
      <c r="B19" s="81" t="s">
        <v>809</v>
      </c>
      <c r="C19" s="81" t="s">
        <v>772</v>
      </c>
      <c r="D19" s="79" t="s">
        <v>781</v>
      </c>
      <c r="E19" s="79">
        <v>280</v>
      </c>
      <c r="G19" s="81" t="s">
        <v>369</v>
      </c>
      <c r="H19" s="81">
        <v>1</v>
      </c>
      <c r="I19" s="81">
        <v>2</v>
      </c>
      <c r="J19" s="87">
        <f t="shared" si="0"/>
        <v>23.778370136881961</v>
      </c>
      <c r="K19" s="53">
        <f t="shared" si="1"/>
        <v>47.556740273763921</v>
      </c>
      <c r="W19" s="103" t="s">
        <v>302</v>
      </c>
      <c r="X19" s="103">
        <v>48.993336037299031</v>
      </c>
    </row>
    <row r="20" spans="1:24" s="64" customFormat="1" ht="21" customHeight="1">
      <c r="A20" s="81" t="s">
        <v>798</v>
      </c>
      <c r="B20" s="81" t="s">
        <v>808</v>
      </c>
      <c r="C20" s="81" t="s">
        <v>772</v>
      </c>
      <c r="D20" s="79" t="s">
        <v>781</v>
      </c>
      <c r="E20" s="79">
        <v>310</v>
      </c>
      <c r="G20" s="81" t="s">
        <v>409</v>
      </c>
      <c r="H20" s="81">
        <v>2</v>
      </c>
      <c r="I20" s="81">
        <v>3</v>
      </c>
      <c r="J20" s="87">
        <f t="shared" si="0"/>
        <v>20.073118751678589</v>
      </c>
      <c r="K20" s="53">
        <f t="shared" si="1"/>
        <v>120.43871251007153</v>
      </c>
      <c r="W20" s="103" t="s">
        <v>304</v>
      </c>
      <c r="X20" s="103">
        <v>8.0126184545605437</v>
      </c>
    </row>
    <row r="21" spans="1:24" s="64" customFormat="1" ht="21" customHeight="1">
      <c r="A21" s="81" t="s">
        <v>799</v>
      </c>
      <c r="B21" s="81" t="s">
        <v>807</v>
      </c>
      <c r="C21" s="81" t="s">
        <v>772</v>
      </c>
      <c r="D21" s="79" t="s">
        <v>781</v>
      </c>
      <c r="E21" s="79">
        <v>200</v>
      </c>
      <c r="G21" s="81"/>
      <c r="H21" s="81"/>
      <c r="I21" s="81"/>
      <c r="J21" s="87" t="str">
        <f t="shared" si="0"/>
        <v/>
      </c>
      <c r="K21" s="53" t="str">
        <f t="shared" si="1"/>
        <v/>
      </c>
      <c r="W21" s="103" t="s">
        <v>308</v>
      </c>
      <c r="X21" s="103">
        <v>22.572026711400376</v>
      </c>
    </row>
    <row r="22" spans="1:24" s="64" customFormat="1" ht="21" customHeight="1">
      <c r="A22" s="81" t="s">
        <v>800</v>
      </c>
      <c r="B22" s="81" t="s">
        <v>806</v>
      </c>
      <c r="C22" s="81" t="s">
        <v>772</v>
      </c>
      <c r="D22" s="79" t="s">
        <v>773</v>
      </c>
      <c r="E22" s="79">
        <v>90</v>
      </c>
      <c r="G22" s="81"/>
      <c r="H22" s="81"/>
      <c r="I22" s="81"/>
      <c r="J22" s="87" t="str">
        <f t="shared" si="0"/>
        <v/>
      </c>
      <c r="K22" s="53" t="str">
        <f t="shared" si="1"/>
        <v/>
      </c>
      <c r="W22" s="103" t="s">
        <v>310</v>
      </c>
      <c r="X22" s="103">
        <v>56.627685720005942</v>
      </c>
    </row>
    <row r="23" spans="1:24" s="64" customFormat="1" ht="21" customHeight="1">
      <c r="A23" s="81" t="s">
        <v>801</v>
      </c>
      <c r="B23" s="81" t="s">
        <v>786</v>
      </c>
      <c r="C23" s="81" t="s">
        <v>818</v>
      </c>
      <c r="D23" s="79" t="s">
        <v>773</v>
      </c>
      <c r="E23" s="79">
        <v>880</v>
      </c>
      <c r="G23" s="81"/>
      <c r="H23" s="81"/>
      <c r="I23" s="81"/>
      <c r="J23" s="87" t="str">
        <f t="shared" si="0"/>
        <v/>
      </c>
      <c r="K23" s="53" t="str">
        <f t="shared" si="1"/>
        <v/>
      </c>
      <c r="W23" s="103" t="s">
        <v>680</v>
      </c>
      <c r="X23" s="103">
        <v>84.426438475335118</v>
      </c>
    </row>
    <row r="24" spans="1:24" s="64" customFormat="1" ht="21" customHeight="1">
      <c r="A24" s="81" t="s">
        <v>802</v>
      </c>
      <c r="B24" s="81" t="s">
        <v>805</v>
      </c>
      <c r="C24" s="81" t="s">
        <v>772</v>
      </c>
      <c r="D24" s="79" t="s">
        <v>781</v>
      </c>
      <c r="E24" s="79">
        <v>160</v>
      </c>
      <c r="G24" s="81"/>
      <c r="H24" s="81"/>
      <c r="I24" s="81"/>
      <c r="J24" s="87" t="str">
        <f t="shared" si="0"/>
        <v/>
      </c>
      <c r="K24" s="53" t="str">
        <f t="shared" si="1"/>
        <v/>
      </c>
      <c r="W24" s="103" t="s">
        <v>321</v>
      </c>
      <c r="X24" s="103">
        <v>93.198799142636602</v>
      </c>
    </row>
    <row r="25" spans="1:24" s="64" customFormat="1" ht="21" customHeight="1">
      <c r="A25" s="81" t="s">
        <v>803</v>
      </c>
      <c r="B25" s="81" t="s">
        <v>791</v>
      </c>
      <c r="C25" s="81" t="s">
        <v>772</v>
      </c>
      <c r="D25" s="79" t="s">
        <v>773</v>
      </c>
      <c r="E25" s="79">
        <v>95</v>
      </c>
      <c r="G25" s="81"/>
      <c r="H25" s="81"/>
      <c r="I25" s="81"/>
      <c r="J25" s="87" t="str">
        <f t="shared" si="0"/>
        <v/>
      </c>
      <c r="K25" s="53" t="str">
        <f t="shared" si="1"/>
        <v/>
      </c>
      <c r="W25" s="103" t="s">
        <v>322</v>
      </c>
      <c r="X25" s="103">
        <v>110.3676141753575</v>
      </c>
    </row>
    <row r="26" spans="1:24" s="64" customFormat="1" ht="21" customHeight="1">
      <c r="A26" s="81" t="s">
        <v>789</v>
      </c>
      <c r="B26" s="81" t="s">
        <v>804</v>
      </c>
      <c r="C26" s="81" t="s">
        <v>772</v>
      </c>
      <c r="D26" s="79" t="s">
        <v>781</v>
      </c>
      <c r="E26" s="79">
        <v>220</v>
      </c>
      <c r="G26" s="81"/>
      <c r="H26" s="81"/>
      <c r="I26" s="81"/>
      <c r="J26" s="87" t="str">
        <f t="shared" si="0"/>
        <v/>
      </c>
      <c r="K26" s="53" t="str">
        <f t="shared" si="1"/>
        <v/>
      </c>
      <c r="W26" s="103" t="s">
        <v>325</v>
      </c>
      <c r="X26" s="103">
        <v>31.775165187017322</v>
      </c>
    </row>
    <row r="27" spans="1:24" s="64" customFormat="1" ht="21" customHeight="1">
      <c r="A27" s="81" t="s">
        <v>792</v>
      </c>
      <c r="B27" s="81" t="s">
        <v>779</v>
      </c>
      <c r="C27" s="81" t="s">
        <v>772</v>
      </c>
      <c r="D27" s="79" t="s">
        <v>781</v>
      </c>
      <c r="E27" s="79">
        <v>840</v>
      </c>
      <c r="G27" s="81"/>
      <c r="H27" s="81"/>
      <c r="I27" s="81"/>
      <c r="J27" s="87" t="str">
        <f t="shared" si="0"/>
        <v/>
      </c>
      <c r="K27" s="53" t="str">
        <f t="shared" si="1"/>
        <v/>
      </c>
      <c r="W27" s="103" t="s">
        <v>326</v>
      </c>
      <c r="X27" s="103">
        <v>72.598080586952847</v>
      </c>
    </row>
    <row r="28" spans="1:24" s="64" customFormat="1" ht="21" customHeight="1">
      <c r="A28" s="81"/>
      <c r="B28" s="81"/>
      <c r="C28" s="81"/>
      <c r="D28" s="79"/>
      <c r="E28" s="79"/>
      <c r="G28" s="81"/>
      <c r="H28" s="81"/>
      <c r="I28" s="81"/>
      <c r="J28" s="87" t="str">
        <f t="shared" si="0"/>
        <v/>
      </c>
      <c r="K28" s="53" t="str">
        <f t="shared" si="1"/>
        <v/>
      </c>
      <c r="W28" s="103" t="s">
        <v>327</v>
      </c>
      <c r="X28" s="103">
        <v>26.199251568086986</v>
      </c>
    </row>
    <row r="29" spans="1:24" s="64" customFormat="1" ht="21" customHeight="1">
      <c r="A29" s="81"/>
      <c r="B29" s="81"/>
      <c r="C29" s="81"/>
      <c r="D29" s="79"/>
      <c r="E29" s="79"/>
      <c r="G29" s="81"/>
      <c r="H29" s="81"/>
      <c r="I29" s="81"/>
      <c r="J29" s="87" t="str">
        <f t="shared" si="0"/>
        <v/>
      </c>
      <c r="K29" s="53" t="str">
        <f t="shared" si="1"/>
        <v/>
      </c>
      <c r="W29" s="103" t="s">
        <v>329</v>
      </c>
      <c r="X29" s="103">
        <v>81.861440127167015</v>
      </c>
    </row>
    <row r="30" spans="1:24" s="64" customFormat="1" ht="21" customHeight="1">
      <c r="A30" s="81"/>
      <c r="B30" s="81"/>
      <c r="C30" s="81"/>
      <c r="D30" s="79"/>
      <c r="E30" s="79"/>
      <c r="G30" s="81"/>
      <c r="H30" s="81"/>
      <c r="I30" s="81"/>
      <c r="J30" s="87" t="str">
        <f t="shared" si="0"/>
        <v/>
      </c>
      <c r="K30" s="53" t="str">
        <f t="shared" si="1"/>
        <v/>
      </c>
      <c r="W30" s="103" t="s">
        <v>330</v>
      </c>
      <c r="X30" s="103">
        <v>80.477135131264305</v>
      </c>
    </row>
    <row r="31" spans="1:24" s="64" customFormat="1" ht="21" customHeight="1">
      <c r="A31" s="81"/>
      <c r="B31" s="81"/>
      <c r="C31" s="81"/>
      <c r="D31" s="79"/>
      <c r="E31" s="79"/>
      <c r="G31" s="81"/>
      <c r="H31" s="81"/>
      <c r="I31" s="81"/>
      <c r="J31" s="87" t="str">
        <f t="shared" si="0"/>
        <v/>
      </c>
      <c r="K31" s="53" t="str">
        <f t="shared" si="1"/>
        <v/>
      </c>
      <c r="W31" s="103" t="s">
        <v>681</v>
      </c>
      <c r="X31" s="103">
        <v>85.190472831819932</v>
      </c>
    </row>
    <row r="32" spans="1:24" s="64" customFormat="1" ht="21" customHeight="1">
      <c r="A32" s="81"/>
      <c r="B32" s="81"/>
      <c r="C32" s="81"/>
      <c r="D32" s="79"/>
      <c r="E32" s="79"/>
      <c r="G32" s="81"/>
      <c r="H32" s="81"/>
      <c r="I32" s="81"/>
      <c r="J32" s="87" t="str">
        <f t="shared" si="0"/>
        <v/>
      </c>
      <c r="K32" s="53" t="str">
        <f t="shared" si="1"/>
        <v/>
      </c>
      <c r="W32" s="103" t="s">
        <v>682</v>
      </c>
      <c r="X32" s="103">
        <v>109.01410445195043</v>
      </c>
    </row>
    <row r="33" spans="1:24" s="64" customFormat="1" ht="21" customHeight="1">
      <c r="A33" s="81"/>
      <c r="B33" s="81"/>
      <c r="C33" s="81"/>
      <c r="D33" s="79"/>
      <c r="E33" s="79"/>
      <c r="G33" s="81"/>
      <c r="H33" s="81"/>
      <c r="I33" s="81"/>
      <c r="J33" s="87" t="str">
        <f t="shared" si="0"/>
        <v/>
      </c>
      <c r="K33" s="53" t="str">
        <f t="shared" si="1"/>
        <v/>
      </c>
      <c r="W33" s="103" t="s">
        <v>350</v>
      </c>
      <c r="X33" s="103">
        <v>95.935130175481405</v>
      </c>
    </row>
    <row r="34" spans="1:24" s="64" customFormat="1" ht="21" customHeight="1">
      <c r="A34" s="81"/>
      <c r="B34" s="81"/>
      <c r="C34" s="81"/>
      <c r="D34" s="79"/>
      <c r="E34" s="79"/>
      <c r="G34" s="81"/>
      <c r="H34" s="81"/>
      <c r="I34" s="81"/>
      <c r="J34" s="87" t="str">
        <f t="shared" si="0"/>
        <v/>
      </c>
      <c r="K34" s="53" t="str">
        <f t="shared" si="1"/>
        <v/>
      </c>
      <c r="W34" s="103" t="s">
        <v>351</v>
      </c>
      <c r="X34" s="103">
        <v>218.68109608622194</v>
      </c>
    </row>
    <row r="35" spans="1:24" s="64" customFormat="1" ht="21" customHeight="1">
      <c r="A35" s="83"/>
      <c r="B35" s="83"/>
      <c r="C35" s="81"/>
      <c r="D35" s="79"/>
      <c r="E35" s="79"/>
      <c r="G35" s="83"/>
      <c r="H35" s="83"/>
      <c r="I35" s="83"/>
      <c r="J35" s="87" t="str">
        <f t="shared" si="0"/>
        <v/>
      </c>
      <c r="K35" s="53" t="str">
        <f t="shared" si="1"/>
        <v/>
      </c>
      <c r="W35" s="103" t="s">
        <v>357</v>
      </c>
      <c r="X35" s="103">
        <v>30.51757563917813</v>
      </c>
    </row>
    <row r="36" spans="1:24" s="64" customFormat="1" ht="21" customHeight="1">
      <c r="A36" s="83"/>
      <c r="B36" s="83"/>
      <c r="C36" s="81"/>
      <c r="D36" s="79"/>
      <c r="E36" s="79"/>
      <c r="G36" s="83"/>
      <c r="H36" s="83"/>
      <c r="I36" s="83"/>
      <c r="J36" s="87" t="str">
        <f t="shared" si="0"/>
        <v/>
      </c>
      <c r="K36" s="53" t="str">
        <f t="shared" si="1"/>
        <v/>
      </c>
      <c r="W36" s="103" t="s">
        <v>369</v>
      </c>
      <c r="X36" s="103">
        <v>23.778370136881961</v>
      </c>
    </row>
    <row r="37" spans="1:24" s="64" customFormat="1" ht="21" customHeight="1">
      <c r="A37" s="83"/>
      <c r="B37" s="83"/>
      <c r="C37" s="81"/>
      <c r="D37" s="79"/>
      <c r="E37" s="79"/>
      <c r="G37" s="83"/>
      <c r="H37" s="83"/>
      <c r="I37" s="83"/>
      <c r="J37" s="87" t="str">
        <f t="shared" si="0"/>
        <v/>
      </c>
      <c r="K37" s="53" t="str">
        <f t="shared" si="1"/>
        <v/>
      </c>
      <c r="W37" s="103" t="s">
        <v>370</v>
      </c>
      <c r="X37" s="103">
        <v>11.567172168839967</v>
      </c>
    </row>
    <row r="38" spans="1:24" s="64" customFormat="1" ht="21" customHeight="1">
      <c r="A38" s="83"/>
      <c r="B38" s="83"/>
      <c r="C38" s="81"/>
      <c r="D38" s="79"/>
      <c r="E38" s="79"/>
      <c r="G38" s="83"/>
      <c r="H38" s="83"/>
      <c r="I38" s="83"/>
      <c r="J38" s="87" t="str">
        <f t="shared" si="0"/>
        <v/>
      </c>
      <c r="K38" s="53" t="str">
        <f t="shared" si="1"/>
        <v/>
      </c>
      <c r="W38" s="103" t="s">
        <v>380</v>
      </c>
      <c r="X38" s="103">
        <v>31.723971121521245</v>
      </c>
    </row>
    <row r="39" spans="1:24" s="64" customFormat="1" ht="21" customHeight="1">
      <c r="A39" s="83"/>
      <c r="B39" s="83"/>
      <c r="C39" s="81"/>
      <c r="D39" s="79"/>
      <c r="E39" s="79"/>
      <c r="G39" s="83"/>
      <c r="H39" s="83"/>
      <c r="I39" s="83"/>
      <c r="J39" s="87" t="str">
        <f t="shared" si="0"/>
        <v/>
      </c>
      <c r="K39" s="53" t="str">
        <f t="shared" si="1"/>
        <v/>
      </c>
      <c r="W39" s="103" t="s">
        <v>383</v>
      </c>
      <c r="X39" s="103">
        <v>28.653892337825912</v>
      </c>
    </row>
    <row r="40" spans="1:24" s="64" customFormat="1" ht="21" customHeight="1">
      <c r="A40" s="83"/>
      <c r="B40" s="83"/>
      <c r="C40" s="81"/>
      <c r="D40" s="79"/>
      <c r="E40" s="79"/>
      <c r="G40" s="83"/>
      <c r="H40" s="83"/>
      <c r="I40" s="83"/>
      <c r="J40" s="87" t="str">
        <f t="shared" si="0"/>
        <v/>
      </c>
      <c r="K40" s="53" t="str">
        <f t="shared" si="1"/>
        <v/>
      </c>
      <c r="W40" s="103" t="s">
        <v>384</v>
      </c>
      <c r="X40" s="103">
        <v>66.539423095834906</v>
      </c>
    </row>
    <row r="41" spans="1:24" s="64" customFormat="1" ht="21" customHeight="1">
      <c r="A41" s="83"/>
      <c r="B41" s="83"/>
      <c r="C41" s="81"/>
      <c r="D41" s="79"/>
      <c r="E41" s="79"/>
      <c r="G41" s="83"/>
      <c r="H41" s="83"/>
      <c r="I41" s="83"/>
      <c r="J41" s="87" t="str">
        <f t="shared" si="0"/>
        <v/>
      </c>
      <c r="K41" s="53" t="str">
        <f t="shared" si="1"/>
        <v/>
      </c>
      <c r="W41" s="103" t="s">
        <v>385</v>
      </c>
      <c r="X41" s="103">
        <v>39.11920791608344</v>
      </c>
    </row>
    <row r="42" spans="1:24" s="64" customFormat="1" ht="21" customHeight="1">
      <c r="A42" s="83"/>
      <c r="B42" s="83"/>
      <c r="C42" s="81"/>
      <c r="D42" s="79"/>
      <c r="E42" s="79"/>
      <c r="G42" s="83"/>
      <c r="H42" s="83"/>
      <c r="I42" s="83"/>
      <c r="J42" s="87" t="str">
        <f t="shared" si="0"/>
        <v/>
      </c>
      <c r="K42" s="53" t="str">
        <f t="shared" si="1"/>
        <v/>
      </c>
      <c r="W42" s="103" t="s">
        <v>386</v>
      </c>
      <c r="X42" s="103">
        <v>36.473384752625947</v>
      </c>
    </row>
    <row r="43" spans="1:24" s="64" customFormat="1" ht="21" customHeight="1">
      <c r="A43" s="83"/>
      <c r="B43" s="83"/>
      <c r="C43" s="81"/>
      <c r="D43" s="79"/>
      <c r="E43" s="79"/>
      <c r="G43" s="83"/>
      <c r="H43" s="83"/>
      <c r="I43" s="83"/>
      <c r="J43" s="87" t="str">
        <f t="shared" si="0"/>
        <v/>
      </c>
      <c r="K43" s="53" t="str">
        <f t="shared" si="1"/>
        <v/>
      </c>
      <c r="W43" s="103" t="s">
        <v>387</v>
      </c>
      <c r="X43" s="103">
        <v>165.17598310801637</v>
      </c>
    </row>
    <row r="44" spans="1:24" s="64" customFormat="1" ht="21" customHeight="1">
      <c r="A44" s="83"/>
      <c r="B44" s="83"/>
      <c r="C44" s="81"/>
      <c r="D44" s="79"/>
      <c r="E44" s="79"/>
      <c r="G44" s="83"/>
      <c r="H44" s="83"/>
      <c r="I44" s="83"/>
      <c r="J44" s="87" t="str">
        <f t="shared" si="0"/>
        <v/>
      </c>
      <c r="K44" s="53" t="str">
        <f t="shared" si="1"/>
        <v/>
      </c>
      <c r="W44" s="103" t="s">
        <v>388</v>
      </c>
      <c r="X44" s="103">
        <v>34.161833982091636</v>
      </c>
    </row>
    <row r="45" spans="1:24" s="64" customFormat="1" ht="21" customHeight="1">
      <c r="A45" s="83"/>
      <c r="B45" s="83"/>
      <c r="C45" s="81"/>
      <c r="D45" s="79"/>
      <c r="E45" s="79"/>
      <c r="G45" s="83"/>
      <c r="H45" s="83"/>
      <c r="I45" s="83"/>
      <c r="J45" s="87" t="str">
        <f t="shared" si="0"/>
        <v/>
      </c>
      <c r="K45" s="53" t="str">
        <f t="shared" si="1"/>
        <v/>
      </c>
      <c r="W45" s="103" t="s">
        <v>389</v>
      </c>
      <c r="X45" s="103">
        <v>37.980628163173535</v>
      </c>
    </row>
    <row r="46" spans="1:24" s="64" customFormat="1" ht="21" customHeight="1">
      <c r="A46" s="83"/>
      <c r="B46" s="83"/>
      <c r="C46" s="81"/>
      <c r="D46" s="79"/>
      <c r="E46" s="79"/>
      <c r="G46" s="83"/>
      <c r="H46" s="83"/>
      <c r="I46" s="83"/>
      <c r="J46" s="87" t="str">
        <f t="shared" si="0"/>
        <v/>
      </c>
      <c r="K46" s="53" t="str">
        <f t="shared" si="1"/>
        <v/>
      </c>
      <c r="W46" s="103" t="s">
        <v>397</v>
      </c>
      <c r="X46" s="103">
        <v>156.64337011620293</v>
      </c>
    </row>
    <row r="47" spans="1:24" s="64" customFormat="1" ht="21" customHeight="1">
      <c r="A47" s="81"/>
      <c r="B47" s="81"/>
      <c r="C47" s="81"/>
      <c r="D47" s="79"/>
      <c r="E47" s="79"/>
      <c r="G47" s="81"/>
      <c r="H47" s="81"/>
      <c r="I47" s="81"/>
      <c r="J47" s="87" t="str">
        <f t="shared" si="0"/>
        <v/>
      </c>
      <c r="K47" s="53" t="str">
        <f t="shared" si="1"/>
        <v/>
      </c>
      <c r="W47" s="103" t="s">
        <v>402</v>
      </c>
      <c r="X47" s="103">
        <v>51.331988006268759</v>
      </c>
    </row>
    <row r="48" spans="1:24" s="64" customFormat="1" ht="21" customHeight="1">
      <c r="A48" s="81"/>
      <c r="B48" s="81"/>
      <c r="C48" s="81"/>
      <c r="D48" s="79"/>
      <c r="E48" s="79"/>
      <c r="G48" s="81"/>
      <c r="H48" s="81"/>
      <c r="I48" s="81"/>
      <c r="J48" s="87" t="str">
        <f t="shared" si="0"/>
        <v/>
      </c>
      <c r="K48" s="53" t="str">
        <f t="shared" si="1"/>
        <v/>
      </c>
      <c r="W48" s="103" t="s">
        <v>683</v>
      </c>
      <c r="X48" s="103">
        <v>21.340126307499247</v>
      </c>
    </row>
    <row r="49" spans="1:24" s="64" customFormat="1" ht="21" customHeight="1">
      <c r="A49" s="81"/>
      <c r="B49" s="81"/>
      <c r="C49" s="81"/>
      <c r="D49" s="79"/>
      <c r="E49" s="79"/>
      <c r="G49" s="81"/>
      <c r="H49" s="81"/>
      <c r="I49" s="81"/>
      <c r="J49" s="87" t="str">
        <f t="shared" si="0"/>
        <v/>
      </c>
      <c r="K49" s="53" t="str">
        <f t="shared" si="1"/>
        <v/>
      </c>
      <c r="W49" s="103" t="s">
        <v>407</v>
      </c>
      <c r="X49" s="103">
        <v>82.36216616113515</v>
      </c>
    </row>
    <row r="50" spans="1:24" s="64" customFormat="1" ht="21" customHeight="1">
      <c r="A50" s="81"/>
      <c r="B50" s="81"/>
      <c r="C50" s="81"/>
      <c r="D50" s="79"/>
      <c r="E50" s="79"/>
      <c r="G50" s="81"/>
      <c r="H50" s="81"/>
      <c r="I50" s="81"/>
      <c r="J50" s="87" t="str">
        <f t="shared" si="0"/>
        <v/>
      </c>
      <c r="K50" s="53" t="str">
        <f t="shared" si="1"/>
        <v/>
      </c>
      <c r="W50" s="103" t="s">
        <v>409</v>
      </c>
      <c r="X50" s="103">
        <v>20.073118751678589</v>
      </c>
    </row>
    <row r="51" spans="1:24" s="64" customFormat="1" ht="21" customHeight="1">
      <c r="A51" s="81"/>
      <c r="B51" s="81"/>
      <c r="C51" s="81"/>
      <c r="D51" s="79"/>
      <c r="E51" s="79"/>
      <c r="G51" s="81"/>
      <c r="H51" s="81"/>
      <c r="I51" s="81"/>
      <c r="J51" s="87" t="str">
        <f t="shared" si="0"/>
        <v/>
      </c>
      <c r="K51" s="53" t="str">
        <f t="shared" si="1"/>
        <v/>
      </c>
      <c r="W51" s="103" t="s">
        <v>415</v>
      </c>
      <c r="X51" s="103">
        <v>10.745317978366998</v>
      </c>
    </row>
    <row r="52" spans="1:24" s="64" customFormat="1" ht="21" customHeight="1">
      <c r="A52" s="81"/>
      <c r="B52" s="81"/>
      <c r="C52" s="81"/>
      <c r="D52" s="79"/>
      <c r="E52" s="79"/>
      <c r="G52" s="81"/>
      <c r="H52" s="81"/>
      <c r="I52" s="81"/>
      <c r="J52" s="87" t="str">
        <f t="shared" si="0"/>
        <v/>
      </c>
      <c r="K52" s="53" t="str">
        <f t="shared" si="1"/>
        <v/>
      </c>
      <c r="W52" s="103" t="s">
        <v>684</v>
      </c>
      <c r="X52" s="103">
        <v>117.81990810145552</v>
      </c>
    </row>
    <row r="53" spans="1:24" s="64" customFormat="1" ht="21" customHeight="1">
      <c r="A53" s="81"/>
      <c r="B53" s="81"/>
      <c r="C53" s="81"/>
      <c r="D53" s="79"/>
      <c r="E53" s="79"/>
      <c r="G53" s="81"/>
      <c r="H53" s="81"/>
      <c r="I53" s="81"/>
      <c r="J53" s="87" t="str">
        <f t="shared" si="0"/>
        <v/>
      </c>
      <c r="K53" s="53" t="str">
        <f t="shared" si="1"/>
        <v/>
      </c>
      <c r="W53" s="103" t="s">
        <v>419</v>
      </c>
      <c r="X53" s="103">
        <v>59.047166072401389</v>
      </c>
    </row>
    <row r="54" spans="1:24" s="64" customFormat="1" ht="21" customHeight="1">
      <c r="A54" s="81"/>
      <c r="B54" s="81"/>
      <c r="C54" s="81"/>
      <c r="D54" s="79"/>
      <c r="E54" s="79"/>
      <c r="G54" s="81"/>
      <c r="H54" s="81"/>
      <c r="I54" s="81"/>
      <c r="J54" s="87" t="str">
        <f t="shared" si="0"/>
        <v/>
      </c>
      <c r="K54" s="53" t="str">
        <f t="shared" si="1"/>
        <v/>
      </c>
      <c r="W54" s="103" t="s">
        <v>425</v>
      </c>
      <c r="X54" s="103">
        <v>41.770225004115687</v>
      </c>
    </row>
    <row r="55" spans="1:24" s="64" customFormat="1" ht="21" customHeight="1">
      <c r="A55" s="83"/>
      <c r="B55" s="83"/>
      <c r="C55" s="81"/>
      <c r="D55" s="79"/>
      <c r="E55" s="79"/>
      <c r="G55" s="83"/>
      <c r="H55" s="83"/>
      <c r="I55" s="83"/>
      <c r="J55" s="87" t="str">
        <f t="shared" si="0"/>
        <v/>
      </c>
      <c r="K55" s="53" t="str">
        <f t="shared" si="1"/>
        <v/>
      </c>
      <c r="W55" s="103" t="s">
        <v>430</v>
      </c>
      <c r="X55" s="103">
        <v>145.46219520593925</v>
      </c>
    </row>
    <row r="56" spans="1:24" s="64" customFormat="1" ht="21" customHeight="1">
      <c r="A56" s="83"/>
      <c r="B56" s="83"/>
      <c r="C56" s="81"/>
      <c r="D56" s="79"/>
      <c r="E56" s="79"/>
      <c r="G56" s="83"/>
      <c r="H56" s="83"/>
      <c r="I56" s="83"/>
      <c r="J56" s="87" t="str">
        <f t="shared" si="0"/>
        <v/>
      </c>
      <c r="K56" s="53" t="str">
        <f t="shared" si="1"/>
        <v/>
      </c>
      <c r="W56" s="103" t="s">
        <v>685</v>
      </c>
      <c r="X56" s="103">
        <v>18.411913834381792</v>
      </c>
    </row>
    <row r="57" spans="1:24" s="64" customFormat="1" ht="21" customHeight="1">
      <c r="A57" s="83"/>
      <c r="B57" s="83"/>
      <c r="C57" s="81"/>
      <c r="D57" s="79"/>
      <c r="E57" s="79"/>
      <c r="G57" s="83"/>
      <c r="H57" s="83"/>
      <c r="I57" s="83"/>
      <c r="J57" s="87" t="str">
        <f t="shared" si="0"/>
        <v/>
      </c>
      <c r="K57" s="53" t="str">
        <f t="shared" si="1"/>
        <v/>
      </c>
      <c r="W57" s="103" t="s">
        <v>686</v>
      </c>
      <c r="X57" s="103">
        <v>23.037691394877818</v>
      </c>
    </row>
    <row r="58" spans="1:24" s="64" customFormat="1" ht="21" customHeight="1">
      <c r="A58" s="83"/>
      <c r="B58" s="83"/>
      <c r="C58" s="81"/>
      <c r="D58" s="79"/>
      <c r="E58" s="79"/>
      <c r="G58" s="83"/>
      <c r="H58" s="83"/>
      <c r="I58" s="83"/>
      <c r="J58" s="87" t="str">
        <f t="shared" si="0"/>
        <v/>
      </c>
      <c r="K58" s="53" t="str">
        <f t="shared" si="1"/>
        <v/>
      </c>
      <c r="W58" s="103" t="s">
        <v>687</v>
      </c>
      <c r="X58" s="103">
        <v>60.124075050203743</v>
      </c>
    </row>
    <row r="59" spans="1:24" s="64" customFormat="1" ht="21" customHeight="1">
      <c r="A59" s="83"/>
      <c r="B59" s="83"/>
      <c r="C59" s="81"/>
      <c r="D59" s="79"/>
      <c r="E59" s="79"/>
      <c r="G59" s="83"/>
      <c r="H59" s="83"/>
      <c r="I59" s="83"/>
      <c r="J59" s="87" t="str">
        <f t="shared" si="0"/>
        <v/>
      </c>
      <c r="K59" s="53" t="str">
        <f t="shared" si="1"/>
        <v/>
      </c>
      <c r="W59" s="103" t="s">
        <v>495</v>
      </c>
      <c r="X59" s="103">
        <v>57.813850633597731</v>
      </c>
    </row>
    <row r="60" spans="1:24" s="64" customFormat="1" ht="21" customHeight="1">
      <c r="A60" s="83"/>
      <c r="B60" s="83"/>
      <c r="C60" s="81"/>
      <c r="D60" s="79"/>
      <c r="E60" s="79"/>
      <c r="G60" s="83"/>
      <c r="H60" s="83"/>
      <c r="I60" s="83"/>
      <c r="J60" s="87" t="str">
        <f t="shared" si="0"/>
        <v/>
      </c>
      <c r="K60" s="53" t="str">
        <f t="shared" si="1"/>
        <v/>
      </c>
    </row>
    <row r="61" spans="1:24" s="64" customFormat="1" ht="21" customHeight="1">
      <c r="A61" s="83"/>
      <c r="B61" s="83"/>
      <c r="C61" s="81"/>
      <c r="D61" s="79"/>
      <c r="E61" s="79"/>
      <c r="G61" s="83"/>
      <c r="H61" s="83"/>
      <c r="I61" s="83"/>
      <c r="J61" s="87" t="str">
        <f t="shared" si="0"/>
        <v/>
      </c>
      <c r="K61" s="53" t="str">
        <f t="shared" si="1"/>
        <v/>
      </c>
      <c r="W61" s="103"/>
      <c r="X61" s="103"/>
    </row>
    <row r="62" spans="1:24" s="64" customFormat="1" ht="21" customHeight="1">
      <c r="A62" s="83"/>
      <c r="B62" s="83"/>
      <c r="C62" s="81"/>
      <c r="D62" s="79"/>
      <c r="E62" s="79"/>
      <c r="G62" s="83"/>
      <c r="H62" s="83"/>
      <c r="I62" s="83"/>
      <c r="J62" s="87" t="str">
        <f t="shared" si="0"/>
        <v/>
      </c>
      <c r="K62" s="53" t="str">
        <f t="shared" si="1"/>
        <v/>
      </c>
      <c r="W62" s="103"/>
      <c r="X62" s="103"/>
    </row>
    <row r="63" spans="1:24" s="64" customFormat="1" ht="21" customHeight="1">
      <c r="A63" s="83"/>
      <c r="B63" s="83"/>
      <c r="C63" s="81"/>
      <c r="D63" s="79"/>
      <c r="E63" s="79"/>
      <c r="G63" s="83"/>
      <c r="H63" s="83"/>
      <c r="I63" s="83"/>
      <c r="J63" s="87" t="str">
        <f t="shared" si="0"/>
        <v/>
      </c>
      <c r="K63" s="53" t="str">
        <f t="shared" si="1"/>
        <v/>
      </c>
      <c r="W63" s="103"/>
      <c r="X63" s="103"/>
    </row>
    <row r="64" spans="1:24" s="64" customFormat="1" ht="21" customHeight="1">
      <c r="A64" s="83"/>
      <c r="B64" s="83"/>
      <c r="C64" s="81"/>
      <c r="D64" s="79"/>
      <c r="E64" s="79"/>
      <c r="G64" s="83"/>
      <c r="H64" s="83"/>
      <c r="I64" s="83"/>
      <c r="J64" s="87" t="str">
        <f t="shared" si="0"/>
        <v/>
      </c>
      <c r="K64" s="53" t="str">
        <f t="shared" si="1"/>
        <v/>
      </c>
      <c r="W64" s="103"/>
      <c r="X64" s="103"/>
    </row>
    <row r="65" spans="1:24" s="64" customFormat="1" ht="21" customHeight="1">
      <c r="A65" s="83"/>
      <c r="B65" s="83"/>
      <c r="C65" s="81"/>
      <c r="D65" s="79"/>
      <c r="E65" s="79"/>
      <c r="G65" s="83"/>
      <c r="H65" s="83"/>
      <c r="I65" s="83"/>
      <c r="J65" s="87" t="str">
        <f t="shared" si="0"/>
        <v/>
      </c>
      <c r="K65" s="53" t="str">
        <f t="shared" si="1"/>
        <v/>
      </c>
      <c r="W65" s="103"/>
      <c r="X65" s="103"/>
    </row>
    <row r="66" spans="1:24" s="64" customFormat="1" ht="21" customHeight="1">
      <c r="A66" s="83"/>
      <c r="B66" s="83"/>
      <c r="C66" s="81"/>
      <c r="D66" s="79"/>
      <c r="E66" s="79"/>
      <c r="G66" s="83"/>
      <c r="H66" s="83"/>
      <c r="I66" s="83"/>
      <c r="J66" s="87" t="str">
        <f t="shared" si="0"/>
        <v/>
      </c>
      <c r="K66" s="53" t="str">
        <f t="shared" si="1"/>
        <v/>
      </c>
      <c r="W66" s="103"/>
      <c r="X66" s="103"/>
    </row>
    <row r="67" spans="1:24" s="64" customFormat="1" ht="21" customHeight="1">
      <c r="A67" s="81"/>
      <c r="B67" s="81"/>
      <c r="C67" s="81"/>
      <c r="D67" s="79"/>
      <c r="E67" s="79"/>
      <c r="G67" s="81"/>
      <c r="H67" s="81"/>
      <c r="I67" s="81"/>
      <c r="J67" s="87" t="str">
        <f t="shared" si="0"/>
        <v/>
      </c>
      <c r="K67" s="53" t="str">
        <f t="shared" si="1"/>
        <v/>
      </c>
      <c r="W67" s="103"/>
      <c r="X67" s="103"/>
    </row>
    <row r="68" spans="1:24" s="64" customFormat="1" ht="21" customHeight="1">
      <c r="A68" s="81"/>
      <c r="B68" s="81"/>
      <c r="C68" s="81"/>
      <c r="D68" s="79"/>
      <c r="E68" s="79"/>
      <c r="G68" s="81"/>
      <c r="H68" s="81"/>
      <c r="I68" s="81"/>
      <c r="J68" s="87" t="str">
        <f t="shared" si="0"/>
        <v/>
      </c>
      <c r="K68" s="53" t="str">
        <f t="shared" si="1"/>
        <v/>
      </c>
      <c r="W68" s="103"/>
      <c r="X68" s="103"/>
    </row>
    <row r="69" spans="1:24" s="64" customFormat="1" ht="21" customHeight="1">
      <c r="A69" s="81"/>
      <c r="B69" s="81"/>
      <c r="C69" s="81"/>
      <c r="D69" s="79"/>
      <c r="E69" s="79"/>
      <c r="G69" s="81"/>
      <c r="H69" s="81"/>
      <c r="I69" s="81"/>
      <c r="J69" s="87" t="str">
        <f t="shared" si="0"/>
        <v/>
      </c>
      <c r="K69" s="53" t="str">
        <f t="shared" si="1"/>
        <v/>
      </c>
      <c r="W69" s="103"/>
      <c r="X69" s="103"/>
    </row>
    <row r="70" spans="1:24" s="64" customFormat="1" ht="21" customHeight="1">
      <c r="A70" s="83"/>
      <c r="B70" s="83"/>
      <c r="C70" s="81"/>
      <c r="D70" s="79"/>
      <c r="E70" s="79"/>
      <c r="G70" s="83"/>
      <c r="H70" s="83"/>
      <c r="I70" s="83"/>
      <c r="J70" s="87" t="str">
        <f t="shared" si="0"/>
        <v/>
      </c>
      <c r="K70" s="53" t="str">
        <f t="shared" si="1"/>
        <v/>
      </c>
      <c r="W70" s="103"/>
      <c r="X70" s="103"/>
    </row>
    <row r="71" spans="1:24" s="64" customFormat="1" ht="21" customHeight="1">
      <c r="A71" s="83"/>
      <c r="B71" s="83"/>
      <c r="C71" s="81"/>
      <c r="D71" s="79"/>
      <c r="E71" s="79"/>
      <c r="G71" s="83"/>
      <c r="H71" s="83"/>
      <c r="I71" s="83"/>
      <c r="J71" s="87" t="str">
        <f t="shared" ref="J71:J100" si="2">IF(G71="","",VLOOKUP(G71,$W$6:$X$70,2,FALSE))</f>
        <v/>
      </c>
      <c r="K71" s="53" t="str">
        <f t="shared" ref="K71:K100" si="3">IF(G71="","",J71*I71*H71)</f>
        <v/>
      </c>
      <c r="W71" s="103"/>
      <c r="X71" s="103"/>
    </row>
    <row r="72" spans="1:24" s="64" customFormat="1" ht="21" customHeight="1">
      <c r="A72" s="83"/>
      <c r="B72" s="83"/>
      <c r="C72" s="81"/>
      <c r="D72" s="79"/>
      <c r="E72" s="79"/>
      <c r="G72" s="83"/>
      <c r="H72" s="83"/>
      <c r="I72" s="83"/>
      <c r="J72" s="87" t="str">
        <f t="shared" si="2"/>
        <v/>
      </c>
      <c r="K72" s="53" t="str">
        <f t="shared" si="3"/>
        <v/>
      </c>
      <c r="W72" s="103"/>
      <c r="X72" s="103"/>
    </row>
    <row r="73" spans="1:24" s="64" customFormat="1" ht="21" customHeight="1">
      <c r="A73" s="83"/>
      <c r="B73" s="83"/>
      <c r="C73" s="81"/>
      <c r="D73" s="79"/>
      <c r="E73" s="79"/>
      <c r="G73" s="83"/>
      <c r="H73" s="83"/>
      <c r="I73" s="83"/>
      <c r="J73" s="87" t="str">
        <f t="shared" si="2"/>
        <v/>
      </c>
      <c r="K73" s="53" t="str">
        <f t="shared" si="3"/>
        <v/>
      </c>
      <c r="W73" s="103"/>
      <c r="X73" s="103"/>
    </row>
    <row r="74" spans="1:24" s="64" customFormat="1" ht="21" customHeight="1">
      <c r="A74" s="83"/>
      <c r="B74" s="83"/>
      <c r="C74" s="81"/>
      <c r="D74" s="79"/>
      <c r="E74" s="79"/>
      <c r="G74" s="83"/>
      <c r="H74" s="83"/>
      <c r="I74" s="83"/>
      <c r="J74" s="87" t="str">
        <f t="shared" si="2"/>
        <v/>
      </c>
      <c r="K74" s="53" t="str">
        <f t="shared" si="3"/>
        <v/>
      </c>
      <c r="W74" s="103"/>
      <c r="X74" s="103"/>
    </row>
    <row r="75" spans="1:24" s="64" customFormat="1" ht="21" customHeight="1">
      <c r="A75" s="83"/>
      <c r="B75" s="83"/>
      <c r="C75" s="81"/>
      <c r="D75" s="79"/>
      <c r="E75" s="79"/>
      <c r="G75" s="83"/>
      <c r="H75" s="83"/>
      <c r="I75" s="83"/>
      <c r="J75" s="87" t="str">
        <f t="shared" si="2"/>
        <v/>
      </c>
      <c r="K75" s="53" t="str">
        <f t="shared" si="3"/>
        <v/>
      </c>
      <c r="W75" s="103"/>
      <c r="X75" s="103"/>
    </row>
    <row r="76" spans="1:24" s="64" customFormat="1" ht="21" customHeight="1">
      <c r="A76" s="83"/>
      <c r="B76" s="83"/>
      <c r="C76" s="81"/>
      <c r="D76" s="79"/>
      <c r="E76" s="79"/>
      <c r="G76" s="83"/>
      <c r="H76" s="83"/>
      <c r="I76" s="83"/>
      <c r="J76" s="87" t="str">
        <f t="shared" si="2"/>
        <v/>
      </c>
      <c r="K76" s="53" t="str">
        <f t="shared" si="3"/>
        <v/>
      </c>
      <c r="W76" s="103"/>
      <c r="X76" s="103"/>
    </row>
    <row r="77" spans="1:24" s="64" customFormat="1" ht="21" customHeight="1">
      <c r="A77" s="83"/>
      <c r="B77" s="83"/>
      <c r="C77" s="81"/>
      <c r="D77" s="79"/>
      <c r="E77" s="79"/>
      <c r="G77" s="83"/>
      <c r="H77" s="83"/>
      <c r="I77" s="83"/>
      <c r="J77" s="87" t="str">
        <f t="shared" si="2"/>
        <v/>
      </c>
      <c r="K77" s="53" t="str">
        <f t="shared" si="3"/>
        <v/>
      </c>
      <c r="W77" s="103"/>
      <c r="X77" s="103"/>
    </row>
    <row r="78" spans="1:24" s="64" customFormat="1" ht="21" customHeight="1">
      <c r="A78" s="83"/>
      <c r="B78" s="83"/>
      <c r="C78" s="81"/>
      <c r="D78" s="79"/>
      <c r="E78" s="79"/>
      <c r="G78" s="83"/>
      <c r="H78" s="83"/>
      <c r="I78" s="83"/>
      <c r="J78" s="87" t="str">
        <f t="shared" si="2"/>
        <v/>
      </c>
      <c r="K78" s="53" t="str">
        <f t="shared" si="3"/>
        <v/>
      </c>
      <c r="W78" s="103"/>
      <c r="X78" s="103"/>
    </row>
    <row r="79" spans="1:24" s="64" customFormat="1" ht="21" customHeight="1">
      <c r="A79" s="83"/>
      <c r="B79" s="83"/>
      <c r="C79" s="81"/>
      <c r="D79" s="79"/>
      <c r="E79" s="79"/>
      <c r="G79" s="83"/>
      <c r="H79" s="83"/>
      <c r="I79" s="83"/>
      <c r="J79" s="87" t="str">
        <f t="shared" si="2"/>
        <v/>
      </c>
      <c r="K79" s="53" t="str">
        <f t="shared" si="3"/>
        <v/>
      </c>
      <c r="W79" s="103"/>
      <c r="X79" s="103"/>
    </row>
    <row r="80" spans="1:24" s="64" customFormat="1" ht="21" customHeight="1">
      <c r="A80" s="83"/>
      <c r="B80" s="83"/>
      <c r="C80" s="81"/>
      <c r="D80" s="79"/>
      <c r="E80" s="79"/>
      <c r="G80" s="83"/>
      <c r="H80" s="83"/>
      <c r="I80" s="83"/>
      <c r="J80" s="87" t="str">
        <f t="shared" si="2"/>
        <v/>
      </c>
      <c r="K80" s="53" t="str">
        <f t="shared" si="3"/>
        <v/>
      </c>
      <c r="W80" s="103"/>
      <c r="X80" s="103"/>
    </row>
    <row r="81" spans="1:24" s="64" customFormat="1" ht="21" customHeight="1">
      <c r="A81" s="83"/>
      <c r="B81" s="83"/>
      <c r="C81" s="81"/>
      <c r="D81" s="79"/>
      <c r="E81" s="79"/>
      <c r="G81" s="83"/>
      <c r="H81" s="83"/>
      <c r="I81" s="83"/>
      <c r="J81" s="87" t="str">
        <f t="shared" si="2"/>
        <v/>
      </c>
      <c r="K81" s="53" t="str">
        <f t="shared" si="3"/>
        <v/>
      </c>
      <c r="W81" s="103"/>
      <c r="X81" s="103"/>
    </row>
    <row r="82" spans="1:24" s="64" customFormat="1" ht="21" customHeight="1">
      <c r="A82" s="83"/>
      <c r="B82" s="83"/>
      <c r="C82" s="81"/>
      <c r="D82" s="79"/>
      <c r="E82" s="79"/>
      <c r="G82" s="83"/>
      <c r="H82" s="83"/>
      <c r="I82" s="83"/>
      <c r="J82" s="87" t="str">
        <f t="shared" si="2"/>
        <v/>
      </c>
      <c r="K82" s="53" t="str">
        <f t="shared" si="3"/>
        <v/>
      </c>
      <c r="W82" s="103"/>
      <c r="X82" s="103"/>
    </row>
    <row r="83" spans="1:24" s="64" customFormat="1" ht="21" customHeight="1">
      <c r="A83" s="83"/>
      <c r="B83" s="83"/>
      <c r="C83" s="81"/>
      <c r="D83" s="79"/>
      <c r="E83" s="79"/>
      <c r="G83" s="83"/>
      <c r="H83" s="83"/>
      <c r="I83" s="83"/>
      <c r="J83" s="87" t="str">
        <f t="shared" si="2"/>
        <v/>
      </c>
      <c r="K83" s="53" t="str">
        <f t="shared" si="3"/>
        <v/>
      </c>
      <c r="W83" s="103"/>
      <c r="X83" s="103"/>
    </row>
    <row r="84" spans="1:24" s="64" customFormat="1" ht="21" customHeight="1">
      <c r="A84" s="83"/>
      <c r="B84" s="83"/>
      <c r="C84" s="81"/>
      <c r="D84" s="79"/>
      <c r="E84" s="79"/>
      <c r="G84" s="83"/>
      <c r="H84" s="83"/>
      <c r="I84" s="83"/>
      <c r="J84" s="87" t="str">
        <f t="shared" si="2"/>
        <v/>
      </c>
      <c r="K84" s="53" t="str">
        <f t="shared" si="3"/>
        <v/>
      </c>
      <c r="W84" s="103"/>
      <c r="X84" s="103"/>
    </row>
    <row r="85" spans="1:24" s="64" customFormat="1" ht="21" customHeight="1">
      <c r="A85" s="83"/>
      <c r="B85" s="83"/>
      <c r="C85" s="81"/>
      <c r="D85" s="79"/>
      <c r="E85" s="79"/>
      <c r="G85" s="83"/>
      <c r="H85" s="83"/>
      <c r="I85" s="83"/>
      <c r="J85" s="87" t="str">
        <f t="shared" si="2"/>
        <v/>
      </c>
      <c r="K85" s="53" t="str">
        <f t="shared" si="3"/>
        <v/>
      </c>
      <c r="W85" s="103"/>
      <c r="X85" s="103"/>
    </row>
    <row r="86" spans="1:24" s="64" customFormat="1" ht="21" customHeight="1">
      <c r="A86" s="81"/>
      <c r="B86" s="81"/>
      <c r="C86" s="81"/>
      <c r="D86" s="79"/>
      <c r="E86" s="79"/>
      <c r="G86" s="81"/>
      <c r="H86" s="81"/>
      <c r="I86" s="81"/>
      <c r="J86" s="87" t="str">
        <f t="shared" si="2"/>
        <v/>
      </c>
      <c r="K86" s="53" t="str">
        <f t="shared" si="3"/>
        <v/>
      </c>
      <c r="W86" s="103"/>
      <c r="X86" s="103"/>
    </row>
    <row r="87" spans="1:24" s="64" customFormat="1" ht="21" customHeight="1">
      <c r="A87" s="81"/>
      <c r="B87" s="81"/>
      <c r="C87" s="81"/>
      <c r="D87" s="79"/>
      <c r="E87" s="79"/>
      <c r="G87" s="81"/>
      <c r="H87" s="81"/>
      <c r="I87" s="81"/>
      <c r="J87" s="87" t="str">
        <f t="shared" si="2"/>
        <v/>
      </c>
      <c r="K87" s="53" t="str">
        <f t="shared" si="3"/>
        <v/>
      </c>
      <c r="W87" s="103"/>
      <c r="X87" s="103"/>
    </row>
    <row r="88" spans="1:24" s="64" customFormat="1" ht="21" customHeight="1">
      <c r="A88" s="81"/>
      <c r="B88" s="81"/>
      <c r="C88" s="81"/>
      <c r="D88" s="79"/>
      <c r="E88" s="79"/>
      <c r="G88" s="81"/>
      <c r="H88" s="81"/>
      <c r="I88" s="81"/>
      <c r="J88" s="87" t="str">
        <f t="shared" si="2"/>
        <v/>
      </c>
      <c r="K88" s="53" t="str">
        <f t="shared" si="3"/>
        <v/>
      </c>
      <c r="W88" s="103"/>
      <c r="X88" s="103"/>
    </row>
    <row r="89" spans="1:24" s="64" customFormat="1" ht="21" customHeight="1">
      <c r="A89" s="83"/>
      <c r="B89" s="83"/>
      <c r="C89" s="81"/>
      <c r="D89" s="79"/>
      <c r="E89" s="79"/>
      <c r="G89" s="83"/>
      <c r="H89" s="83"/>
      <c r="I89" s="83"/>
      <c r="J89" s="87" t="str">
        <f t="shared" si="2"/>
        <v/>
      </c>
      <c r="K89" s="53" t="str">
        <f t="shared" si="3"/>
        <v/>
      </c>
      <c r="W89" s="103"/>
      <c r="X89" s="103"/>
    </row>
    <row r="90" spans="1:24" s="64" customFormat="1" ht="21" customHeight="1">
      <c r="A90" s="83"/>
      <c r="B90" s="83"/>
      <c r="C90" s="81"/>
      <c r="D90" s="79"/>
      <c r="E90" s="79"/>
      <c r="G90" s="83"/>
      <c r="H90" s="83"/>
      <c r="I90" s="83"/>
      <c r="J90" s="87" t="str">
        <f t="shared" si="2"/>
        <v/>
      </c>
      <c r="K90" s="53" t="str">
        <f t="shared" si="3"/>
        <v/>
      </c>
      <c r="W90" s="103"/>
      <c r="X90" s="103"/>
    </row>
    <row r="91" spans="1:24" s="64" customFormat="1" ht="21" customHeight="1">
      <c r="A91" s="83"/>
      <c r="B91" s="83"/>
      <c r="C91" s="81"/>
      <c r="D91" s="79"/>
      <c r="E91" s="79"/>
      <c r="G91" s="83"/>
      <c r="H91" s="83"/>
      <c r="I91" s="83"/>
      <c r="J91" s="87" t="str">
        <f t="shared" si="2"/>
        <v/>
      </c>
      <c r="K91" s="53" t="str">
        <f t="shared" si="3"/>
        <v/>
      </c>
      <c r="W91" s="103"/>
      <c r="X91" s="103"/>
    </row>
    <row r="92" spans="1:24" s="64" customFormat="1" ht="21" customHeight="1">
      <c r="A92" s="83"/>
      <c r="B92" s="83"/>
      <c r="C92" s="81"/>
      <c r="D92" s="79"/>
      <c r="E92" s="79"/>
      <c r="G92" s="83"/>
      <c r="H92" s="83"/>
      <c r="I92" s="83"/>
      <c r="J92" s="87" t="str">
        <f t="shared" si="2"/>
        <v/>
      </c>
      <c r="K92" s="53" t="str">
        <f t="shared" si="3"/>
        <v/>
      </c>
      <c r="W92" s="103"/>
      <c r="X92" s="103"/>
    </row>
    <row r="93" spans="1:24" s="64" customFormat="1" ht="21" customHeight="1">
      <c r="A93" s="83"/>
      <c r="B93" s="83"/>
      <c r="C93" s="81"/>
      <c r="D93" s="79"/>
      <c r="E93" s="79"/>
      <c r="G93" s="83"/>
      <c r="H93" s="83"/>
      <c r="I93" s="83"/>
      <c r="J93" s="87" t="str">
        <f t="shared" si="2"/>
        <v/>
      </c>
      <c r="K93" s="53" t="str">
        <f t="shared" si="3"/>
        <v/>
      </c>
      <c r="W93" s="103"/>
      <c r="X93" s="103"/>
    </row>
    <row r="94" spans="1:24" s="64" customFormat="1" ht="21" customHeight="1">
      <c r="A94" s="83"/>
      <c r="B94" s="83"/>
      <c r="C94" s="81"/>
      <c r="D94" s="79"/>
      <c r="E94" s="79"/>
      <c r="G94" s="83"/>
      <c r="H94" s="83"/>
      <c r="I94" s="83"/>
      <c r="J94" s="87" t="str">
        <f t="shared" si="2"/>
        <v/>
      </c>
      <c r="K94" s="53" t="str">
        <f t="shared" si="3"/>
        <v/>
      </c>
      <c r="W94" s="103"/>
      <c r="X94" s="103"/>
    </row>
    <row r="95" spans="1:24" s="64" customFormat="1" ht="21" customHeight="1">
      <c r="A95" s="83"/>
      <c r="B95" s="83"/>
      <c r="C95" s="81"/>
      <c r="D95" s="79"/>
      <c r="E95" s="79"/>
      <c r="G95" s="83"/>
      <c r="H95" s="83"/>
      <c r="I95" s="83"/>
      <c r="J95" s="87" t="str">
        <f t="shared" si="2"/>
        <v/>
      </c>
      <c r="K95" s="53" t="str">
        <f t="shared" si="3"/>
        <v/>
      </c>
      <c r="W95" s="103"/>
      <c r="X95" s="103"/>
    </row>
    <row r="96" spans="1:24" s="64" customFormat="1" ht="21" customHeight="1">
      <c r="A96" s="83"/>
      <c r="B96" s="83"/>
      <c r="C96" s="81"/>
      <c r="D96" s="79"/>
      <c r="E96" s="79"/>
      <c r="G96" s="83"/>
      <c r="H96" s="83"/>
      <c r="I96" s="83"/>
      <c r="J96" s="87" t="str">
        <f t="shared" si="2"/>
        <v/>
      </c>
      <c r="K96" s="53" t="str">
        <f t="shared" si="3"/>
        <v/>
      </c>
      <c r="W96" s="103"/>
      <c r="X96" s="103"/>
    </row>
    <row r="97" spans="1:24" s="64" customFormat="1" ht="21" customHeight="1">
      <c r="A97" s="83"/>
      <c r="B97" s="83"/>
      <c r="C97" s="81"/>
      <c r="D97" s="79"/>
      <c r="E97" s="79"/>
      <c r="G97" s="83"/>
      <c r="H97" s="83"/>
      <c r="I97" s="83"/>
      <c r="J97" s="87" t="str">
        <f t="shared" si="2"/>
        <v/>
      </c>
      <c r="K97" s="53" t="str">
        <f t="shared" si="3"/>
        <v/>
      </c>
      <c r="W97" s="103"/>
      <c r="X97" s="103"/>
    </row>
    <row r="98" spans="1:24" s="64" customFormat="1" ht="21" customHeight="1">
      <c r="A98" s="83"/>
      <c r="B98" s="83"/>
      <c r="C98" s="81"/>
      <c r="D98" s="79"/>
      <c r="E98" s="79"/>
      <c r="G98" s="83"/>
      <c r="H98" s="83"/>
      <c r="I98" s="83"/>
      <c r="J98" s="87" t="str">
        <f t="shared" si="2"/>
        <v/>
      </c>
      <c r="K98" s="53" t="str">
        <f t="shared" si="3"/>
        <v/>
      </c>
      <c r="W98" s="103"/>
      <c r="X98" s="103"/>
    </row>
    <row r="99" spans="1:24" s="64" customFormat="1" ht="21" customHeight="1">
      <c r="A99" s="83"/>
      <c r="B99" s="83"/>
      <c r="C99" s="81"/>
      <c r="D99" s="79"/>
      <c r="E99" s="79"/>
      <c r="G99" s="83"/>
      <c r="H99" s="83"/>
      <c r="I99" s="83"/>
      <c r="J99" s="87" t="str">
        <f t="shared" si="2"/>
        <v/>
      </c>
      <c r="K99" s="53" t="str">
        <f t="shared" si="3"/>
        <v/>
      </c>
      <c r="W99" s="103"/>
      <c r="X99" s="103"/>
    </row>
    <row r="100" spans="1:24" s="64" customFormat="1" ht="21" customHeight="1">
      <c r="A100" s="83"/>
      <c r="B100" s="83"/>
      <c r="C100" s="81"/>
      <c r="D100" s="79"/>
      <c r="E100" s="79"/>
      <c r="G100" s="83"/>
      <c r="H100" s="83"/>
      <c r="I100" s="83"/>
      <c r="J100" s="87" t="str">
        <f t="shared" si="2"/>
        <v/>
      </c>
      <c r="K100" s="53" t="str">
        <f t="shared" si="3"/>
        <v/>
      </c>
      <c r="W100" s="103"/>
      <c r="X100" s="103"/>
    </row>
    <row r="101" spans="1:24" s="64" customFormat="1" ht="13.8">
      <c r="A101" s="65"/>
      <c r="B101" s="65"/>
      <c r="D101" s="66"/>
      <c r="E101" s="66"/>
      <c r="G101" s="65"/>
      <c r="H101" s="65"/>
      <c r="I101" s="65"/>
      <c r="J101" s="74"/>
      <c r="K101" s="75"/>
      <c r="W101" s="103"/>
      <c r="X101" s="103"/>
    </row>
    <row r="102" spans="1:24" s="64" customFormat="1" ht="13.8">
      <c r="A102" s="65"/>
      <c r="B102" s="65"/>
      <c r="D102" s="66"/>
      <c r="E102" s="66"/>
      <c r="G102" s="65"/>
      <c r="H102" s="65"/>
      <c r="I102" s="65"/>
      <c r="J102" s="74"/>
      <c r="K102" s="75"/>
      <c r="W102" s="103"/>
      <c r="X102" s="103"/>
    </row>
    <row r="103" spans="1:24" s="64" customFormat="1" ht="13.8">
      <c r="A103" s="65"/>
      <c r="B103" s="65"/>
      <c r="D103" s="66"/>
      <c r="E103" s="66"/>
      <c r="G103" s="65"/>
      <c r="H103" s="65"/>
      <c r="I103" s="65"/>
      <c r="J103" s="74"/>
      <c r="K103" s="75"/>
      <c r="W103" s="103"/>
      <c r="X103" s="103"/>
    </row>
    <row r="104" spans="1:24" s="64" customFormat="1" ht="13.8">
      <c r="A104" s="65"/>
      <c r="B104" s="65"/>
      <c r="D104" s="66"/>
      <c r="E104" s="66"/>
      <c r="G104" s="65"/>
      <c r="H104" s="65"/>
      <c r="I104" s="65"/>
      <c r="J104" s="74"/>
      <c r="K104" s="75"/>
      <c r="W104" s="103"/>
      <c r="X104" s="103"/>
    </row>
    <row r="105" spans="1:24" s="64" customFormat="1" ht="13.8">
      <c r="A105" s="65"/>
      <c r="B105" s="65"/>
      <c r="D105" s="66"/>
      <c r="E105" s="66"/>
      <c r="G105" s="65"/>
      <c r="H105" s="65"/>
      <c r="I105" s="65"/>
      <c r="J105" s="74"/>
      <c r="K105" s="75"/>
      <c r="W105" s="103"/>
      <c r="X105" s="103"/>
    </row>
    <row r="106" spans="1:24" s="64" customFormat="1" ht="13.8">
      <c r="A106" s="65"/>
      <c r="B106" s="65"/>
      <c r="D106" s="66"/>
      <c r="E106" s="66"/>
      <c r="G106" s="65"/>
      <c r="H106" s="65"/>
      <c r="I106" s="65"/>
      <c r="J106" s="74"/>
      <c r="K106" s="75"/>
      <c r="W106" s="103"/>
      <c r="X106" s="103"/>
    </row>
    <row r="107" spans="1:24" s="64" customFormat="1" ht="13.8">
      <c r="A107" s="65"/>
      <c r="B107" s="65"/>
      <c r="D107" s="66"/>
      <c r="E107" s="66"/>
      <c r="G107" s="65"/>
      <c r="H107" s="65"/>
      <c r="I107" s="65"/>
      <c r="J107" s="74"/>
      <c r="K107" s="75"/>
      <c r="W107" s="103"/>
      <c r="X107" s="103"/>
    </row>
    <row r="108" spans="1:24" s="64" customFormat="1" ht="13.8">
      <c r="A108" s="65"/>
      <c r="B108" s="65"/>
      <c r="D108" s="66"/>
      <c r="E108" s="66"/>
      <c r="G108" s="65"/>
      <c r="H108" s="65"/>
      <c r="I108" s="65"/>
      <c r="J108" s="74"/>
      <c r="K108" s="75"/>
      <c r="W108" s="103"/>
      <c r="X108" s="103"/>
    </row>
    <row r="109" spans="1:24" s="64" customFormat="1" ht="13.8">
      <c r="A109" s="65"/>
      <c r="B109" s="65"/>
      <c r="D109" s="66"/>
      <c r="E109" s="66"/>
      <c r="G109" s="65"/>
      <c r="H109" s="65"/>
      <c r="I109" s="65"/>
      <c r="J109" s="74"/>
      <c r="K109" s="75"/>
      <c r="W109" s="103"/>
      <c r="X109" s="103"/>
    </row>
    <row r="110" spans="1:24" s="64" customFormat="1" ht="13.8">
      <c r="A110" s="65"/>
      <c r="B110" s="65"/>
      <c r="D110" s="66"/>
      <c r="E110" s="66"/>
      <c r="G110" s="65"/>
      <c r="H110" s="65"/>
      <c r="I110" s="65"/>
      <c r="J110" s="74"/>
      <c r="K110" s="75"/>
      <c r="W110" s="103"/>
      <c r="X110" s="103"/>
    </row>
    <row r="111" spans="1:24" s="64" customFormat="1" ht="13.8">
      <c r="A111" s="65"/>
      <c r="B111" s="65"/>
      <c r="D111" s="66"/>
      <c r="E111" s="66"/>
      <c r="G111" s="65"/>
      <c r="H111" s="65"/>
      <c r="I111" s="65"/>
      <c r="J111" s="74"/>
      <c r="K111" s="75"/>
      <c r="W111" s="103"/>
      <c r="X111" s="103"/>
    </row>
    <row r="112" spans="1:24" s="64" customFormat="1" ht="13.8">
      <c r="A112" s="65"/>
      <c r="B112" s="65"/>
      <c r="D112" s="66"/>
      <c r="E112" s="66"/>
      <c r="G112" s="65"/>
      <c r="H112" s="65"/>
      <c r="I112" s="65"/>
      <c r="J112" s="74"/>
      <c r="K112" s="75"/>
      <c r="W112" s="103"/>
      <c r="X112" s="103"/>
    </row>
    <row r="113" spans="1:24" s="64" customFormat="1" ht="13.8">
      <c r="A113" s="65"/>
      <c r="B113" s="65"/>
      <c r="D113" s="66"/>
      <c r="E113" s="66"/>
      <c r="G113" s="65"/>
      <c r="H113" s="65"/>
      <c r="I113" s="65"/>
      <c r="J113" s="74"/>
      <c r="K113" s="75"/>
      <c r="W113" s="103"/>
      <c r="X113" s="103"/>
    </row>
    <row r="114" spans="1:24" s="64" customFormat="1" ht="13.8">
      <c r="A114" s="65"/>
      <c r="B114" s="65"/>
      <c r="D114" s="66"/>
      <c r="E114" s="66"/>
      <c r="G114" s="65"/>
      <c r="H114" s="65"/>
      <c r="I114" s="65"/>
      <c r="J114" s="74"/>
      <c r="K114" s="75"/>
      <c r="W114" s="103"/>
      <c r="X114" s="103"/>
    </row>
    <row r="115" spans="1:24" s="64" customFormat="1" ht="13.8">
      <c r="A115" s="65"/>
      <c r="B115" s="65"/>
      <c r="D115" s="66"/>
      <c r="E115" s="66"/>
      <c r="G115" s="65"/>
      <c r="H115" s="65"/>
      <c r="I115" s="65"/>
      <c r="J115" s="74"/>
      <c r="K115" s="75"/>
      <c r="W115" s="103"/>
      <c r="X115" s="103"/>
    </row>
    <row r="116" spans="1:24" s="64" customFormat="1" ht="13.8">
      <c r="A116" s="65"/>
      <c r="B116" s="65"/>
      <c r="D116" s="66"/>
      <c r="E116" s="66"/>
      <c r="G116" s="65"/>
      <c r="H116" s="65"/>
      <c r="I116" s="65"/>
      <c r="J116" s="74"/>
      <c r="K116" s="75"/>
      <c r="W116" s="103"/>
      <c r="X116" s="103"/>
    </row>
    <row r="117" spans="1:24" s="64" customFormat="1" ht="13.8">
      <c r="A117" s="65"/>
      <c r="B117" s="65"/>
      <c r="D117" s="66"/>
      <c r="E117" s="66"/>
      <c r="G117" s="65"/>
      <c r="H117" s="65"/>
      <c r="I117" s="65"/>
      <c r="J117" s="74"/>
      <c r="K117" s="75"/>
      <c r="W117" s="103"/>
      <c r="X117" s="103"/>
    </row>
    <row r="118" spans="1:24" s="64" customFormat="1" ht="13.8">
      <c r="A118" s="65"/>
      <c r="B118" s="65"/>
      <c r="D118" s="66"/>
      <c r="E118" s="66"/>
      <c r="G118" s="65"/>
      <c r="H118" s="65"/>
      <c r="I118" s="65"/>
      <c r="J118" s="74"/>
      <c r="K118" s="75"/>
      <c r="W118" s="103"/>
      <c r="X118" s="103"/>
    </row>
    <row r="119" spans="1:24" s="64" customFormat="1" ht="13.8">
      <c r="A119" s="65"/>
      <c r="B119" s="65"/>
      <c r="D119" s="66"/>
      <c r="E119" s="66"/>
      <c r="G119" s="65"/>
      <c r="H119" s="65"/>
      <c r="I119" s="65"/>
      <c r="J119" s="74"/>
      <c r="K119" s="75"/>
      <c r="W119" s="103"/>
      <c r="X119" s="103"/>
    </row>
    <row r="120" spans="1:24" s="64" customFormat="1" ht="13.8">
      <c r="A120" s="65"/>
      <c r="B120" s="65"/>
      <c r="D120" s="66"/>
      <c r="E120" s="66"/>
      <c r="G120" s="65"/>
      <c r="H120" s="65"/>
      <c r="I120" s="65"/>
      <c r="J120" s="74"/>
      <c r="K120" s="75"/>
      <c r="W120" s="103"/>
      <c r="X120" s="103"/>
    </row>
    <row r="121" spans="1:24" s="64" customFormat="1" ht="13.8">
      <c r="A121" s="65"/>
      <c r="B121" s="65"/>
      <c r="D121" s="66"/>
      <c r="E121" s="66"/>
      <c r="G121" s="65"/>
      <c r="H121" s="65"/>
      <c r="I121" s="65"/>
      <c r="J121" s="74"/>
      <c r="K121" s="75"/>
      <c r="W121" s="103"/>
      <c r="X121" s="103"/>
    </row>
    <row r="122" spans="1:24" s="64" customFormat="1" ht="13.8">
      <c r="A122" s="65"/>
      <c r="B122" s="65"/>
      <c r="D122" s="66"/>
      <c r="E122" s="66"/>
      <c r="G122" s="65"/>
      <c r="H122" s="65"/>
      <c r="I122" s="65"/>
      <c r="J122" s="74"/>
      <c r="K122" s="75"/>
      <c r="W122" s="103"/>
      <c r="X122" s="103"/>
    </row>
    <row r="123" spans="1:24" s="64" customFormat="1" ht="13.8">
      <c r="A123" s="65"/>
      <c r="B123" s="65"/>
      <c r="D123" s="66"/>
      <c r="E123" s="66"/>
      <c r="G123" s="65"/>
      <c r="H123" s="65"/>
      <c r="I123" s="65"/>
      <c r="J123" s="74"/>
      <c r="K123" s="75"/>
      <c r="W123" s="103"/>
      <c r="X123" s="103"/>
    </row>
    <row r="124" spans="1:24" s="64" customFormat="1" ht="13.8">
      <c r="A124" s="65"/>
      <c r="B124" s="65"/>
      <c r="D124" s="66"/>
      <c r="E124" s="66"/>
      <c r="G124" s="65"/>
      <c r="H124" s="65"/>
      <c r="I124" s="65"/>
      <c r="J124" s="74"/>
      <c r="K124" s="75"/>
      <c r="W124" s="103"/>
      <c r="X124" s="103"/>
    </row>
    <row r="125" spans="1:24" s="64" customFormat="1" ht="13.8">
      <c r="A125" s="65"/>
      <c r="B125" s="65"/>
      <c r="D125" s="66"/>
      <c r="E125" s="66"/>
      <c r="G125" s="65"/>
      <c r="H125" s="65"/>
      <c r="I125" s="65"/>
      <c r="J125" s="74"/>
      <c r="K125" s="75"/>
      <c r="W125" s="103"/>
      <c r="X125" s="103"/>
    </row>
    <row r="126" spans="1:24" s="64" customFormat="1" ht="13.8">
      <c r="A126" s="65"/>
      <c r="B126" s="65"/>
      <c r="D126" s="66"/>
      <c r="E126" s="66"/>
      <c r="G126" s="65"/>
      <c r="H126" s="65"/>
      <c r="I126" s="65"/>
      <c r="J126" s="74"/>
      <c r="K126" s="75"/>
      <c r="W126" s="103"/>
      <c r="X126" s="103"/>
    </row>
    <row r="127" spans="1:24" s="64" customFormat="1" ht="13.8">
      <c r="A127" s="65"/>
      <c r="B127" s="65"/>
      <c r="D127" s="66"/>
      <c r="E127" s="66"/>
      <c r="G127" s="65"/>
      <c r="H127" s="65"/>
      <c r="I127" s="65"/>
      <c r="J127" s="74"/>
      <c r="K127" s="75"/>
      <c r="W127" s="103"/>
      <c r="X127" s="103"/>
    </row>
    <row r="128" spans="1:24" s="64" customFormat="1" ht="13.8">
      <c r="A128" s="65"/>
      <c r="B128" s="65"/>
      <c r="D128" s="66"/>
      <c r="E128" s="66"/>
      <c r="G128" s="65"/>
      <c r="H128" s="65"/>
      <c r="I128" s="65"/>
      <c r="J128" s="74"/>
      <c r="K128" s="75"/>
      <c r="W128" s="103"/>
      <c r="X128" s="103"/>
    </row>
    <row r="129" spans="1:24" s="64" customFormat="1" ht="13.8">
      <c r="A129" s="65"/>
      <c r="B129" s="65"/>
      <c r="D129" s="66"/>
      <c r="E129" s="66"/>
      <c r="G129" s="65"/>
      <c r="H129" s="65"/>
      <c r="I129" s="65"/>
      <c r="J129" s="74"/>
      <c r="K129" s="75"/>
      <c r="W129" s="103"/>
      <c r="X129" s="103"/>
    </row>
    <row r="130" spans="1:24" s="23" customFormat="1" ht="13.8">
      <c r="A130" s="35"/>
      <c r="B130" s="35"/>
      <c r="D130" s="26"/>
      <c r="E130" s="26"/>
      <c r="G130" s="35"/>
      <c r="H130" s="35"/>
      <c r="I130" s="35"/>
      <c r="J130" s="43"/>
      <c r="K130" s="54"/>
      <c r="W130" s="104"/>
      <c r="X130" s="104"/>
    </row>
    <row r="131" spans="1:24" s="23" customFormat="1" ht="13.8">
      <c r="A131" s="35"/>
      <c r="B131" s="35"/>
      <c r="D131" s="26"/>
      <c r="E131" s="26"/>
      <c r="G131" s="35"/>
      <c r="H131" s="35"/>
      <c r="I131" s="35"/>
      <c r="J131" s="43"/>
      <c r="K131" s="54"/>
      <c r="W131" s="104"/>
      <c r="X131" s="104"/>
    </row>
    <row r="132" spans="1:24" s="23" customFormat="1" ht="13.8">
      <c r="A132" s="35"/>
      <c r="B132" s="35"/>
      <c r="D132" s="26"/>
      <c r="E132" s="26"/>
      <c r="G132" s="35"/>
      <c r="H132" s="35"/>
      <c r="I132" s="35"/>
      <c r="J132" s="43"/>
      <c r="K132" s="54"/>
      <c r="W132" s="104"/>
      <c r="X132" s="104"/>
    </row>
    <row r="133" spans="1:24" s="23" customFormat="1" ht="13.8">
      <c r="A133" s="35"/>
      <c r="B133" s="35"/>
      <c r="D133" s="26"/>
      <c r="E133" s="26"/>
      <c r="G133" s="35"/>
      <c r="H133" s="35"/>
      <c r="I133" s="35"/>
      <c r="J133" s="43"/>
      <c r="K133" s="54"/>
      <c r="W133" s="104"/>
      <c r="X133" s="104"/>
    </row>
    <row r="134" spans="1:24" s="23" customFormat="1" ht="13.8">
      <c r="A134" s="35"/>
      <c r="B134" s="35"/>
      <c r="D134" s="26"/>
      <c r="E134" s="26"/>
      <c r="G134" s="35"/>
      <c r="H134" s="35"/>
      <c r="I134" s="35"/>
      <c r="J134" s="43"/>
      <c r="K134" s="54"/>
      <c r="W134" s="104"/>
      <c r="X134" s="104"/>
    </row>
    <row r="135" spans="1:24" s="23" customFormat="1" ht="13.8">
      <c r="A135" s="35"/>
      <c r="B135" s="35"/>
      <c r="D135" s="26"/>
      <c r="E135" s="26"/>
      <c r="G135" s="35"/>
      <c r="H135" s="35"/>
      <c r="I135" s="35"/>
      <c r="J135" s="43"/>
      <c r="K135" s="54"/>
      <c r="W135" s="104"/>
      <c r="X135" s="104"/>
    </row>
    <row r="136" spans="1:24" s="23" customFormat="1" ht="13.8">
      <c r="A136" s="35"/>
      <c r="B136" s="35"/>
      <c r="D136" s="26"/>
      <c r="E136" s="26"/>
      <c r="G136" s="35"/>
      <c r="H136" s="35"/>
      <c r="I136" s="35"/>
      <c r="J136" s="43"/>
      <c r="K136" s="54"/>
      <c r="W136" s="104"/>
      <c r="X136" s="104"/>
    </row>
    <row r="137" spans="1:24" s="23" customFormat="1" ht="13.8">
      <c r="A137" s="35"/>
      <c r="B137" s="35"/>
      <c r="D137" s="26"/>
      <c r="E137" s="26"/>
      <c r="G137" s="35"/>
      <c r="H137" s="35"/>
      <c r="I137" s="35"/>
      <c r="J137" s="43"/>
      <c r="K137" s="54"/>
      <c r="W137" s="104"/>
      <c r="X137" s="104"/>
    </row>
    <row r="138" spans="1:24" s="23" customFormat="1" ht="13.8">
      <c r="A138" s="35"/>
      <c r="B138" s="35"/>
      <c r="D138" s="26"/>
      <c r="E138" s="26"/>
      <c r="G138" s="35"/>
      <c r="H138" s="35"/>
      <c r="I138" s="35"/>
      <c r="J138" s="43"/>
      <c r="K138" s="54"/>
      <c r="W138" s="104"/>
      <c r="X138" s="104"/>
    </row>
    <row r="139" spans="1:24" s="23" customFormat="1" ht="13.8">
      <c r="A139" s="35"/>
      <c r="B139" s="35"/>
      <c r="D139" s="26"/>
      <c r="E139" s="26"/>
      <c r="G139" s="35"/>
      <c r="H139" s="35"/>
      <c r="I139" s="35"/>
      <c r="J139" s="43"/>
      <c r="K139" s="54"/>
      <c r="W139" s="104"/>
      <c r="X139" s="104"/>
    </row>
    <row r="140" spans="1:24" s="23" customFormat="1" ht="13.8">
      <c r="A140" s="35"/>
      <c r="B140" s="35"/>
      <c r="D140" s="26"/>
      <c r="E140" s="26"/>
      <c r="G140" s="35"/>
      <c r="H140" s="35"/>
      <c r="I140" s="35"/>
      <c r="J140" s="43"/>
      <c r="K140" s="54"/>
      <c r="W140" s="104"/>
      <c r="X140" s="104"/>
    </row>
    <row r="141" spans="1:24" s="23" customFormat="1" ht="13.8">
      <c r="A141" s="35"/>
      <c r="B141" s="35"/>
      <c r="D141" s="26"/>
      <c r="E141" s="26"/>
      <c r="G141" s="35"/>
      <c r="H141" s="35"/>
      <c r="I141" s="35"/>
      <c r="J141" s="43"/>
      <c r="K141" s="54"/>
      <c r="W141" s="104"/>
      <c r="X141" s="104"/>
    </row>
    <row r="142" spans="1:24" s="23" customFormat="1" ht="13.8">
      <c r="A142" s="35"/>
      <c r="B142" s="35"/>
      <c r="D142" s="26"/>
      <c r="E142" s="26"/>
      <c r="G142" s="35"/>
      <c r="H142" s="35"/>
      <c r="I142" s="35"/>
      <c r="J142" s="43"/>
      <c r="K142" s="54"/>
      <c r="W142" s="104"/>
      <c r="X142" s="104"/>
    </row>
    <row r="143" spans="1:24" s="23" customFormat="1" ht="13.8">
      <c r="A143" s="35"/>
      <c r="B143" s="35"/>
      <c r="D143" s="26"/>
      <c r="E143" s="26"/>
      <c r="G143" s="35"/>
      <c r="H143" s="35"/>
      <c r="I143" s="35"/>
      <c r="J143" s="43"/>
      <c r="K143" s="54"/>
      <c r="W143" s="104"/>
      <c r="X143" s="104"/>
    </row>
    <row r="144" spans="1:24" s="23" customFormat="1" ht="13.8">
      <c r="A144" s="35"/>
      <c r="B144" s="35"/>
      <c r="D144" s="26"/>
      <c r="E144" s="26"/>
      <c r="G144" s="35"/>
      <c r="H144" s="35"/>
      <c r="I144" s="35"/>
      <c r="J144" s="43"/>
      <c r="K144" s="54"/>
      <c r="W144" s="104"/>
      <c r="X144" s="104"/>
    </row>
    <row r="145" spans="1:24" s="23" customFormat="1" ht="13.8">
      <c r="A145" s="35"/>
      <c r="B145" s="35"/>
      <c r="D145" s="26"/>
      <c r="E145" s="26"/>
      <c r="G145" s="35"/>
      <c r="H145" s="35"/>
      <c r="I145" s="35"/>
      <c r="J145" s="43"/>
      <c r="K145" s="54"/>
      <c r="W145" s="104"/>
      <c r="X145" s="104"/>
    </row>
    <row r="146" spans="1:24" s="23" customFormat="1" ht="13.8">
      <c r="A146" s="35"/>
      <c r="B146" s="35"/>
      <c r="D146" s="26"/>
      <c r="E146" s="26"/>
      <c r="G146" s="35"/>
      <c r="H146" s="35"/>
      <c r="I146" s="35"/>
      <c r="J146" s="43"/>
      <c r="K146" s="54"/>
      <c r="W146" s="104"/>
      <c r="X146" s="104"/>
    </row>
    <row r="147" spans="1:24" s="23" customFormat="1" ht="13.8">
      <c r="A147" s="35"/>
      <c r="B147" s="35"/>
      <c r="D147" s="26"/>
      <c r="E147" s="26"/>
      <c r="G147" s="35"/>
      <c r="H147" s="35"/>
      <c r="I147" s="35"/>
      <c r="J147" s="43"/>
      <c r="K147" s="54"/>
      <c r="W147" s="104"/>
      <c r="X147" s="104"/>
    </row>
    <row r="148" spans="1:24" s="23" customFormat="1" ht="13.8">
      <c r="A148" s="35"/>
      <c r="B148" s="35"/>
      <c r="D148" s="26"/>
      <c r="E148" s="26"/>
      <c r="G148" s="35"/>
      <c r="H148" s="35"/>
      <c r="I148" s="35"/>
      <c r="J148" s="43"/>
      <c r="K148" s="54"/>
      <c r="W148" s="104"/>
      <c r="X148" s="104"/>
    </row>
    <row r="149" spans="1:24" s="23" customFormat="1" ht="13.8">
      <c r="A149" s="35"/>
      <c r="B149" s="35"/>
      <c r="D149" s="26"/>
      <c r="E149" s="26"/>
      <c r="G149" s="35"/>
      <c r="H149" s="35"/>
      <c r="I149" s="35"/>
      <c r="J149" s="43"/>
      <c r="K149" s="54"/>
      <c r="W149" s="104"/>
      <c r="X149" s="104"/>
    </row>
    <row r="150" spans="1:24" s="23" customFormat="1" ht="13.8">
      <c r="A150" s="35"/>
      <c r="B150" s="35"/>
      <c r="D150" s="26"/>
      <c r="E150" s="26"/>
      <c r="G150" s="35"/>
      <c r="H150" s="35"/>
      <c r="I150" s="35"/>
      <c r="J150" s="43"/>
      <c r="K150" s="54"/>
      <c r="W150" s="104"/>
      <c r="X150" s="104"/>
    </row>
    <row r="151" spans="1:24" s="23" customFormat="1" ht="13.8">
      <c r="A151" s="35"/>
      <c r="B151" s="35"/>
      <c r="D151" s="26"/>
      <c r="E151" s="26"/>
      <c r="G151" s="35"/>
      <c r="H151" s="35"/>
      <c r="I151" s="35"/>
      <c r="J151" s="43"/>
      <c r="K151" s="54"/>
      <c r="W151" s="104"/>
      <c r="X151" s="104"/>
    </row>
    <row r="152" spans="1:24" s="23" customFormat="1" ht="13.8">
      <c r="A152" s="35"/>
      <c r="B152" s="35"/>
      <c r="D152" s="26"/>
      <c r="E152" s="26"/>
      <c r="G152" s="35"/>
      <c r="H152" s="35"/>
      <c r="I152" s="35"/>
      <c r="J152" s="43"/>
      <c r="K152" s="54"/>
      <c r="W152" s="104"/>
      <c r="X152" s="104"/>
    </row>
    <row r="153" spans="1:24" s="23" customFormat="1" ht="13.8">
      <c r="A153" s="35"/>
      <c r="B153" s="35"/>
      <c r="D153" s="26"/>
      <c r="E153" s="26"/>
      <c r="G153" s="35"/>
      <c r="H153" s="35"/>
      <c r="I153" s="35"/>
      <c r="J153" s="43"/>
      <c r="K153" s="54"/>
      <c r="W153" s="104"/>
      <c r="X153" s="104"/>
    </row>
    <row r="154" spans="1:24" s="23" customFormat="1" ht="13.8">
      <c r="A154" s="35"/>
      <c r="B154" s="35"/>
      <c r="D154" s="26"/>
      <c r="E154" s="26"/>
      <c r="G154" s="35"/>
      <c r="H154" s="35"/>
      <c r="I154" s="35"/>
      <c r="J154" s="43"/>
      <c r="K154" s="54"/>
      <c r="W154" s="104"/>
      <c r="X154" s="104"/>
    </row>
    <row r="155" spans="1:24" s="23" customFormat="1" ht="13.8">
      <c r="A155" s="35"/>
      <c r="B155" s="35"/>
      <c r="D155" s="26"/>
      <c r="E155" s="26"/>
      <c r="G155" s="35"/>
      <c r="H155" s="35"/>
      <c r="I155" s="35"/>
      <c r="J155" s="43"/>
      <c r="K155" s="54"/>
      <c r="W155" s="104"/>
      <c r="X155" s="104"/>
    </row>
    <row r="156" spans="1:24" s="23" customFormat="1" ht="13.8">
      <c r="A156" s="35"/>
      <c r="B156" s="35"/>
      <c r="D156" s="26"/>
      <c r="E156" s="26"/>
      <c r="G156" s="35"/>
      <c r="H156" s="35"/>
      <c r="I156" s="35"/>
      <c r="J156" s="43"/>
      <c r="K156" s="54"/>
      <c r="W156" s="104"/>
      <c r="X156" s="104"/>
    </row>
    <row r="157" spans="1:24" s="23" customFormat="1" ht="13.8">
      <c r="A157" s="35"/>
      <c r="B157" s="35"/>
      <c r="D157" s="26"/>
      <c r="E157" s="26"/>
      <c r="G157" s="35"/>
      <c r="H157" s="35"/>
      <c r="I157" s="35"/>
      <c r="J157" s="43"/>
      <c r="K157" s="54"/>
      <c r="W157" s="104"/>
      <c r="X157" s="104"/>
    </row>
    <row r="158" spans="1:24" s="23" customFormat="1" ht="13.8">
      <c r="A158" s="35"/>
      <c r="B158" s="35"/>
      <c r="D158" s="26"/>
      <c r="E158" s="26"/>
      <c r="G158" s="35"/>
      <c r="H158" s="35"/>
      <c r="I158" s="35"/>
      <c r="J158" s="43"/>
      <c r="K158" s="54"/>
      <c r="W158" s="104"/>
      <c r="X158" s="104"/>
    </row>
    <row r="159" spans="1:24" s="23" customFormat="1" ht="13.8">
      <c r="A159" s="35"/>
      <c r="B159" s="35"/>
      <c r="D159" s="26"/>
      <c r="E159" s="26"/>
      <c r="G159" s="35"/>
      <c r="H159" s="35"/>
      <c r="I159" s="35"/>
      <c r="J159" s="43"/>
      <c r="K159" s="54"/>
      <c r="W159" s="104"/>
      <c r="X159" s="104"/>
    </row>
    <row r="160" spans="1:24" s="23" customFormat="1" ht="13.8">
      <c r="A160" s="35"/>
      <c r="B160" s="35"/>
      <c r="D160" s="26"/>
      <c r="E160" s="26"/>
      <c r="G160" s="35"/>
      <c r="H160" s="35"/>
      <c r="I160" s="35"/>
      <c r="J160" s="43"/>
      <c r="K160" s="54"/>
      <c r="W160" s="104"/>
      <c r="X160" s="104"/>
    </row>
    <row r="161" spans="1:24" s="23" customFormat="1" ht="13.8">
      <c r="A161" s="35"/>
      <c r="B161" s="35"/>
      <c r="D161" s="26"/>
      <c r="E161" s="26"/>
      <c r="G161" s="35"/>
      <c r="H161" s="35"/>
      <c r="I161" s="35"/>
      <c r="J161" s="43"/>
      <c r="K161" s="54"/>
      <c r="W161" s="104"/>
      <c r="X161" s="104"/>
    </row>
    <row r="162" spans="1:24" s="23" customFormat="1" ht="13.8">
      <c r="A162" s="35"/>
      <c r="B162" s="35"/>
      <c r="D162" s="26"/>
      <c r="E162" s="26"/>
      <c r="G162" s="35"/>
      <c r="H162" s="35"/>
      <c r="I162" s="35"/>
      <c r="J162" s="43"/>
      <c r="K162" s="54"/>
      <c r="W162" s="104"/>
      <c r="X162" s="104"/>
    </row>
    <row r="163" spans="1:24" s="23" customFormat="1" ht="13.8">
      <c r="A163" s="35"/>
      <c r="B163" s="35"/>
      <c r="D163" s="26"/>
      <c r="E163" s="26"/>
      <c r="G163" s="35"/>
      <c r="H163" s="35"/>
      <c r="I163" s="35"/>
      <c r="J163" s="43"/>
      <c r="K163" s="54"/>
      <c r="W163" s="104"/>
      <c r="X163" s="104"/>
    </row>
    <row r="164" spans="1:24" s="23" customFormat="1" ht="13.8">
      <c r="A164" s="35"/>
      <c r="B164" s="35"/>
      <c r="D164" s="26"/>
      <c r="E164" s="26"/>
      <c r="G164" s="35"/>
      <c r="H164" s="35"/>
      <c r="I164" s="35"/>
      <c r="J164" s="43"/>
      <c r="K164" s="54"/>
      <c r="W164" s="104"/>
      <c r="X164" s="104"/>
    </row>
    <row r="165" spans="1:24" s="23" customFormat="1" ht="13.8">
      <c r="A165" s="35"/>
      <c r="B165" s="35"/>
      <c r="D165" s="26"/>
      <c r="E165" s="26"/>
      <c r="G165" s="35"/>
      <c r="H165" s="35"/>
      <c r="I165" s="35"/>
      <c r="J165" s="43"/>
      <c r="K165" s="54"/>
      <c r="W165" s="104"/>
      <c r="X165" s="104"/>
    </row>
    <row r="166" spans="1:24" s="23" customFormat="1" ht="13.8">
      <c r="A166" s="35"/>
      <c r="B166" s="35"/>
      <c r="D166" s="26"/>
      <c r="E166" s="26"/>
      <c r="G166" s="35"/>
      <c r="H166" s="35"/>
      <c r="I166" s="35"/>
      <c r="J166" s="43"/>
      <c r="K166" s="54"/>
      <c r="W166" s="104"/>
      <c r="X166" s="104"/>
    </row>
    <row r="167" spans="1:24" s="23" customFormat="1" ht="13.8">
      <c r="A167" s="35"/>
      <c r="B167" s="35"/>
      <c r="D167" s="26"/>
      <c r="E167" s="26"/>
      <c r="G167" s="35"/>
      <c r="H167" s="35"/>
      <c r="I167" s="35"/>
      <c r="J167" s="43"/>
      <c r="K167" s="54"/>
      <c r="W167" s="104"/>
      <c r="X167" s="104"/>
    </row>
    <row r="168" spans="1:24" s="23" customFormat="1" ht="13.8">
      <c r="A168" s="35"/>
      <c r="B168" s="35"/>
      <c r="D168" s="26"/>
      <c r="E168" s="26"/>
      <c r="G168" s="35"/>
      <c r="H168" s="35"/>
      <c r="I168" s="35"/>
      <c r="J168" s="43"/>
      <c r="K168" s="54"/>
      <c r="W168" s="104"/>
      <c r="X168" s="104"/>
    </row>
    <row r="169" spans="1:24" s="23" customFormat="1" ht="13.8">
      <c r="A169" s="35"/>
      <c r="B169" s="35"/>
      <c r="D169" s="26"/>
      <c r="E169" s="26"/>
      <c r="G169" s="35"/>
      <c r="H169" s="35"/>
      <c r="I169" s="35"/>
      <c r="J169" s="43"/>
      <c r="K169" s="54"/>
      <c r="W169" s="104"/>
      <c r="X169" s="104"/>
    </row>
    <row r="170" spans="1:24" s="23" customFormat="1" ht="13.8">
      <c r="A170" s="35"/>
      <c r="B170" s="35"/>
      <c r="D170" s="26"/>
      <c r="E170" s="26"/>
      <c r="G170" s="35"/>
      <c r="H170" s="35"/>
      <c r="I170" s="35"/>
      <c r="J170" s="43"/>
      <c r="K170" s="54"/>
      <c r="W170" s="104"/>
      <c r="X170" s="104"/>
    </row>
    <row r="171" spans="1:24" s="23" customFormat="1" ht="13.8">
      <c r="A171" s="35"/>
      <c r="B171" s="35"/>
      <c r="D171" s="26"/>
      <c r="E171" s="26"/>
      <c r="G171" s="35"/>
      <c r="H171" s="35"/>
      <c r="I171" s="35"/>
      <c r="J171" s="43"/>
      <c r="K171" s="54"/>
      <c r="W171" s="104"/>
      <c r="X171" s="104"/>
    </row>
    <row r="172" spans="1:24" s="23" customFormat="1" ht="13.8">
      <c r="A172" s="35"/>
      <c r="B172" s="35"/>
      <c r="D172" s="26"/>
      <c r="E172" s="26"/>
      <c r="G172" s="35"/>
      <c r="H172" s="35"/>
      <c r="I172" s="35"/>
      <c r="J172" s="43"/>
      <c r="K172" s="54"/>
      <c r="W172" s="104"/>
      <c r="X172" s="104"/>
    </row>
    <row r="173" spans="1:24" s="23" customFormat="1" ht="13.8">
      <c r="A173" s="35"/>
      <c r="B173" s="35"/>
      <c r="D173" s="26"/>
      <c r="E173" s="26"/>
      <c r="G173" s="35"/>
      <c r="H173" s="35"/>
      <c r="I173" s="35"/>
      <c r="J173" s="43"/>
      <c r="K173" s="54"/>
      <c r="W173" s="104"/>
      <c r="X173" s="104"/>
    </row>
    <row r="174" spans="1:24" s="23" customFormat="1" ht="13.8">
      <c r="A174" s="35"/>
      <c r="B174" s="35"/>
      <c r="D174" s="26"/>
      <c r="E174" s="26"/>
      <c r="G174" s="35"/>
      <c r="H174" s="35"/>
      <c r="I174" s="35"/>
      <c r="J174" s="43"/>
      <c r="K174" s="54"/>
      <c r="W174" s="104"/>
      <c r="X174" s="104"/>
    </row>
    <row r="175" spans="1:24" s="23" customFormat="1" ht="13.8">
      <c r="A175" s="35"/>
      <c r="B175" s="35"/>
      <c r="D175" s="26"/>
      <c r="E175" s="26"/>
      <c r="G175" s="35"/>
      <c r="H175" s="35"/>
      <c r="I175" s="35"/>
      <c r="J175" s="43"/>
      <c r="K175" s="54"/>
      <c r="W175" s="104"/>
      <c r="X175" s="104"/>
    </row>
    <row r="176" spans="1:24" s="23" customFormat="1" ht="13.8">
      <c r="A176" s="35"/>
      <c r="B176" s="35"/>
      <c r="D176" s="26"/>
      <c r="E176" s="26"/>
      <c r="G176" s="35"/>
      <c r="H176" s="35"/>
      <c r="I176" s="35"/>
      <c r="J176" s="43"/>
      <c r="K176" s="54"/>
      <c r="W176" s="104"/>
      <c r="X176" s="104"/>
    </row>
    <row r="177" spans="1:24" s="23" customFormat="1" ht="13.8">
      <c r="A177" s="35"/>
      <c r="B177" s="35"/>
      <c r="D177" s="26"/>
      <c r="E177" s="26"/>
      <c r="G177" s="35"/>
      <c r="H177" s="35"/>
      <c r="I177" s="35"/>
      <c r="J177" s="43"/>
      <c r="K177" s="54"/>
      <c r="W177" s="104"/>
      <c r="X177" s="104"/>
    </row>
    <row r="178" spans="1:24" s="23" customFormat="1" ht="13.8">
      <c r="A178" s="35"/>
      <c r="B178" s="35"/>
      <c r="D178" s="26"/>
      <c r="E178" s="26"/>
      <c r="G178" s="35"/>
      <c r="H178" s="35"/>
      <c r="I178" s="35"/>
      <c r="J178" s="43"/>
      <c r="K178" s="54"/>
      <c r="W178" s="104"/>
      <c r="X178" s="104"/>
    </row>
    <row r="179" spans="1:24" s="23" customFormat="1" ht="13.8">
      <c r="A179" s="35"/>
      <c r="B179" s="35"/>
      <c r="D179" s="26"/>
      <c r="E179" s="26"/>
      <c r="G179" s="35"/>
      <c r="H179" s="35"/>
      <c r="I179" s="35"/>
      <c r="J179" s="43"/>
      <c r="K179" s="54"/>
      <c r="W179" s="104"/>
      <c r="X179" s="104"/>
    </row>
    <row r="180" spans="1:24" s="23" customFormat="1" ht="13.8">
      <c r="A180" s="35"/>
      <c r="B180" s="35"/>
      <c r="D180" s="26"/>
      <c r="E180" s="26"/>
      <c r="G180" s="35"/>
      <c r="H180" s="35"/>
      <c r="I180" s="35"/>
      <c r="J180" s="43"/>
      <c r="K180" s="54"/>
      <c r="W180" s="104"/>
      <c r="X180" s="104"/>
    </row>
    <row r="181" spans="1:24" s="23" customFormat="1" ht="13.8">
      <c r="A181" s="35"/>
      <c r="B181" s="35"/>
      <c r="D181" s="26"/>
      <c r="E181" s="26"/>
      <c r="G181" s="35"/>
      <c r="H181" s="35"/>
      <c r="I181" s="35"/>
      <c r="J181" s="43"/>
      <c r="K181" s="54"/>
      <c r="W181" s="104"/>
      <c r="X181" s="104"/>
    </row>
    <row r="182" spans="1:24" s="23" customFormat="1" ht="13.8">
      <c r="A182" s="35"/>
      <c r="B182" s="35"/>
      <c r="D182" s="26"/>
      <c r="E182" s="26"/>
      <c r="G182" s="35"/>
      <c r="H182" s="35"/>
      <c r="I182" s="35"/>
      <c r="J182" s="43"/>
      <c r="K182" s="54"/>
      <c r="W182" s="104"/>
      <c r="X182" s="104"/>
    </row>
    <row r="183" spans="1:24" s="23" customFormat="1" ht="13.8">
      <c r="A183" s="35"/>
      <c r="B183" s="35"/>
      <c r="D183" s="26"/>
      <c r="E183" s="26"/>
      <c r="G183" s="35"/>
      <c r="H183" s="35"/>
      <c r="I183" s="35"/>
      <c r="J183" s="43"/>
      <c r="K183" s="54"/>
      <c r="W183" s="104"/>
      <c r="X183" s="104"/>
    </row>
    <row r="184" spans="1:24" s="23" customFormat="1" ht="13.8">
      <c r="A184" s="35"/>
      <c r="B184" s="35"/>
      <c r="D184" s="26"/>
      <c r="E184" s="26"/>
      <c r="G184" s="35"/>
      <c r="H184" s="35"/>
      <c r="I184" s="35"/>
      <c r="J184" s="43"/>
      <c r="K184" s="54"/>
      <c r="W184" s="104"/>
      <c r="X184" s="104"/>
    </row>
    <row r="185" spans="1:24" s="23" customFormat="1" ht="13.8">
      <c r="A185" s="35"/>
      <c r="B185" s="35"/>
      <c r="D185" s="26"/>
      <c r="E185" s="26"/>
      <c r="G185" s="35"/>
      <c r="H185" s="35"/>
      <c r="I185" s="35"/>
      <c r="J185" s="43"/>
      <c r="K185" s="54"/>
      <c r="W185" s="104"/>
      <c r="X185" s="104"/>
    </row>
    <row r="186" spans="1:24" s="23" customFormat="1" ht="13.8">
      <c r="A186" s="35"/>
      <c r="B186" s="35"/>
      <c r="D186" s="26"/>
      <c r="E186" s="26"/>
      <c r="G186" s="35"/>
      <c r="H186" s="35"/>
      <c r="I186" s="35"/>
      <c r="J186" s="43"/>
      <c r="K186" s="54"/>
      <c r="W186" s="104"/>
      <c r="X186" s="104"/>
    </row>
    <row r="187" spans="1:24" s="23" customFormat="1" ht="13.8">
      <c r="A187" s="35"/>
      <c r="B187" s="35"/>
      <c r="D187" s="26"/>
      <c r="E187" s="26"/>
      <c r="G187" s="35"/>
      <c r="H187" s="35"/>
      <c r="I187" s="35"/>
      <c r="J187" s="43"/>
      <c r="K187" s="54"/>
      <c r="W187" s="104"/>
      <c r="X187" s="104"/>
    </row>
    <row r="188" spans="1:24" s="23" customFormat="1" ht="13.8">
      <c r="A188" s="35"/>
      <c r="B188" s="35"/>
      <c r="D188" s="26"/>
      <c r="E188" s="26"/>
      <c r="G188" s="35"/>
      <c r="H188" s="35"/>
      <c r="I188" s="35"/>
      <c r="J188" s="43"/>
      <c r="K188" s="54"/>
      <c r="W188" s="104"/>
      <c r="X188" s="104"/>
    </row>
    <row r="189" spans="1:24" s="23" customFormat="1" ht="13.8">
      <c r="A189" s="35"/>
      <c r="B189" s="35"/>
      <c r="D189" s="26"/>
      <c r="E189" s="26"/>
      <c r="G189" s="35"/>
      <c r="H189" s="35"/>
      <c r="I189" s="35"/>
      <c r="J189" s="43"/>
      <c r="K189" s="54"/>
      <c r="W189" s="104"/>
      <c r="X189" s="104"/>
    </row>
    <row r="190" spans="1:24" s="23" customFormat="1" ht="13.8">
      <c r="A190" s="35"/>
      <c r="B190" s="35"/>
      <c r="D190" s="26"/>
      <c r="E190" s="26"/>
      <c r="G190" s="35"/>
      <c r="H190" s="35"/>
      <c r="I190" s="35"/>
      <c r="J190" s="43"/>
      <c r="K190" s="54"/>
      <c r="W190" s="104"/>
      <c r="X190" s="104"/>
    </row>
    <row r="191" spans="1:24" s="23" customFormat="1" ht="13.8">
      <c r="A191" s="35"/>
      <c r="B191" s="35"/>
      <c r="D191" s="26"/>
      <c r="E191" s="26"/>
      <c r="G191" s="35"/>
      <c r="H191" s="35"/>
      <c r="I191" s="35"/>
      <c r="J191" s="43"/>
      <c r="K191" s="54"/>
      <c r="W191" s="104"/>
      <c r="X191" s="104"/>
    </row>
    <row r="192" spans="1:24" s="23" customFormat="1" ht="13.8">
      <c r="A192" s="35"/>
      <c r="B192" s="35"/>
      <c r="D192" s="26"/>
      <c r="E192" s="26"/>
      <c r="G192" s="35"/>
      <c r="H192" s="35"/>
      <c r="I192" s="35"/>
      <c r="J192" s="43"/>
      <c r="K192" s="54"/>
      <c r="W192" s="104"/>
      <c r="X192" s="104"/>
    </row>
  </sheetData>
  <sheetProtection algorithmName="SHA-512" hashValue="AUxmHN9cXl+nOuxbSRpv8dePnu2fNEMFan7usuBHXb6Qy5xDvdb/s7ra+GMDcZisgpotnOWoDNfJw0D39pAlFg==" saltValue="3pOUdFH1Gj4GBWoqb8w1tQ==" spinCount="100000" sheet="1" selectLockedCells="1"/>
  <sortState xmlns:xlrd2="http://schemas.microsoft.com/office/spreadsheetml/2017/richdata2" ref="W7:X54">
    <sortCondition ref="W6"/>
  </sortState>
  <mergeCells count="6">
    <mergeCell ref="A2:D2"/>
    <mergeCell ref="A3:D3"/>
    <mergeCell ref="A4:D4"/>
    <mergeCell ref="G2:I2"/>
    <mergeCell ref="G3:I3"/>
    <mergeCell ref="G4:I4"/>
  </mergeCells>
  <dataValidations count="3">
    <dataValidation type="list" allowBlank="1" showInputMessage="1" showErrorMessage="1" sqref="D6:D100" xr:uid="{2683756C-4122-A047-BE82-7A6BB3C5013A}">
      <formula1>"Single way, Return"</formula1>
    </dataValidation>
    <dataValidation type="list" allowBlank="1" showInputMessage="1" showErrorMessage="1" sqref="C6:C100" xr:uid="{5A2A88A6-738B-404C-B3E1-C99CE1C0147D}">
      <formula1>"Economy, Business, Private jet"</formula1>
    </dataValidation>
    <dataValidation type="list" allowBlank="1" showInputMessage="1" showErrorMessage="1" sqref="G6:G100" xr:uid="{408C7564-9627-054E-8030-CBA36740ED6D}">
      <formula1>$W$7:$W$59</formula1>
    </dataValidation>
  </dataValidations>
  <hyperlinks>
    <hyperlink ref="E4" r:id="rId1" xr:uid="{7A39BED4-AD0E-334B-9593-63C1FED9B33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65E43-C905-2A42-AFC5-8A40555CAA42}">
  <sheetPr codeName="Sheet14">
    <tabColor theme="3" tint="0.59999389629810485"/>
  </sheetPr>
  <dimension ref="A1:G78"/>
  <sheetViews>
    <sheetView topLeftCell="A14" zoomScale="80" zoomScaleNormal="80" workbookViewId="0">
      <selection activeCell="F42" sqref="F42"/>
    </sheetView>
  </sheetViews>
  <sheetFormatPr defaultColWidth="10.796875" defaultRowHeight="15.6"/>
  <cols>
    <col min="1" max="1" width="14.69921875" style="8" customWidth="1"/>
    <col min="2" max="2" width="17.5" style="8" customWidth="1"/>
    <col min="3" max="3" width="21.796875" style="8" customWidth="1"/>
    <col min="4" max="4" width="14.5" style="8" customWidth="1"/>
    <col min="5" max="5" width="13.296875" style="22" bestFit="1" customWidth="1"/>
    <col min="6" max="7" width="16.796875" style="9" customWidth="1"/>
    <col min="8" max="16384" width="10.796875" style="8"/>
  </cols>
  <sheetData>
    <row r="1" spans="1:7" s="3" customFormat="1">
      <c r="B1" s="4"/>
      <c r="E1" s="21"/>
      <c r="F1" s="89"/>
      <c r="G1" s="89"/>
    </row>
    <row r="2" spans="1:7" s="6" customFormat="1" ht="16.05" customHeight="1">
      <c r="A2" s="173" t="s">
        <v>206</v>
      </c>
      <c r="B2" s="173"/>
      <c r="C2" s="173"/>
      <c r="D2" s="173"/>
      <c r="E2" s="173"/>
      <c r="F2" s="173"/>
      <c r="G2" s="173"/>
    </row>
    <row r="3" spans="1:7" s="6" customFormat="1" ht="36" customHeight="1">
      <c r="A3" s="178" t="s">
        <v>652</v>
      </c>
      <c r="B3" s="178"/>
      <c r="C3" s="178"/>
      <c r="D3" s="178"/>
      <c r="E3" s="178"/>
      <c r="F3" s="178"/>
      <c r="G3" s="178"/>
    </row>
    <row r="4" spans="1:7" s="6" customFormat="1" ht="28.95" customHeight="1">
      <c r="A4" s="176" t="s">
        <v>519</v>
      </c>
      <c r="B4" s="176"/>
      <c r="C4" s="176"/>
      <c r="D4" s="176"/>
      <c r="E4" s="176"/>
      <c r="F4" s="176"/>
      <c r="G4" s="176"/>
    </row>
    <row r="5" spans="1:7" s="67" customFormat="1" ht="30" customHeight="1">
      <c r="A5" s="2" t="s">
        <v>661</v>
      </c>
      <c r="B5" s="2" t="s">
        <v>132</v>
      </c>
      <c r="C5" s="2" t="s">
        <v>7</v>
      </c>
      <c r="D5" s="2" t="s">
        <v>8</v>
      </c>
      <c r="E5" s="29" t="s">
        <v>136</v>
      </c>
      <c r="F5" s="2" t="s">
        <v>518</v>
      </c>
      <c r="G5" s="2" t="s">
        <v>692</v>
      </c>
    </row>
    <row r="6" spans="1:7" s="64" customFormat="1" ht="19.95" customHeight="1">
      <c r="A6" s="33" t="s">
        <v>510</v>
      </c>
      <c r="B6" s="33" t="s">
        <v>511</v>
      </c>
      <c r="C6" s="33" t="s">
        <v>219</v>
      </c>
      <c r="D6" s="33" t="s">
        <v>516</v>
      </c>
      <c r="E6" s="63">
        <v>0.11950000000000001</v>
      </c>
      <c r="F6" s="79">
        <v>150</v>
      </c>
      <c r="G6" s="36">
        <f>F6*E6</f>
        <v>17.925000000000001</v>
      </c>
    </row>
    <row r="7" spans="1:7" s="64" customFormat="1" ht="19.95" customHeight="1">
      <c r="A7" s="33" t="s">
        <v>510</v>
      </c>
      <c r="B7" s="33" t="s">
        <v>512</v>
      </c>
      <c r="C7" s="33" t="s">
        <v>219</v>
      </c>
      <c r="D7" s="33" t="s">
        <v>516</v>
      </c>
      <c r="E7" s="63">
        <v>7.8559999999999991E-2</v>
      </c>
      <c r="F7" s="79">
        <v>100</v>
      </c>
      <c r="G7" s="36">
        <f t="shared" ref="G7:G52" si="0">F7*E7</f>
        <v>7.855999999999999</v>
      </c>
    </row>
    <row r="8" spans="1:7" s="64" customFormat="1" ht="19.95" customHeight="1">
      <c r="A8" s="33" t="s">
        <v>510</v>
      </c>
      <c r="B8" s="33" t="s">
        <v>513</v>
      </c>
      <c r="C8" s="33" t="s">
        <v>219</v>
      </c>
      <c r="D8" s="33" t="s">
        <v>516</v>
      </c>
      <c r="E8" s="63">
        <v>0.10312</v>
      </c>
      <c r="F8" s="79">
        <v>200</v>
      </c>
      <c r="G8" s="36">
        <f t="shared" si="0"/>
        <v>20.624000000000002</v>
      </c>
    </row>
    <row r="9" spans="1:7" s="64" customFormat="1" ht="19.95" customHeight="1">
      <c r="A9" s="33" t="s">
        <v>510</v>
      </c>
      <c r="B9" s="33" t="s">
        <v>514</v>
      </c>
      <c r="C9" s="33" t="s">
        <v>219</v>
      </c>
      <c r="D9" s="33" t="s">
        <v>516</v>
      </c>
      <c r="E9" s="63">
        <v>2.7320000000000001E-2</v>
      </c>
      <c r="F9" s="79">
        <v>300</v>
      </c>
      <c r="G9" s="36">
        <f t="shared" si="0"/>
        <v>8.1959999999999997</v>
      </c>
    </row>
    <row r="10" spans="1:7" s="64" customFormat="1" ht="19.95" customHeight="1">
      <c r="A10" s="33" t="s">
        <v>198</v>
      </c>
      <c r="B10" s="33" t="s">
        <v>223</v>
      </c>
      <c r="C10" s="33" t="s">
        <v>146</v>
      </c>
      <c r="D10" s="33" t="s">
        <v>517</v>
      </c>
      <c r="E10" s="63">
        <v>0.13721</v>
      </c>
      <c r="F10" s="79">
        <v>120</v>
      </c>
      <c r="G10" s="36">
        <f t="shared" si="0"/>
        <v>16.465199999999999</v>
      </c>
    </row>
    <row r="11" spans="1:7" s="64" customFormat="1" ht="19.95" customHeight="1">
      <c r="A11" s="33" t="s">
        <v>198</v>
      </c>
      <c r="B11" s="33" t="s">
        <v>140</v>
      </c>
      <c r="C11" s="33" t="s">
        <v>146</v>
      </c>
      <c r="D11" s="33" t="s">
        <v>517</v>
      </c>
      <c r="E11" s="63">
        <v>0.16636999999999999</v>
      </c>
      <c r="F11" s="79">
        <v>150</v>
      </c>
      <c r="G11" s="36">
        <f t="shared" si="0"/>
        <v>24.955499999999997</v>
      </c>
    </row>
    <row r="12" spans="1:7" s="64" customFormat="1" ht="19.95" customHeight="1">
      <c r="A12" s="33" t="s">
        <v>198</v>
      </c>
      <c r="B12" s="33" t="s">
        <v>224</v>
      </c>
      <c r="C12" s="33" t="s">
        <v>146</v>
      </c>
      <c r="D12" s="33" t="s">
        <v>517</v>
      </c>
      <c r="E12" s="63">
        <v>0.20419000000000001</v>
      </c>
      <c r="F12" s="79">
        <v>100</v>
      </c>
      <c r="G12" s="36">
        <f t="shared" si="0"/>
        <v>20.419</v>
      </c>
    </row>
    <row r="13" spans="1:7" s="64" customFormat="1" ht="19.95" customHeight="1">
      <c r="A13" s="33" t="s">
        <v>198</v>
      </c>
      <c r="B13" s="33" t="s">
        <v>225</v>
      </c>
      <c r="C13" s="33" t="s">
        <v>146</v>
      </c>
      <c r="D13" s="33" t="s">
        <v>517</v>
      </c>
      <c r="E13" s="63">
        <v>0.16844000000000001</v>
      </c>
      <c r="F13" s="79">
        <v>180</v>
      </c>
      <c r="G13" s="36">
        <f t="shared" si="0"/>
        <v>30.319200000000002</v>
      </c>
    </row>
    <row r="14" spans="1:7" s="64" customFormat="1" ht="19.95" customHeight="1">
      <c r="A14" s="33" t="s">
        <v>198</v>
      </c>
      <c r="B14" s="33" t="s">
        <v>223</v>
      </c>
      <c r="C14" s="33" t="s">
        <v>218</v>
      </c>
      <c r="D14" s="33" t="s">
        <v>517</v>
      </c>
      <c r="E14" s="63">
        <v>0.14835999999999999</v>
      </c>
      <c r="F14" s="79">
        <v>80</v>
      </c>
      <c r="G14" s="36">
        <f t="shared" si="0"/>
        <v>11.8688</v>
      </c>
    </row>
    <row r="15" spans="1:7" s="64" customFormat="1" ht="19.95" customHeight="1">
      <c r="A15" s="33" t="s">
        <v>198</v>
      </c>
      <c r="B15" s="33" t="s">
        <v>140</v>
      </c>
      <c r="C15" s="33" t="s">
        <v>218</v>
      </c>
      <c r="D15" s="33" t="s">
        <v>517</v>
      </c>
      <c r="E15" s="63">
        <v>0.18659000000000001</v>
      </c>
      <c r="F15" s="79">
        <v>140</v>
      </c>
      <c r="G15" s="36">
        <f t="shared" si="0"/>
        <v>26.122600000000002</v>
      </c>
    </row>
    <row r="16" spans="1:7" s="64" customFormat="1" ht="19.95" customHeight="1">
      <c r="A16" s="33" t="s">
        <v>198</v>
      </c>
      <c r="B16" s="33" t="s">
        <v>224</v>
      </c>
      <c r="C16" s="33" t="s">
        <v>218</v>
      </c>
      <c r="D16" s="33" t="s">
        <v>517</v>
      </c>
      <c r="E16" s="63">
        <v>0.27806999999999998</v>
      </c>
      <c r="F16" s="79">
        <v>90</v>
      </c>
      <c r="G16" s="36">
        <f t="shared" si="0"/>
        <v>25.026299999999999</v>
      </c>
    </row>
    <row r="17" spans="1:7" s="64" customFormat="1" ht="19.95" customHeight="1">
      <c r="A17" s="33" t="s">
        <v>198</v>
      </c>
      <c r="B17" s="33" t="s">
        <v>225</v>
      </c>
      <c r="C17" s="33" t="s">
        <v>218</v>
      </c>
      <c r="D17" s="33" t="s">
        <v>517</v>
      </c>
      <c r="E17" s="63">
        <v>0.17430000000000001</v>
      </c>
      <c r="F17" s="79">
        <v>160</v>
      </c>
      <c r="G17" s="36">
        <f t="shared" si="0"/>
        <v>27.888000000000002</v>
      </c>
    </row>
    <row r="18" spans="1:7" s="64" customFormat="1" ht="19.95" customHeight="1">
      <c r="A18" s="33" t="s">
        <v>198</v>
      </c>
      <c r="B18" s="33" t="s">
        <v>223</v>
      </c>
      <c r="C18" s="33" t="s">
        <v>226</v>
      </c>
      <c r="D18" s="33" t="s">
        <v>517</v>
      </c>
      <c r="E18" s="63">
        <v>0.10274999999999999</v>
      </c>
      <c r="F18" s="79">
        <v>110</v>
      </c>
      <c r="G18" s="36">
        <f t="shared" si="0"/>
        <v>11.3025</v>
      </c>
    </row>
    <row r="19" spans="1:7" s="64" customFormat="1" ht="19.95" customHeight="1">
      <c r="A19" s="33" t="s">
        <v>198</v>
      </c>
      <c r="B19" s="33" t="s">
        <v>140</v>
      </c>
      <c r="C19" s="33" t="s">
        <v>226</v>
      </c>
      <c r="D19" s="33" t="s">
        <v>517</v>
      </c>
      <c r="E19" s="63">
        <v>0.10698000000000001</v>
      </c>
      <c r="F19" s="79">
        <v>130</v>
      </c>
      <c r="G19" s="36">
        <f t="shared" si="0"/>
        <v>13.907400000000001</v>
      </c>
    </row>
    <row r="20" spans="1:7" s="64" customFormat="1" ht="19.95" customHeight="1">
      <c r="A20" s="33" t="s">
        <v>198</v>
      </c>
      <c r="B20" s="33" t="s">
        <v>224</v>
      </c>
      <c r="C20" s="33" t="s">
        <v>226</v>
      </c>
      <c r="D20" s="33" t="s">
        <v>517</v>
      </c>
      <c r="E20" s="63">
        <v>0.14480000000000001</v>
      </c>
      <c r="F20" s="79">
        <v>70</v>
      </c>
      <c r="G20" s="36">
        <f t="shared" si="0"/>
        <v>10.136000000000001</v>
      </c>
    </row>
    <row r="21" spans="1:7" s="64" customFormat="1" ht="19.95" customHeight="1">
      <c r="A21" s="33" t="s">
        <v>198</v>
      </c>
      <c r="B21" s="33" t="s">
        <v>225</v>
      </c>
      <c r="C21" s="33" t="s">
        <v>226</v>
      </c>
      <c r="D21" s="33" t="s">
        <v>517</v>
      </c>
      <c r="E21" s="63">
        <v>0.11558</v>
      </c>
      <c r="F21" s="79">
        <v>90</v>
      </c>
      <c r="G21" s="36">
        <f t="shared" si="0"/>
        <v>10.402200000000001</v>
      </c>
    </row>
    <row r="22" spans="1:7" s="64" customFormat="1" ht="19.95" customHeight="1">
      <c r="A22" s="33" t="s">
        <v>198</v>
      </c>
      <c r="B22" s="33" t="s">
        <v>140</v>
      </c>
      <c r="C22" s="33" t="s">
        <v>10</v>
      </c>
      <c r="D22" s="33" t="s">
        <v>517</v>
      </c>
      <c r="E22" s="63">
        <v>0.15934999999999999</v>
      </c>
      <c r="F22" s="79">
        <v>60</v>
      </c>
      <c r="G22" s="36">
        <f t="shared" si="0"/>
        <v>9.5609999999999999</v>
      </c>
    </row>
    <row r="23" spans="1:7" s="64" customFormat="1" ht="19.95" customHeight="1">
      <c r="A23" s="33" t="s">
        <v>198</v>
      </c>
      <c r="B23" s="33" t="s">
        <v>224</v>
      </c>
      <c r="C23" s="33" t="s">
        <v>10</v>
      </c>
      <c r="D23" s="33" t="s">
        <v>517</v>
      </c>
      <c r="E23" s="63">
        <v>0.23680000000000001</v>
      </c>
      <c r="F23" s="79">
        <v>50</v>
      </c>
      <c r="G23" s="36">
        <f t="shared" si="0"/>
        <v>11.84</v>
      </c>
    </row>
    <row r="24" spans="1:7" s="64" customFormat="1" ht="19.95" customHeight="1">
      <c r="A24" s="33" t="s">
        <v>198</v>
      </c>
      <c r="B24" s="33" t="s">
        <v>225</v>
      </c>
      <c r="C24" s="33" t="s">
        <v>10</v>
      </c>
      <c r="D24" s="33" t="s">
        <v>517</v>
      </c>
      <c r="E24" s="63">
        <v>0.17621000000000001</v>
      </c>
      <c r="F24" s="79">
        <v>100</v>
      </c>
      <c r="G24" s="36">
        <f t="shared" si="0"/>
        <v>17.621000000000002</v>
      </c>
    </row>
    <row r="25" spans="1:7" s="64" customFormat="1" ht="19.95" customHeight="1">
      <c r="A25" s="33" t="s">
        <v>198</v>
      </c>
      <c r="B25" s="33" t="s">
        <v>140</v>
      </c>
      <c r="C25" s="33" t="s">
        <v>12</v>
      </c>
      <c r="D25" s="33" t="s">
        <v>517</v>
      </c>
      <c r="E25" s="63">
        <v>0.17846999999999999</v>
      </c>
      <c r="F25" s="79"/>
      <c r="G25" s="36">
        <f t="shared" si="0"/>
        <v>0</v>
      </c>
    </row>
    <row r="26" spans="1:7" s="64" customFormat="1" ht="19.95" customHeight="1">
      <c r="A26" s="33" t="s">
        <v>198</v>
      </c>
      <c r="B26" s="33" t="s">
        <v>224</v>
      </c>
      <c r="C26" s="33" t="s">
        <v>12</v>
      </c>
      <c r="D26" s="33" t="s">
        <v>517</v>
      </c>
      <c r="E26" s="63">
        <v>0.26606000000000002</v>
      </c>
      <c r="F26" s="79">
        <v>100</v>
      </c>
      <c r="G26" s="36">
        <f t="shared" si="0"/>
        <v>26.606000000000002</v>
      </c>
    </row>
    <row r="27" spans="1:7" s="64" customFormat="1" ht="19.95" customHeight="1">
      <c r="A27" s="33" t="s">
        <v>198</v>
      </c>
      <c r="B27" s="33" t="s">
        <v>225</v>
      </c>
      <c r="C27" s="33" t="s">
        <v>12</v>
      </c>
      <c r="D27" s="33" t="s">
        <v>517</v>
      </c>
      <c r="E27" s="63">
        <v>0.19753999999999999</v>
      </c>
      <c r="F27" s="79"/>
      <c r="G27" s="36">
        <f t="shared" si="0"/>
        <v>0</v>
      </c>
    </row>
    <row r="28" spans="1:7" s="64" customFormat="1" ht="19.95" customHeight="1">
      <c r="A28" s="33" t="s">
        <v>198</v>
      </c>
      <c r="B28" s="33" t="s">
        <v>223</v>
      </c>
      <c r="C28" s="33" t="s">
        <v>219</v>
      </c>
      <c r="D28" s="33" t="s">
        <v>517</v>
      </c>
      <c r="E28" s="63">
        <v>0.14449000000000001</v>
      </c>
      <c r="F28" s="79">
        <v>120</v>
      </c>
      <c r="G28" s="36">
        <f t="shared" si="0"/>
        <v>17.338799999999999</v>
      </c>
    </row>
    <row r="29" spans="1:7" s="64" customFormat="1" ht="19.95" customHeight="1">
      <c r="A29" s="33" t="s">
        <v>198</v>
      </c>
      <c r="B29" s="33" t="s">
        <v>140</v>
      </c>
      <c r="C29" s="33" t="s">
        <v>219</v>
      </c>
      <c r="D29" s="33" t="s">
        <v>517</v>
      </c>
      <c r="E29" s="63">
        <v>0.17571000000000001</v>
      </c>
      <c r="F29" s="79">
        <v>100</v>
      </c>
      <c r="G29" s="36">
        <f t="shared" si="0"/>
        <v>17.571000000000002</v>
      </c>
    </row>
    <row r="30" spans="1:7" s="64" customFormat="1" ht="19.95" customHeight="1">
      <c r="A30" s="33" t="s">
        <v>198</v>
      </c>
      <c r="B30" s="33" t="s">
        <v>224</v>
      </c>
      <c r="C30" s="33" t="s">
        <v>219</v>
      </c>
      <c r="D30" s="33" t="s">
        <v>517</v>
      </c>
      <c r="E30" s="63">
        <v>0.22320999999999999</v>
      </c>
      <c r="F30" s="79">
        <v>80</v>
      </c>
      <c r="G30" s="36">
        <f t="shared" si="0"/>
        <v>17.8568</v>
      </c>
    </row>
    <row r="31" spans="1:7" s="64" customFormat="1" ht="19.95" customHeight="1">
      <c r="A31" s="33" t="s">
        <v>198</v>
      </c>
      <c r="B31" s="33" t="s">
        <v>225</v>
      </c>
      <c r="C31" s="33" t="s">
        <v>219</v>
      </c>
      <c r="D31" s="33" t="s">
        <v>517</v>
      </c>
      <c r="E31" s="63">
        <v>0.1714</v>
      </c>
      <c r="F31" s="79"/>
      <c r="G31" s="36">
        <f t="shared" si="0"/>
        <v>0</v>
      </c>
    </row>
    <row r="32" spans="1:7" s="64" customFormat="1" ht="19.95" customHeight="1">
      <c r="A32" s="33" t="s">
        <v>198</v>
      </c>
      <c r="B32" s="33" t="s">
        <v>223</v>
      </c>
      <c r="C32" s="33" t="s">
        <v>141</v>
      </c>
      <c r="D32" s="33" t="s">
        <v>517</v>
      </c>
      <c r="E32" s="63">
        <v>5.8599999999999999E-2</v>
      </c>
      <c r="F32" s="79">
        <v>120</v>
      </c>
      <c r="G32" s="36">
        <f t="shared" si="0"/>
        <v>7.032</v>
      </c>
    </row>
    <row r="33" spans="1:7" s="64" customFormat="1" ht="19.95" customHeight="1">
      <c r="A33" s="33" t="s">
        <v>198</v>
      </c>
      <c r="B33" s="33" t="s">
        <v>140</v>
      </c>
      <c r="C33" s="33" t="s">
        <v>141</v>
      </c>
      <c r="D33" s="33" t="s">
        <v>517</v>
      </c>
      <c r="E33" s="63">
        <v>9.2510000000000009E-2</v>
      </c>
      <c r="F33" s="79">
        <v>150</v>
      </c>
      <c r="G33" s="36">
        <f t="shared" si="0"/>
        <v>13.876500000000002</v>
      </c>
    </row>
    <row r="34" spans="1:7" s="64" customFormat="1" ht="19.95" customHeight="1">
      <c r="A34" s="33" t="s">
        <v>198</v>
      </c>
      <c r="B34" s="33" t="s">
        <v>224</v>
      </c>
      <c r="C34" s="33" t="s">
        <v>141</v>
      </c>
      <c r="D34" s="33" t="s">
        <v>517</v>
      </c>
      <c r="E34" s="63">
        <v>0.10515000000000001</v>
      </c>
      <c r="F34" s="79">
        <v>100</v>
      </c>
      <c r="G34" s="36">
        <f t="shared" si="0"/>
        <v>10.515000000000001</v>
      </c>
    </row>
    <row r="35" spans="1:7" s="64" customFormat="1" ht="19.95" customHeight="1">
      <c r="A35" s="33" t="s">
        <v>198</v>
      </c>
      <c r="B35" s="33" t="s">
        <v>225</v>
      </c>
      <c r="C35" s="33" t="s">
        <v>141</v>
      </c>
      <c r="D35" s="33" t="s">
        <v>517</v>
      </c>
      <c r="E35" s="63">
        <v>9.7119999999999998E-2</v>
      </c>
      <c r="F35" s="79"/>
      <c r="G35" s="36">
        <f t="shared" si="0"/>
        <v>0</v>
      </c>
    </row>
    <row r="36" spans="1:7" s="64" customFormat="1" ht="19.95" customHeight="1">
      <c r="A36" s="33" t="s">
        <v>198</v>
      </c>
      <c r="B36" s="33" t="s">
        <v>223</v>
      </c>
      <c r="C36" s="33" t="s">
        <v>228</v>
      </c>
      <c r="D36" s="33" t="s">
        <v>517</v>
      </c>
      <c r="E36" s="63">
        <v>4.6370000000000001E-2</v>
      </c>
      <c r="F36" s="79"/>
      <c r="G36" s="36">
        <f t="shared" si="0"/>
        <v>0</v>
      </c>
    </row>
    <row r="37" spans="1:7" s="64" customFormat="1" ht="19.95" customHeight="1">
      <c r="A37" s="33" t="s">
        <v>198</v>
      </c>
      <c r="B37" s="33" t="s">
        <v>140</v>
      </c>
      <c r="C37" s="33" t="s">
        <v>228</v>
      </c>
      <c r="D37" s="33" t="s">
        <v>517</v>
      </c>
      <c r="E37" s="63">
        <v>5.5629999999999999E-2</v>
      </c>
      <c r="F37" s="79">
        <v>100</v>
      </c>
      <c r="G37" s="36">
        <f t="shared" si="0"/>
        <v>5.5629999999999997</v>
      </c>
    </row>
    <row r="38" spans="1:7" s="64" customFormat="1" ht="19.95" customHeight="1">
      <c r="A38" s="33" t="s">
        <v>198</v>
      </c>
      <c r="B38" s="33" t="s">
        <v>224</v>
      </c>
      <c r="C38" s="33" t="s">
        <v>228</v>
      </c>
      <c r="D38" s="33" t="s">
        <v>517</v>
      </c>
      <c r="E38" s="63">
        <v>6.6460000000000005E-2</v>
      </c>
      <c r="F38" s="79">
        <v>120</v>
      </c>
      <c r="G38" s="36">
        <f t="shared" si="0"/>
        <v>7.975200000000001</v>
      </c>
    </row>
    <row r="39" spans="1:7" s="64" customFormat="1" ht="19.95" customHeight="1">
      <c r="A39" s="33" t="s">
        <v>198</v>
      </c>
      <c r="B39" s="33" t="s">
        <v>225</v>
      </c>
      <c r="C39" s="33" t="s">
        <v>228</v>
      </c>
      <c r="D39" s="33" t="s">
        <v>517</v>
      </c>
      <c r="E39" s="63">
        <v>5.7279999999999998E-2</v>
      </c>
      <c r="F39" s="79"/>
      <c r="G39" s="36">
        <f t="shared" si="0"/>
        <v>0</v>
      </c>
    </row>
    <row r="40" spans="1:7" s="64" customFormat="1" ht="19.95" customHeight="1">
      <c r="A40" s="33" t="s">
        <v>507</v>
      </c>
      <c r="B40" s="33" t="s">
        <v>204</v>
      </c>
      <c r="C40" s="33" t="s">
        <v>204</v>
      </c>
      <c r="D40" s="33" t="s">
        <v>516</v>
      </c>
      <c r="E40" s="63">
        <v>1.8737999999999998E-2</v>
      </c>
      <c r="F40" s="79"/>
      <c r="G40" s="36">
        <f t="shared" si="0"/>
        <v>0</v>
      </c>
    </row>
    <row r="41" spans="1:7" s="64" customFormat="1" ht="19.95" customHeight="1">
      <c r="A41" s="33" t="s">
        <v>507</v>
      </c>
      <c r="B41" s="33" t="s">
        <v>205</v>
      </c>
      <c r="C41" s="33" t="s">
        <v>205</v>
      </c>
      <c r="D41" s="33" t="s">
        <v>516</v>
      </c>
      <c r="E41" s="63">
        <v>0.129519</v>
      </c>
      <c r="F41" s="79">
        <v>50</v>
      </c>
      <c r="G41" s="36">
        <f t="shared" si="0"/>
        <v>6.4759500000000001</v>
      </c>
    </row>
    <row r="42" spans="1:7" s="64" customFormat="1" ht="19.95" customHeight="1">
      <c r="A42" s="33" t="s">
        <v>507</v>
      </c>
      <c r="B42" s="33" t="s">
        <v>508</v>
      </c>
      <c r="C42" s="33" t="s">
        <v>508</v>
      </c>
      <c r="D42" s="33" t="s">
        <v>516</v>
      </c>
      <c r="E42" s="63">
        <v>0.11286400000000001</v>
      </c>
      <c r="F42" s="79"/>
      <c r="G42" s="36">
        <f t="shared" si="0"/>
        <v>0</v>
      </c>
    </row>
    <row r="43" spans="1:7" s="64" customFormat="1" ht="19.95" customHeight="1">
      <c r="A43" s="33" t="s">
        <v>227</v>
      </c>
      <c r="B43" s="33" t="s">
        <v>133</v>
      </c>
      <c r="C43" s="33" t="s">
        <v>219</v>
      </c>
      <c r="D43" s="33" t="s">
        <v>517</v>
      </c>
      <c r="E43" s="63">
        <v>8.2769999999999996E-2</v>
      </c>
      <c r="F43" s="79"/>
      <c r="G43" s="36">
        <f t="shared" si="0"/>
        <v>0</v>
      </c>
    </row>
    <row r="44" spans="1:7" s="64" customFormat="1" ht="19.95" customHeight="1">
      <c r="A44" s="33" t="s">
        <v>227</v>
      </c>
      <c r="B44" s="33" t="s">
        <v>220</v>
      </c>
      <c r="C44" s="33" t="s">
        <v>219</v>
      </c>
      <c r="D44" s="33" t="s">
        <v>517</v>
      </c>
      <c r="E44" s="63">
        <v>0.10086000000000001</v>
      </c>
      <c r="F44" s="79">
        <v>50</v>
      </c>
      <c r="G44" s="36">
        <f t="shared" si="0"/>
        <v>5.0430000000000001</v>
      </c>
    </row>
    <row r="45" spans="1:7" s="64" customFormat="1" ht="19.95" customHeight="1">
      <c r="A45" s="33" t="s">
        <v>227</v>
      </c>
      <c r="B45" s="33" t="s">
        <v>221</v>
      </c>
      <c r="C45" s="33" t="s">
        <v>219</v>
      </c>
      <c r="D45" s="33" t="s">
        <v>517</v>
      </c>
      <c r="E45" s="63">
        <v>0.13236999999999999</v>
      </c>
      <c r="F45" s="79">
        <v>50</v>
      </c>
      <c r="G45" s="36">
        <f t="shared" si="0"/>
        <v>6.6184999999999992</v>
      </c>
    </row>
    <row r="46" spans="1:7" s="64" customFormat="1" ht="19.95" customHeight="1">
      <c r="A46" s="33" t="s">
        <v>227</v>
      </c>
      <c r="B46" s="33" t="s">
        <v>222</v>
      </c>
      <c r="C46" s="33" t="s">
        <v>219</v>
      </c>
      <c r="D46" s="33" t="s">
        <v>517</v>
      </c>
      <c r="E46" s="63">
        <v>0.11337</v>
      </c>
      <c r="F46" s="79">
        <v>100</v>
      </c>
      <c r="G46" s="36">
        <f t="shared" si="0"/>
        <v>11.337</v>
      </c>
    </row>
    <row r="47" spans="1:7" s="64" customFormat="1" ht="19.95" customHeight="1">
      <c r="A47" s="33" t="s">
        <v>212</v>
      </c>
      <c r="B47" s="33" t="s">
        <v>201</v>
      </c>
      <c r="C47" s="33" t="s">
        <v>219</v>
      </c>
      <c r="D47" s="33" t="s">
        <v>516</v>
      </c>
      <c r="E47" s="63">
        <v>3.6939999999999994E-2</v>
      </c>
      <c r="F47" s="79">
        <v>100</v>
      </c>
      <c r="G47" s="36">
        <f t="shared" si="0"/>
        <v>3.6939999999999995</v>
      </c>
    </row>
    <row r="48" spans="1:7" s="64" customFormat="1" ht="19.95" customHeight="1">
      <c r="A48" s="33" t="s">
        <v>212</v>
      </c>
      <c r="B48" s="33" t="s">
        <v>202</v>
      </c>
      <c r="C48" s="33" t="s">
        <v>219</v>
      </c>
      <c r="D48" s="33" t="s">
        <v>516</v>
      </c>
      <c r="E48" s="63">
        <v>4.9699999999999996E-3</v>
      </c>
      <c r="F48" s="79">
        <v>150</v>
      </c>
      <c r="G48" s="36">
        <f t="shared" si="0"/>
        <v>0.74549999999999994</v>
      </c>
    </row>
    <row r="49" spans="1:7" s="64" customFormat="1" ht="19.95" customHeight="1">
      <c r="A49" s="33" t="s">
        <v>212</v>
      </c>
      <c r="B49" s="33" t="s">
        <v>203</v>
      </c>
      <c r="C49" s="33" t="s">
        <v>219</v>
      </c>
      <c r="D49" s="33" t="s">
        <v>516</v>
      </c>
      <c r="E49" s="63">
        <v>2.9909999999999999E-2</v>
      </c>
      <c r="F49" s="79">
        <v>50</v>
      </c>
      <c r="G49" s="36">
        <f t="shared" si="0"/>
        <v>1.4955000000000001</v>
      </c>
    </row>
    <row r="50" spans="1:7" s="64" customFormat="1" ht="19.95" customHeight="1">
      <c r="A50" s="33" t="s">
        <v>212</v>
      </c>
      <c r="B50" s="33" t="s">
        <v>515</v>
      </c>
      <c r="C50" s="33" t="s">
        <v>219</v>
      </c>
      <c r="D50" s="33" t="s">
        <v>516</v>
      </c>
      <c r="E50" s="63">
        <v>2.75E-2</v>
      </c>
      <c r="F50" s="79"/>
      <c r="G50" s="36">
        <f t="shared" si="0"/>
        <v>0</v>
      </c>
    </row>
    <row r="51" spans="1:7" s="64" customFormat="1" ht="19.95" customHeight="1">
      <c r="A51" s="33" t="s">
        <v>509</v>
      </c>
      <c r="B51" s="33" t="s">
        <v>199</v>
      </c>
      <c r="C51" s="33" t="s">
        <v>219</v>
      </c>
      <c r="D51" s="33" t="s">
        <v>516</v>
      </c>
      <c r="E51" s="63">
        <v>0.20369000000000001</v>
      </c>
      <c r="F51" s="79">
        <v>50</v>
      </c>
      <c r="G51" s="36">
        <f t="shared" si="0"/>
        <v>10.1845</v>
      </c>
    </row>
    <row r="52" spans="1:7" s="64" customFormat="1" ht="19.95" customHeight="1">
      <c r="A52" s="33" t="s">
        <v>509</v>
      </c>
      <c r="B52" s="33" t="s">
        <v>200</v>
      </c>
      <c r="C52" s="33" t="s">
        <v>219</v>
      </c>
      <c r="D52" s="33" t="s">
        <v>516</v>
      </c>
      <c r="E52" s="63">
        <v>0.31191000000000002</v>
      </c>
      <c r="F52" s="79">
        <v>100</v>
      </c>
      <c r="G52" s="36">
        <f t="shared" si="0"/>
        <v>31.191000000000003</v>
      </c>
    </row>
    <row r="53" spans="1:7" s="23" customFormat="1" ht="13.8">
      <c r="E53" s="24"/>
      <c r="F53" s="25"/>
      <c r="G53" s="25"/>
    </row>
    <row r="54" spans="1:7" s="23" customFormat="1" ht="13.8">
      <c r="E54" s="24"/>
      <c r="F54" s="25"/>
      <c r="G54" s="25"/>
    </row>
    <row r="55" spans="1:7" s="23" customFormat="1" ht="13.8">
      <c r="E55" s="24"/>
      <c r="F55" s="25"/>
      <c r="G55" s="25"/>
    </row>
    <row r="56" spans="1:7" s="23" customFormat="1" ht="13.8">
      <c r="E56" s="24"/>
      <c r="F56" s="25"/>
      <c r="G56" s="25"/>
    </row>
    <row r="57" spans="1:7" s="23" customFormat="1" ht="13.8">
      <c r="E57" s="24"/>
      <c r="F57" s="25"/>
      <c r="G57" s="25"/>
    </row>
    <row r="58" spans="1:7" s="23" customFormat="1" ht="13.8">
      <c r="E58" s="24"/>
      <c r="F58" s="25"/>
      <c r="G58" s="25"/>
    </row>
    <row r="59" spans="1:7" s="23" customFormat="1" ht="13.8">
      <c r="E59" s="24"/>
      <c r="F59" s="25"/>
      <c r="G59" s="25"/>
    </row>
    <row r="60" spans="1:7" s="23" customFormat="1" ht="13.8">
      <c r="E60" s="24"/>
      <c r="F60" s="25"/>
      <c r="G60" s="25"/>
    </row>
    <row r="61" spans="1:7" s="23" customFormat="1" ht="13.8">
      <c r="E61" s="24"/>
      <c r="F61" s="25"/>
      <c r="G61" s="25"/>
    </row>
    <row r="62" spans="1:7" s="23" customFormat="1" ht="13.8">
      <c r="E62" s="24"/>
      <c r="F62" s="25"/>
      <c r="G62" s="25"/>
    </row>
    <row r="63" spans="1:7" s="23" customFormat="1" ht="13.8">
      <c r="E63" s="24"/>
      <c r="F63" s="25"/>
      <c r="G63" s="25"/>
    </row>
    <row r="64" spans="1:7" s="23" customFormat="1" ht="13.8">
      <c r="E64" s="24"/>
      <c r="F64" s="25"/>
      <c r="G64" s="25"/>
    </row>
    <row r="65" spans="5:7" s="23" customFormat="1" ht="13.8">
      <c r="E65" s="24"/>
      <c r="F65" s="25"/>
      <c r="G65" s="25"/>
    </row>
    <row r="66" spans="5:7" s="23" customFormat="1" ht="13.8">
      <c r="E66" s="24"/>
      <c r="F66" s="25"/>
      <c r="G66" s="25"/>
    </row>
    <row r="67" spans="5:7" s="23" customFormat="1" ht="13.8">
      <c r="E67" s="24"/>
      <c r="F67" s="25"/>
      <c r="G67" s="25"/>
    </row>
    <row r="68" spans="5:7" s="23" customFormat="1" ht="13.8">
      <c r="E68" s="24"/>
      <c r="F68" s="25"/>
      <c r="G68" s="25"/>
    </row>
    <row r="69" spans="5:7" s="23" customFormat="1" ht="13.8">
      <c r="E69" s="24"/>
      <c r="F69" s="25"/>
      <c r="G69" s="25"/>
    </row>
    <row r="70" spans="5:7" s="23" customFormat="1" ht="13.8">
      <c r="E70" s="24"/>
      <c r="F70" s="25"/>
      <c r="G70" s="25"/>
    </row>
    <row r="71" spans="5:7" s="23" customFormat="1" ht="13.8">
      <c r="E71" s="24"/>
      <c r="F71" s="25"/>
      <c r="G71" s="25"/>
    </row>
    <row r="72" spans="5:7" s="23" customFormat="1" ht="13.8">
      <c r="E72" s="24"/>
      <c r="F72" s="25"/>
      <c r="G72" s="25"/>
    </row>
    <row r="73" spans="5:7" s="23" customFormat="1" ht="13.8">
      <c r="E73" s="24"/>
      <c r="F73" s="25"/>
      <c r="G73" s="25"/>
    </row>
    <row r="74" spans="5:7" s="23" customFormat="1" ht="13.8">
      <c r="E74" s="24"/>
      <c r="F74" s="25"/>
      <c r="G74" s="25"/>
    </row>
    <row r="75" spans="5:7" s="23" customFormat="1" ht="13.8">
      <c r="E75" s="24"/>
      <c r="F75" s="25"/>
      <c r="G75" s="25"/>
    </row>
    <row r="76" spans="5:7" s="23" customFormat="1" ht="13.8">
      <c r="E76" s="24"/>
      <c r="F76" s="25"/>
      <c r="G76" s="25"/>
    </row>
    <row r="77" spans="5:7" s="23" customFormat="1" ht="13.8">
      <c r="E77" s="24"/>
      <c r="F77" s="25"/>
      <c r="G77" s="25"/>
    </row>
    <row r="78" spans="5:7" s="23" customFormat="1" ht="13.8">
      <c r="E78" s="24"/>
      <c r="F78" s="25"/>
      <c r="G78" s="25"/>
    </row>
  </sheetData>
  <sheetProtection algorithmName="SHA-512" hashValue="w86R4RhEdwg7vBc8z9Pd5R5RJztX/v6u3sBeOoZIXOijhaXW/Dby8/U7mt/D4zdkxy8LFHMTa74WceOsxJQzmw==" saltValue="w9p/V7UTK06Zr1stVOiDjA==" spinCount="100000" sheet="1" selectLockedCells="1"/>
  <mergeCells count="3">
    <mergeCell ref="A2:G2"/>
    <mergeCell ref="A3:G3"/>
    <mergeCell ref="A4:G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276F3-354D-5744-832F-7E6508DA30C4}">
  <sheetPr codeName="Sheet15">
    <tabColor theme="3" tint="0.59999389629810485"/>
  </sheetPr>
  <dimension ref="A1:W66"/>
  <sheetViews>
    <sheetView topLeftCell="C1" zoomScale="70" zoomScaleNormal="70" workbookViewId="0">
      <selection activeCell="L35" sqref="L35"/>
    </sheetView>
  </sheetViews>
  <sheetFormatPr defaultColWidth="10.796875" defaultRowHeight="15.6"/>
  <cols>
    <col min="1" max="1" width="15.296875" style="8" customWidth="1"/>
    <col min="2" max="2" width="20.5" style="8" bestFit="1" customWidth="1"/>
    <col min="3" max="3" width="14.796875" style="8" bestFit="1" customWidth="1"/>
    <col min="4" max="4" width="8.5" style="20" bestFit="1" customWidth="1"/>
    <col min="5" max="5" width="13.296875" style="9" bestFit="1" customWidth="1"/>
    <col min="6" max="6" width="13.69921875" style="9" customWidth="1"/>
    <col min="7" max="7" width="3.296875" style="8" customWidth="1"/>
    <col min="8" max="8" width="12.69921875" style="41" customWidth="1"/>
    <col min="9" max="9" width="29.296875" style="8" bestFit="1" customWidth="1"/>
    <col min="10" max="10" width="13.796875" style="8" customWidth="1"/>
    <col min="11" max="11" width="8.5" style="20" bestFit="1" customWidth="1"/>
    <col min="12" max="12" width="12.69921875" style="8" customWidth="1"/>
    <col min="13" max="13" width="16.796875" style="20" customWidth="1"/>
    <col min="14" max="16384" width="10.796875" style="8"/>
  </cols>
  <sheetData>
    <row r="1" spans="1:13" s="3" customFormat="1">
      <c r="B1" s="4"/>
      <c r="D1" s="19"/>
      <c r="E1" s="5"/>
      <c r="F1" s="5"/>
      <c r="G1" s="5"/>
      <c r="H1" s="41"/>
      <c r="I1" s="8"/>
      <c r="J1" s="8"/>
      <c r="K1" s="20"/>
      <c r="L1" s="89"/>
      <c r="M1" s="89"/>
    </row>
    <row r="2" spans="1:13" s="6" customFormat="1" ht="16.05" customHeight="1">
      <c r="A2" s="173" t="s">
        <v>5</v>
      </c>
      <c r="B2" s="173"/>
      <c r="C2" s="173"/>
      <c r="D2" s="173"/>
      <c r="E2" s="173"/>
      <c r="F2" s="173"/>
      <c r="G2" s="173"/>
      <c r="H2" s="18"/>
      <c r="K2" s="11"/>
      <c r="M2" s="11"/>
    </row>
    <row r="3" spans="1:13" s="6" customFormat="1" ht="16.05" customHeight="1">
      <c r="A3" s="178" t="s">
        <v>653</v>
      </c>
      <c r="B3" s="178"/>
      <c r="C3" s="178"/>
      <c r="D3" s="178"/>
      <c r="E3" s="178"/>
      <c r="F3" s="178"/>
      <c r="G3" s="178"/>
      <c r="H3" s="178"/>
      <c r="I3" s="178"/>
      <c r="J3" s="178"/>
      <c r="K3" s="178"/>
      <c r="L3" s="178"/>
      <c r="M3" s="40"/>
    </row>
    <row r="4" spans="1:13" s="6" customFormat="1" ht="22.05" customHeight="1">
      <c r="A4" s="176" t="s">
        <v>664</v>
      </c>
      <c r="B4" s="176"/>
      <c r="C4" s="176"/>
      <c r="D4" s="176"/>
      <c r="E4" s="176"/>
      <c r="F4" s="176"/>
      <c r="G4" s="7"/>
      <c r="H4" s="176" t="s">
        <v>663</v>
      </c>
      <c r="I4" s="176"/>
      <c r="J4" s="176"/>
      <c r="K4" s="176"/>
      <c r="L4" s="176"/>
      <c r="M4" s="176"/>
    </row>
    <row r="5" spans="1:13" s="67" customFormat="1" ht="30" customHeight="1">
      <c r="A5" s="2" t="s">
        <v>661</v>
      </c>
      <c r="B5" s="2" t="s">
        <v>132</v>
      </c>
      <c r="C5" s="2" t="s">
        <v>7</v>
      </c>
      <c r="D5" s="2" t="s">
        <v>136</v>
      </c>
      <c r="E5" s="2" t="s">
        <v>147</v>
      </c>
      <c r="F5" s="2" t="s">
        <v>692</v>
      </c>
      <c r="H5" s="2" t="s">
        <v>661</v>
      </c>
      <c r="I5" s="2" t="s">
        <v>132</v>
      </c>
      <c r="J5" s="2" t="s">
        <v>8</v>
      </c>
      <c r="K5" s="2" t="s">
        <v>136</v>
      </c>
      <c r="L5" s="2" t="s">
        <v>216</v>
      </c>
      <c r="M5" s="2" t="s">
        <v>692</v>
      </c>
    </row>
    <row r="6" spans="1:13" s="64" customFormat="1" ht="22.95" customHeight="1">
      <c r="A6" s="33" t="s">
        <v>229</v>
      </c>
      <c r="B6" s="33" t="s">
        <v>668</v>
      </c>
      <c r="C6" s="33" t="s">
        <v>146</v>
      </c>
      <c r="D6" s="36">
        <v>0.14853</v>
      </c>
      <c r="E6" s="80">
        <v>150</v>
      </c>
      <c r="F6" s="37">
        <f>E6*D6</f>
        <v>22.279499999999999</v>
      </c>
      <c r="H6" s="42" t="s">
        <v>210</v>
      </c>
      <c r="I6" s="76" t="s">
        <v>522</v>
      </c>
      <c r="J6" s="33" t="s">
        <v>211</v>
      </c>
      <c r="K6" s="36">
        <v>2.52129</v>
      </c>
      <c r="L6" s="84">
        <v>500</v>
      </c>
      <c r="M6" s="36">
        <f>L6*K6</f>
        <v>1260.645</v>
      </c>
    </row>
    <row r="7" spans="1:13" s="64" customFormat="1" ht="22.95" customHeight="1">
      <c r="A7" s="33" t="s">
        <v>229</v>
      </c>
      <c r="B7" s="33" t="s">
        <v>669</v>
      </c>
      <c r="C7" s="33" t="s">
        <v>146</v>
      </c>
      <c r="D7" s="36">
        <v>0.189</v>
      </c>
      <c r="E7" s="80">
        <v>150</v>
      </c>
      <c r="F7" s="37">
        <f t="shared" ref="F7:F36" si="0">E7*D7</f>
        <v>28.35</v>
      </c>
      <c r="H7" s="42" t="s">
        <v>210</v>
      </c>
      <c r="I7" s="76" t="s">
        <v>523</v>
      </c>
      <c r="J7" s="33" t="s">
        <v>211</v>
      </c>
      <c r="K7" s="36">
        <v>1.1681000000000001</v>
      </c>
      <c r="L7" s="84">
        <v>500</v>
      </c>
      <c r="M7" s="36">
        <f t="shared" ref="M7:M63" si="1">L7*K7</f>
        <v>584.05000000000007</v>
      </c>
    </row>
    <row r="8" spans="1:13" s="64" customFormat="1" ht="22.95" customHeight="1">
      <c r="A8" s="33" t="s">
        <v>229</v>
      </c>
      <c r="B8" s="33" t="s">
        <v>670</v>
      </c>
      <c r="C8" s="33" t="s">
        <v>146</v>
      </c>
      <c r="D8" s="36">
        <v>0.27171000000000001</v>
      </c>
      <c r="E8" s="80">
        <v>150</v>
      </c>
      <c r="F8" s="37">
        <f t="shared" si="0"/>
        <v>40.756500000000003</v>
      </c>
      <c r="H8" s="42" t="s">
        <v>210</v>
      </c>
      <c r="I8" s="76" t="s">
        <v>524</v>
      </c>
      <c r="J8" s="33" t="s">
        <v>211</v>
      </c>
      <c r="K8" s="36">
        <v>0.59943000000000002</v>
      </c>
      <c r="L8" s="84">
        <v>1000</v>
      </c>
      <c r="M8" s="36">
        <f t="shared" si="1"/>
        <v>599.43000000000006</v>
      </c>
    </row>
    <row r="9" spans="1:13" s="64" customFormat="1" ht="22.95" customHeight="1">
      <c r="A9" s="33" t="s">
        <v>229</v>
      </c>
      <c r="B9" s="33" t="s">
        <v>671</v>
      </c>
      <c r="C9" s="33" t="s">
        <v>146</v>
      </c>
      <c r="D9" s="36">
        <v>0.24709999999999999</v>
      </c>
      <c r="E9" s="80">
        <v>100</v>
      </c>
      <c r="F9" s="37">
        <f t="shared" si="0"/>
        <v>24.709999999999997</v>
      </c>
      <c r="H9" s="42" t="s">
        <v>210</v>
      </c>
      <c r="I9" s="76" t="s">
        <v>525</v>
      </c>
      <c r="J9" s="33" t="s">
        <v>211</v>
      </c>
      <c r="K9" s="36">
        <v>0.59943000000000002</v>
      </c>
      <c r="L9" s="84">
        <v>2000</v>
      </c>
      <c r="M9" s="36">
        <f t="shared" si="1"/>
        <v>1198.8600000000001</v>
      </c>
    </row>
    <row r="10" spans="1:13" s="64" customFormat="1" ht="22.95" customHeight="1">
      <c r="A10" s="33" t="s">
        <v>229</v>
      </c>
      <c r="B10" s="33" t="s">
        <v>668</v>
      </c>
      <c r="C10" s="33" t="s">
        <v>218</v>
      </c>
      <c r="D10" s="36">
        <v>0.21079000000000001</v>
      </c>
      <c r="E10" s="80"/>
      <c r="F10" s="37">
        <f t="shared" si="0"/>
        <v>0</v>
      </c>
      <c r="H10" s="42" t="s">
        <v>212</v>
      </c>
      <c r="I10" s="76" t="s">
        <v>213</v>
      </c>
      <c r="J10" s="33" t="s">
        <v>211</v>
      </c>
      <c r="K10" s="36">
        <v>2.5559999999999999E-2</v>
      </c>
      <c r="L10" s="85">
        <v>1000</v>
      </c>
      <c r="M10" s="36">
        <f t="shared" si="1"/>
        <v>25.56</v>
      </c>
    </row>
    <row r="11" spans="1:13" s="64" customFormat="1" ht="22.95" customHeight="1">
      <c r="A11" s="33" t="s">
        <v>229</v>
      </c>
      <c r="B11" s="33" t="s">
        <v>669</v>
      </c>
      <c r="C11" s="33" t="s">
        <v>218</v>
      </c>
      <c r="D11" s="36">
        <v>0.20791999999999999</v>
      </c>
      <c r="E11" s="80">
        <v>100</v>
      </c>
      <c r="F11" s="37">
        <f t="shared" si="0"/>
        <v>20.791999999999998</v>
      </c>
      <c r="H11" s="42" t="s">
        <v>214</v>
      </c>
      <c r="I11" s="33" t="s">
        <v>526</v>
      </c>
      <c r="J11" s="33" t="s">
        <v>211</v>
      </c>
      <c r="K11" s="36">
        <v>2.941E-3</v>
      </c>
      <c r="L11" s="86"/>
      <c r="M11" s="36">
        <f t="shared" si="1"/>
        <v>0</v>
      </c>
    </row>
    <row r="12" spans="1:13" s="64" customFormat="1" ht="22.95" customHeight="1">
      <c r="A12" s="33" t="s">
        <v>229</v>
      </c>
      <c r="B12" s="33" t="s">
        <v>670</v>
      </c>
      <c r="C12" s="33" t="s">
        <v>218</v>
      </c>
      <c r="D12" s="36">
        <v>0.33276</v>
      </c>
      <c r="E12" s="80">
        <v>100</v>
      </c>
      <c r="F12" s="37">
        <f t="shared" si="0"/>
        <v>33.276000000000003</v>
      </c>
      <c r="H12" s="42" t="s">
        <v>214</v>
      </c>
      <c r="I12" s="33" t="s">
        <v>527</v>
      </c>
      <c r="J12" s="33" t="s">
        <v>211</v>
      </c>
      <c r="K12" s="36">
        <v>4.4610000000000006E-3</v>
      </c>
      <c r="L12" s="86">
        <v>5000</v>
      </c>
      <c r="M12" s="36">
        <f t="shared" si="1"/>
        <v>22.305000000000003</v>
      </c>
    </row>
    <row r="13" spans="1:13" s="64" customFormat="1" ht="22.95" customHeight="1">
      <c r="A13" s="33" t="s">
        <v>229</v>
      </c>
      <c r="B13" s="33" t="s">
        <v>671</v>
      </c>
      <c r="C13" s="33" t="s">
        <v>218</v>
      </c>
      <c r="D13" s="36">
        <v>0.21962000000000001</v>
      </c>
      <c r="E13" s="80"/>
      <c r="F13" s="37">
        <f t="shared" si="0"/>
        <v>0</v>
      </c>
      <c r="H13" s="42" t="s">
        <v>214</v>
      </c>
      <c r="I13" s="33" t="s">
        <v>528</v>
      </c>
      <c r="J13" s="33" t="s">
        <v>211</v>
      </c>
      <c r="K13" s="36">
        <v>5.9820000000000012E-3</v>
      </c>
      <c r="L13" s="86"/>
      <c r="M13" s="36">
        <f t="shared" si="1"/>
        <v>0</v>
      </c>
    </row>
    <row r="14" spans="1:13" s="64" customFormat="1" ht="22.95" customHeight="1">
      <c r="A14" s="33" t="s">
        <v>229</v>
      </c>
      <c r="B14" s="33" t="s">
        <v>671</v>
      </c>
      <c r="C14" s="33" t="s">
        <v>10</v>
      </c>
      <c r="D14" s="36">
        <v>0.24709</v>
      </c>
      <c r="E14" s="80">
        <v>100</v>
      </c>
      <c r="F14" s="37">
        <f t="shared" si="0"/>
        <v>24.709</v>
      </c>
      <c r="H14" s="42" t="s">
        <v>214</v>
      </c>
      <c r="I14" s="33" t="s">
        <v>529</v>
      </c>
      <c r="J14" s="33" t="s">
        <v>211</v>
      </c>
      <c r="K14" s="36">
        <v>7.6039999999999996E-3</v>
      </c>
      <c r="L14" s="86">
        <v>5000</v>
      </c>
      <c r="M14" s="36">
        <f t="shared" si="1"/>
        <v>38.019999999999996</v>
      </c>
    </row>
    <row r="15" spans="1:13" s="64" customFormat="1" ht="22.95" customHeight="1">
      <c r="A15" s="33" t="s">
        <v>229</v>
      </c>
      <c r="B15" s="33" t="s">
        <v>671</v>
      </c>
      <c r="C15" s="33" t="s">
        <v>12</v>
      </c>
      <c r="D15" s="36">
        <v>0.27174999999999999</v>
      </c>
      <c r="E15" s="80">
        <v>100</v>
      </c>
      <c r="F15" s="37">
        <f t="shared" si="0"/>
        <v>27.175000000000001</v>
      </c>
      <c r="H15" s="42" t="s">
        <v>214</v>
      </c>
      <c r="I15" s="33" t="s">
        <v>530</v>
      </c>
      <c r="J15" s="33" t="s">
        <v>211</v>
      </c>
      <c r="K15" s="36">
        <v>9.2270000000000008E-3</v>
      </c>
      <c r="L15" s="86"/>
      <c r="M15" s="36">
        <f t="shared" si="1"/>
        <v>0</v>
      </c>
    </row>
    <row r="16" spans="1:13" s="64" customFormat="1" ht="22.95" customHeight="1">
      <c r="A16" s="33" t="s">
        <v>229</v>
      </c>
      <c r="B16" s="33" t="s">
        <v>671</v>
      </c>
      <c r="C16" s="33" t="s">
        <v>219</v>
      </c>
      <c r="D16" s="36">
        <v>0.24621000000000001</v>
      </c>
      <c r="E16" s="80"/>
      <c r="F16" s="37">
        <f t="shared" si="0"/>
        <v>0</v>
      </c>
      <c r="H16" s="42" t="s">
        <v>214</v>
      </c>
      <c r="I16" s="33" t="s">
        <v>531</v>
      </c>
      <c r="J16" s="33" t="s">
        <v>211</v>
      </c>
      <c r="K16" s="36">
        <v>3.3764000000000002E-2</v>
      </c>
      <c r="L16" s="86"/>
      <c r="M16" s="36">
        <f t="shared" si="1"/>
        <v>0</v>
      </c>
    </row>
    <row r="17" spans="1:23" s="71" customFormat="1" ht="22.95" customHeight="1">
      <c r="A17" s="33" t="s">
        <v>229</v>
      </c>
      <c r="B17" s="33" t="s">
        <v>668</v>
      </c>
      <c r="C17" s="33" t="s">
        <v>228</v>
      </c>
      <c r="D17" s="36">
        <v>4.3189999999999999E-2</v>
      </c>
      <c r="E17" s="80">
        <v>100</v>
      </c>
      <c r="F17" s="37">
        <f t="shared" si="0"/>
        <v>4.319</v>
      </c>
      <c r="G17" s="64"/>
      <c r="H17" s="42" t="s">
        <v>214</v>
      </c>
      <c r="I17" s="33" t="s">
        <v>532</v>
      </c>
      <c r="J17" s="33" t="s">
        <v>211</v>
      </c>
      <c r="K17" s="36">
        <v>4.5720000000000005E-3</v>
      </c>
      <c r="L17" s="86"/>
      <c r="M17" s="36">
        <f t="shared" si="1"/>
        <v>0</v>
      </c>
      <c r="N17" s="64"/>
      <c r="O17" s="64"/>
      <c r="P17" s="64"/>
      <c r="Q17" s="64"/>
      <c r="R17" s="64"/>
      <c r="S17" s="64"/>
      <c r="T17" s="64"/>
      <c r="U17" s="64"/>
      <c r="V17" s="64"/>
      <c r="W17" s="64"/>
    </row>
    <row r="18" spans="1:23" s="71" customFormat="1" ht="22.95" customHeight="1">
      <c r="A18" s="33" t="s">
        <v>229</v>
      </c>
      <c r="B18" s="33" t="s">
        <v>669</v>
      </c>
      <c r="C18" s="33" t="s">
        <v>228</v>
      </c>
      <c r="D18" s="36">
        <v>6.0200000000000004E-2</v>
      </c>
      <c r="E18" s="80"/>
      <c r="F18" s="37">
        <f t="shared" si="0"/>
        <v>0</v>
      </c>
      <c r="G18" s="64"/>
      <c r="H18" s="42" t="s">
        <v>214</v>
      </c>
      <c r="I18" s="33" t="s">
        <v>533</v>
      </c>
      <c r="J18" s="33" t="s">
        <v>211</v>
      </c>
      <c r="K18" s="36">
        <v>5.7800000000000004E-3</v>
      </c>
      <c r="L18" s="86"/>
      <c r="M18" s="36">
        <f t="shared" si="1"/>
        <v>0</v>
      </c>
      <c r="N18" s="64"/>
      <c r="O18" s="64"/>
      <c r="P18" s="64"/>
      <c r="Q18" s="64"/>
      <c r="R18" s="64"/>
      <c r="S18" s="64"/>
      <c r="T18" s="64"/>
      <c r="U18" s="64"/>
      <c r="V18" s="64"/>
      <c r="W18" s="64"/>
    </row>
    <row r="19" spans="1:23" s="71" customFormat="1" ht="22.95" customHeight="1">
      <c r="A19" s="33" t="s">
        <v>229</v>
      </c>
      <c r="B19" s="33" t="s">
        <v>670</v>
      </c>
      <c r="C19" s="33" t="s">
        <v>228</v>
      </c>
      <c r="D19" s="36">
        <v>8.4220000000000003E-2</v>
      </c>
      <c r="E19" s="80">
        <v>70</v>
      </c>
      <c r="F19" s="37">
        <f t="shared" si="0"/>
        <v>5.8954000000000004</v>
      </c>
      <c r="G19" s="64"/>
      <c r="H19" s="42" t="s">
        <v>214</v>
      </c>
      <c r="I19" s="33" t="s">
        <v>534</v>
      </c>
      <c r="J19" s="33" t="s">
        <v>211</v>
      </c>
      <c r="K19" s="36">
        <v>1.0442999999999999E-2</v>
      </c>
      <c r="L19" s="86">
        <v>5000</v>
      </c>
      <c r="M19" s="36">
        <f t="shared" si="1"/>
        <v>52.214999999999996</v>
      </c>
      <c r="N19" s="64"/>
      <c r="O19" s="64"/>
      <c r="P19" s="64"/>
      <c r="Q19" s="64"/>
      <c r="R19" s="64"/>
      <c r="S19" s="64"/>
      <c r="T19" s="64"/>
      <c r="U19" s="64"/>
      <c r="V19" s="64"/>
      <c r="W19" s="64"/>
    </row>
    <row r="20" spans="1:23" s="71" customFormat="1" ht="22.95" customHeight="1">
      <c r="A20" s="33" t="s">
        <v>229</v>
      </c>
      <c r="B20" s="33" t="s">
        <v>671</v>
      </c>
      <c r="C20" s="33" t="s">
        <v>228</v>
      </c>
      <c r="D20" s="36">
        <v>6.0250000000000005E-2</v>
      </c>
      <c r="E20" s="80">
        <v>100</v>
      </c>
      <c r="F20" s="37">
        <f t="shared" si="0"/>
        <v>6.0250000000000004</v>
      </c>
      <c r="G20" s="64"/>
      <c r="H20" s="42" t="s">
        <v>214</v>
      </c>
      <c r="I20" s="33" t="s">
        <v>535</v>
      </c>
      <c r="J20" s="33" t="s">
        <v>211</v>
      </c>
      <c r="K20" s="36">
        <v>1.8960999999999999E-2</v>
      </c>
      <c r="L20" s="86"/>
      <c r="M20" s="36">
        <f t="shared" si="1"/>
        <v>0</v>
      </c>
      <c r="N20" s="64"/>
      <c r="O20" s="64"/>
      <c r="P20" s="64"/>
      <c r="Q20" s="64"/>
      <c r="R20" s="64"/>
      <c r="S20" s="64"/>
      <c r="T20" s="64"/>
      <c r="U20" s="64"/>
      <c r="V20" s="64"/>
      <c r="W20" s="64"/>
    </row>
    <row r="21" spans="1:23" s="71" customFormat="1" ht="22.95" customHeight="1">
      <c r="A21" s="33" t="s">
        <v>520</v>
      </c>
      <c r="B21" s="33" t="s">
        <v>672</v>
      </c>
      <c r="C21" s="33" t="s">
        <v>146</v>
      </c>
      <c r="D21" s="36">
        <v>0.48250999999999999</v>
      </c>
      <c r="E21" s="80"/>
      <c r="F21" s="37">
        <f t="shared" si="0"/>
        <v>0</v>
      </c>
      <c r="G21" s="64"/>
      <c r="H21" s="42" t="s">
        <v>214</v>
      </c>
      <c r="I21" s="33" t="s">
        <v>536</v>
      </c>
      <c r="J21" s="33" t="s">
        <v>211</v>
      </c>
      <c r="K21" s="36">
        <v>2.9606999999999998E-2</v>
      </c>
      <c r="L21" s="86"/>
      <c r="M21" s="36">
        <f t="shared" si="1"/>
        <v>0</v>
      </c>
      <c r="N21" s="64"/>
      <c r="O21" s="64"/>
      <c r="P21" s="64"/>
      <c r="Q21" s="64"/>
      <c r="R21" s="64"/>
      <c r="S21" s="64"/>
      <c r="T21" s="64"/>
      <c r="U21" s="64"/>
      <c r="V21" s="64"/>
      <c r="W21" s="64"/>
    </row>
    <row r="22" spans="1:23" s="71" customFormat="1" ht="22.95" customHeight="1">
      <c r="A22" s="33" t="s">
        <v>520</v>
      </c>
      <c r="B22" s="33" t="s">
        <v>673</v>
      </c>
      <c r="C22" s="33" t="s">
        <v>146</v>
      </c>
      <c r="D22" s="36">
        <v>0.58928000000000003</v>
      </c>
      <c r="E22" s="80">
        <v>100</v>
      </c>
      <c r="F22" s="37">
        <f t="shared" si="0"/>
        <v>58.928000000000004</v>
      </c>
      <c r="G22" s="64"/>
      <c r="H22" s="42" t="s">
        <v>214</v>
      </c>
      <c r="I22" s="33" t="s">
        <v>537</v>
      </c>
      <c r="J22" s="33" t="s">
        <v>211</v>
      </c>
      <c r="K22" s="36">
        <v>4.5627000000000001E-2</v>
      </c>
      <c r="L22" s="86">
        <v>7500</v>
      </c>
      <c r="M22" s="36">
        <f t="shared" si="1"/>
        <v>342.20249999999999</v>
      </c>
      <c r="N22" s="64"/>
      <c r="O22" s="64"/>
      <c r="P22" s="64"/>
      <c r="Q22" s="64"/>
      <c r="R22" s="64"/>
      <c r="S22" s="64"/>
      <c r="T22" s="64"/>
      <c r="U22" s="64"/>
      <c r="V22" s="64"/>
      <c r="W22" s="64"/>
    </row>
    <row r="23" spans="1:23" s="71" customFormat="1" ht="22.95" customHeight="1">
      <c r="A23" s="33" t="s">
        <v>520</v>
      </c>
      <c r="B23" s="33" t="s">
        <v>674</v>
      </c>
      <c r="C23" s="33" t="s">
        <v>146</v>
      </c>
      <c r="D23" s="36">
        <v>0.96431999999999995</v>
      </c>
      <c r="E23" s="80"/>
      <c r="F23" s="37">
        <f t="shared" si="0"/>
        <v>0</v>
      </c>
      <c r="G23" s="64"/>
      <c r="H23" s="42" t="s">
        <v>214</v>
      </c>
      <c r="I23" s="33" t="s">
        <v>538</v>
      </c>
      <c r="J23" s="33" t="s">
        <v>211</v>
      </c>
      <c r="K23" s="36">
        <v>9.0339999999999986E-3</v>
      </c>
      <c r="L23" s="86">
        <v>5000</v>
      </c>
      <c r="M23" s="36">
        <f t="shared" si="1"/>
        <v>45.169999999999995</v>
      </c>
      <c r="N23" s="64"/>
      <c r="O23" s="64"/>
      <c r="P23" s="64"/>
      <c r="Q23" s="64"/>
      <c r="R23" s="64"/>
      <c r="S23" s="64"/>
      <c r="T23" s="64"/>
      <c r="U23" s="64"/>
      <c r="V23" s="64"/>
      <c r="W23" s="64"/>
    </row>
    <row r="24" spans="1:23" s="71" customFormat="1" ht="22.95" customHeight="1">
      <c r="A24" s="33" t="s">
        <v>520</v>
      </c>
      <c r="B24" s="33" t="s">
        <v>207</v>
      </c>
      <c r="C24" s="33" t="s">
        <v>146</v>
      </c>
      <c r="D24" s="36">
        <v>0.80112000000000005</v>
      </c>
      <c r="E24" s="80"/>
      <c r="F24" s="37">
        <f t="shared" si="0"/>
        <v>0</v>
      </c>
      <c r="G24" s="64"/>
      <c r="H24" s="42" t="s">
        <v>214</v>
      </c>
      <c r="I24" s="33" t="s">
        <v>539</v>
      </c>
      <c r="J24" s="33" t="s">
        <v>211</v>
      </c>
      <c r="K24" s="36">
        <v>8.5170000000000003E-3</v>
      </c>
      <c r="L24" s="86"/>
      <c r="M24" s="36">
        <f t="shared" si="1"/>
        <v>0</v>
      </c>
      <c r="N24" s="64"/>
      <c r="O24" s="64"/>
      <c r="P24" s="64"/>
      <c r="Q24" s="64"/>
      <c r="R24" s="64"/>
      <c r="S24" s="64"/>
      <c r="T24" s="64"/>
      <c r="U24" s="64"/>
      <c r="V24" s="64"/>
      <c r="W24" s="64"/>
    </row>
    <row r="25" spans="1:23" s="71" customFormat="1" ht="22.95" customHeight="1">
      <c r="A25" s="33" t="s">
        <v>520</v>
      </c>
      <c r="B25" s="33" t="s">
        <v>241</v>
      </c>
      <c r="C25" s="33" t="s">
        <v>146</v>
      </c>
      <c r="D25" s="36">
        <v>0.77573999999999999</v>
      </c>
      <c r="E25" s="80">
        <v>100</v>
      </c>
      <c r="F25" s="37">
        <f t="shared" si="0"/>
        <v>77.573999999999998</v>
      </c>
      <c r="G25" s="64"/>
      <c r="H25" s="42" t="s">
        <v>214</v>
      </c>
      <c r="I25" s="33" t="s">
        <v>540</v>
      </c>
      <c r="J25" s="33" t="s">
        <v>211</v>
      </c>
      <c r="K25" s="36">
        <v>1.095E-2</v>
      </c>
      <c r="L25" s="86"/>
      <c r="M25" s="36">
        <f t="shared" si="1"/>
        <v>0</v>
      </c>
      <c r="N25" s="64"/>
      <c r="O25" s="64"/>
      <c r="P25" s="64"/>
      <c r="Q25" s="64"/>
      <c r="R25" s="64"/>
      <c r="S25" s="64"/>
      <c r="T25" s="64"/>
      <c r="U25" s="64"/>
      <c r="V25" s="64"/>
      <c r="W25" s="64"/>
    </row>
    <row r="26" spans="1:23" s="71" customFormat="1" ht="22.95" customHeight="1">
      <c r="A26" s="33" t="s">
        <v>520</v>
      </c>
      <c r="B26" s="33" t="s">
        <v>242</v>
      </c>
      <c r="C26" s="33" t="s">
        <v>146</v>
      </c>
      <c r="D26" s="36">
        <v>0.92366999999999999</v>
      </c>
      <c r="E26" s="80">
        <v>100</v>
      </c>
      <c r="F26" s="37">
        <f t="shared" si="0"/>
        <v>92.367000000000004</v>
      </c>
      <c r="G26" s="64"/>
      <c r="H26" s="42" t="s">
        <v>214</v>
      </c>
      <c r="I26" s="33" t="s">
        <v>541</v>
      </c>
      <c r="J26" s="33" t="s">
        <v>211</v>
      </c>
      <c r="K26" s="36">
        <v>1.5310999999999998E-2</v>
      </c>
      <c r="L26" s="86">
        <v>10000</v>
      </c>
      <c r="M26" s="36">
        <f t="shared" si="1"/>
        <v>153.10999999999999</v>
      </c>
      <c r="N26" s="64"/>
      <c r="O26" s="64"/>
      <c r="P26" s="64"/>
      <c r="Q26" s="64"/>
      <c r="R26" s="64"/>
      <c r="S26" s="64"/>
      <c r="T26" s="64"/>
      <c r="U26" s="64"/>
      <c r="V26" s="64"/>
      <c r="W26" s="64"/>
    </row>
    <row r="27" spans="1:23" s="71" customFormat="1" ht="22.95" customHeight="1">
      <c r="A27" s="33" t="s">
        <v>520</v>
      </c>
      <c r="B27" s="33" t="s">
        <v>243</v>
      </c>
      <c r="C27" s="33" t="s">
        <v>146</v>
      </c>
      <c r="D27" s="36">
        <v>0.91569</v>
      </c>
      <c r="E27" s="80">
        <v>100</v>
      </c>
      <c r="F27" s="37">
        <f t="shared" si="0"/>
        <v>91.569000000000003</v>
      </c>
      <c r="G27" s="64"/>
      <c r="H27" s="42" t="s">
        <v>214</v>
      </c>
      <c r="I27" s="33" t="s">
        <v>542</v>
      </c>
      <c r="J27" s="33" t="s">
        <v>211</v>
      </c>
      <c r="K27" s="36">
        <v>2.2510000000000002E-2</v>
      </c>
      <c r="L27" s="86"/>
      <c r="M27" s="36">
        <f t="shared" si="1"/>
        <v>0</v>
      </c>
      <c r="N27" s="64"/>
      <c r="O27" s="64"/>
      <c r="P27" s="64"/>
      <c r="Q27" s="64"/>
      <c r="R27" s="64"/>
      <c r="S27" s="64"/>
      <c r="T27" s="64"/>
      <c r="U27" s="64"/>
      <c r="V27" s="64"/>
      <c r="W27" s="64"/>
    </row>
    <row r="28" spans="1:23" s="71" customFormat="1" ht="22.95" customHeight="1">
      <c r="A28" s="33" t="s">
        <v>520</v>
      </c>
      <c r="B28" s="33" t="s">
        <v>244</v>
      </c>
      <c r="C28" s="33" t="s">
        <v>146</v>
      </c>
      <c r="D28" s="36">
        <v>0.86539999999999995</v>
      </c>
      <c r="E28" s="80"/>
      <c r="F28" s="37">
        <f t="shared" si="0"/>
        <v>0</v>
      </c>
      <c r="G28" s="64"/>
      <c r="H28" s="42" t="s">
        <v>214</v>
      </c>
      <c r="I28" s="33" t="s">
        <v>543</v>
      </c>
      <c r="J28" s="33" t="s">
        <v>211</v>
      </c>
      <c r="K28" s="36">
        <v>1.0322E-2</v>
      </c>
      <c r="L28" s="86"/>
      <c r="M28" s="36">
        <f t="shared" si="1"/>
        <v>0</v>
      </c>
      <c r="N28" s="64"/>
      <c r="O28" s="64"/>
      <c r="P28" s="64"/>
      <c r="Q28" s="64"/>
      <c r="R28" s="64"/>
      <c r="S28" s="64"/>
      <c r="T28" s="64"/>
      <c r="U28" s="64"/>
      <c r="V28" s="64"/>
      <c r="W28" s="64"/>
    </row>
    <row r="29" spans="1:23" s="71" customFormat="1" ht="22.95" customHeight="1">
      <c r="A29" s="33" t="s">
        <v>521</v>
      </c>
      <c r="B29" s="33" t="s">
        <v>672</v>
      </c>
      <c r="C29" s="33" t="s">
        <v>146</v>
      </c>
      <c r="D29" s="36">
        <v>0.57440999999999998</v>
      </c>
      <c r="E29" s="80">
        <v>100</v>
      </c>
      <c r="F29" s="37">
        <f t="shared" si="0"/>
        <v>57.440999999999995</v>
      </c>
      <c r="G29" s="64"/>
      <c r="H29" s="42" t="s">
        <v>214</v>
      </c>
      <c r="I29" s="33" t="s">
        <v>544</v>
      </c>
      <c r="J29" s="33" t="s">
        <v>211</v>
      </c>
      <c r="K29" s="36">
        <v>9.4300000000000009E-3</v>
      </c>
      <c r="L29" s="86">
        <v>5000</v>
      </c>
      <c r="M29" s="36">
        <f t="shared" si="1"/>
        <v>47.150000000000006</v>
      </c>
      <c r="N29" s="64"/>
      <c r="O29" s="64"/>
      <c r="P29" s="64"/>
      <c r="Q29" s="64"/>
      <c r="R29" s="64"/>
      <c r="S29" s="64"/>
      <c r="T29" s="64"/>
      <c r="U29" s="64"/>
      <c r="V29" s="64"/>
      <c r="W29" s="64"/>
    </row>
    <row r="30" spans="1:23" s="71" customFormat="1" ht="22.95" customHeight="1">
      <c r="A30" s="33" t="s">
        <v>521</v>
      </c>
      <c r="B30" s="33" t="s">
        <v>673</v>
      </c>
      <c r="C30" s="33" t="s">
        <v>146</v>
      </c>
      <c r="D30" s="36">
        <v>0.70150999999999997</v>
      </c>
      <c r="E30" s="80">
        <v>100</v>
      </c>
      <c r="F30" s="37">
        <f t="shared" si="0"/>
        <v>70.150999999999996</v>
      </c>
      <c r="G30" s="64"/>
      <c r="H30" s="42" t="s">
        <v>214</v>
      </c>
      <c r="I30" s="33" t="s">
        <v>545</v>
      </c>
      <c r="J30" s="33" t="s">
        <v>211</v>
      </c>
      <c r="K30" s="36">
        <v>1.4702000000000002E-2</v>
      </c>
      <c r="L30" s="86"/>
      <c r="M30" s="36">
        <f t="shared" si="1"/>
        <v>0</v>
      </c>
      <c r="N30" s="64"/>
      <c r="O30" s="64"/>
      <c r="P30" s="64"/>
      <c r="Q30" s="64"/>
      <c r="R30" s="64"/>
      <c r="S30" s="64"/>
      <c r="T30" s="64"/>
      <c r="U30" s="64"/>
      <c r="V30" s="64"/>
      <c r="W30" s="64"/>
    </row>
    <row r="31" spans="1:23" s="71" customFormat="1" ht="22.95" customHeight="1">
      <c r="A31" s="33" t="s">
        <v>521</v>
      </c>
      <c r="B31" s="33" t="s">
        <v>674</v>
      </c>
      <c r="C31" s="33" t="s">
        <v>146</v>
      </c>
      <c r="D31" s="36">
        <v>1.14798</v>
      </c>
      <c r="E31" s="80"/>
      <c r="F31" s="37">
        <f t="shared" si="0"/>
        <v>0</v>
      </c>
      <c r="G31" s="64"/>
      <c r="H31" s="42" t="s">
        <v>214</v>
      </c>
      <c r="I31" s="33" t="s">
        <v>546</v>
      </c>
      <c r="J31" s="33" t="s">
        <v>211</v>
      </c>
      <c r="K31" s="36">
        <v>1.1548000000000001E-2</v>
      </c>
      <c r="L31" s="86"/>
      <c r="M31" s="36">
        <f t="shared" si="1"/>
        <v>0</v>
      </c>
      <c r="N31" s="64"/>
      <c r="O31" s="64"/>
      <c r="P31" s="64"/>
      <c r="Q31" s="64"/>
      <c r="R31" s="64"/>
      <c r="S31" s="64"/>
      <c r="T31" s="64"/>
      <c r="U31" s="64"/>
      <c r="V31" s="64"/>
      <c r="W31" s="64"/>
    </row>
    <row r="32" spans="1:23" s="71" customFormat="1" ht="22.95" customHeight="1">
      <c r="A32" s="33" t="s">
        <v>521</v>
      </c>
      <c r="B32" s="33" t="s">
        <v>207</v>
      </c>
      <c r="C32" s="33" t="s">
        <v>146</v>
      </c>
      <c r="D32" s="36">
        <v>0.95369999999999999</v>
      </c>
      <c r="E32" s="80">
        <v>100</v>
      </c>
      <c r="F32" s="37">
        <f t="shared" si="0"/>
        <v>95.37</v>
      </c>
      <c r="G32" s="64"/>
      <c r="H32" s="42" t="s">
        <v>214</v>
      </c>
      <c r="I32" s="33" t="s">
        <v>547</v>
      </c>
      <c r="J32" s="33" t="s">
        <v>211</v>
      </c>
      <c r="K32" s="36">
        <v>9.1259999999999987E-3</v>
      </c>
      <c r="L32" s="86"/>
      <c r="M32" s="36">
        <f t="shared" si="1"/>
        <v>0</v>
      </c>
      <c r="N32" s="64"/>
      <c r="O32" s="64"/>
      <c r="P32" s="64"/>
      <c r="Q32" s="64"/>
      <c r="R32" s="64"/>
      <c r="S32" s="64"/>
      <c r="T32" s="64"/>
      <c r="U32" s="64"/>
      <c r="V32" s="64"/>
      <c r="W32" s="64"/>
    </row>
    <row r="33" spans="1:23" s="71" customFormat="1" ht="22.95" customHeight="1">
      <c r="A33" s="33" t="s">
        <v>521</v>
      </c>
      <c r="B33" s="33" t="s">
        <v>241</v>
      </c>
      <c r="C33" s="33" t="s">
        <v>146</v>
      </c>
      <c r="D33" s="36">
        <v>0.89798999999999995</v>
      </c>
      <c r="E33" s="80">
        <v>100</v>
      </c>
      <c r="F33" s="37">
        <f t="shared" si="0"/>
        <v>89.798999999999992</v>
      </c>
      <c r="G33" s="64"/>
      <c r="H33" s="42" t="s">
        <v>214</v>
      </c>
      <c r="I33" s="33" t="s">
        <v>548</v>
      </c>
      <c r="J33" s="33" t="s">
        <v>211</v>
      </c>
      <c r="K33" s="36">
        <v>4.4105999999999999E-2</v>
      </c>
      <c r="L33" s="86"/>
      <c r="M33" s="36">
        <f t="shared" si="1"/>
        <v>0</v>
      </c>
      <c r="N33" s="64"/>
      <c r="O33" s="64"/>
      <c r="P33" s="64"/>
      <c r="Q33" s="64"/>
      <c r="R33" s="64"/>
      <c r="S33" s="64"/>
      <c r="T33" s="64"/>
      <c r="U33" s="64"/>
      <c r="V33" s="64"/>
      <c r="W33" s="64"/>
    </row>
    <row r="34" spans="1:23" s="71" customFormat="1" ht="22.95" customHeight="1">
      <c r="A34" s="33" t="s">
        <v>521</v>
      </c>
      <c r="B34" s="33" t="s">
        <v>242</v>
      </c>
      <c r="C34" s="33" t="s">
        <v>146</v>
      </c>
      <c r="D34" s="36">
        <v>1.06924</v>
      </c>
      <c r="E34" s="80"/>
      <c r="F34" s="37">
        <f t="shared" si="0"/>
        <v>0</v>
      </c>
      <c r="G34" s="64"/>
      <c r="H34" s="42" t="s">
        <v>214</v>
      </c>
      <c r="I34" s="33" t="s">
        <v>549</v>
      </c>
      <c r="J34" s="33" t="s">
        <v>211</v>
      </c>
      <c r="K34" s="36">
        <v>1.0383E-2</v>
      </c>
      <c r="L34" s="86"/>
      <c r="M34" s="36">
        <f t="shared" si="1"/>
        <v>0</v>
      </c>
      <c r="N34" s="64"/>
      <c r="O34" s="64"/>
      <c r="P34" s="64"/>
      <c r="Q34" s="64"/>
      <c r="R34" s="64"/>
      <c r="S34" s="64"/>
      <c r="T34" s="64"/>
      <c r="U34" s="64"/>
      <c r="V34" s="64"/>
      <c r="W34" s="64"/>
    </row>
    <row r="35" spans="1:23" s="71" customFormat="1" ht="22.95" customHeight="1">
      <c r="A35" s="33" t="s">
        <v>521</v>
      </c>
      <c r="B35" s="33" t="s">
        <v>243</v>
      </c>
      <c r="C35" s="33" t="s">
        <v>146</v>
      </c>
      <c r="D35" s="36">
        <v>1.06</v>
      </c>
      <c r="E35" s="80">
        <v>150</v>
      </c>
      <c r="F35" s="37">
        <f t="shared" si="0"/>
        <v>159</v>
      </c>
      <c r="G35" s="64"/>
      <c r="H35" s="42" t="s">
        <v>215</v>
      </c>
      <c r="I35" s="33" t="s">
        <v>550</v>
      </c>
      <c r="J35" s="33" t="s">
        <v>211</v>
      </c>
      <c r="K35" s="36">
        <v>2.5350000000000004E-3</v>
      </c>
      <c r="L35" s="86">
        <v>10000</v>
      </c>
      <c r="M35" s="36">
        <f t="shared" si="1"/>
        <v>25.350000000000005</v>
      </c>
      <c r="N35" s="64"/>
      <c r="O35" s="64"/>
      <c r="P35" s="64"/>
      <c r="Q35" s="64"/>
      <c r="R35" s="64"/>
      <c r="S35" s="64"/>
      <c r="T35" s="64"/>
      <c r="U35" s="64"/>
      <c r="V35" s="64"/>
      <c r="W35" s="64"/>
    </row>
    <row r="36" spans="1:23" s="71" customFormat="1" ht="22.95" customHeight="1">
      <c r="A36" s="33" t="s">
        <v>521</v>
      </c>
      <c r="B36" s="33" t="s">
        <v>244</v>
      </c>
      <c r="C36" s="33" t="s">
        <v>146</v>
      </c>
      <c r="D36" s="36">
        <v>1.0142</v>
      </c>
      <c r="E36" s="80">
        <v>100</v>
      </c>
      <c r="F36" s="37">
        <f t="shared" si="0"/>
        <v>101.42</v>
      </c>
      <c r="G36" s="64"/>
      <c r="H36" s="42" t="s">
        <v>215</v>
      </c>
      <c r="I36" s="33" t="s">
        <v>551</v>
      </c>
      <c r="J36" s="33" t="s">
        <v>211</v>
      </c>
      <c r="K36" s="36">
        <v>3.042E-3</v>
      </c>
      <c r="L36" s="86"/>
      <c r="M36" s="36">
        <f t="shared" si="1"/>
        <v>0</v>
      </c>
      <c r="N36" s="64"/>
      <c r="O36" s="64"/>
      <c r="P36" s="64"/>
      <c r="Q36" s="64"/>
      <c r="R36" s="64"/>
      <c r="S36" s="64"/>
      <c r="T36" s="64"/>
      <c r="U36" s="64"/>
      <c r="V36" s="64"/>
      <c r="W36" s="64"/>
    </row>
    <row r="37" spans="1:23" s="71" customFormat="1" ht="22.95" customHeight="1">
      <c r="A37" s="8"/>
      <c r="B37" s="8"/>
      <c r="C37" s="8"/>
      <c r="D37" s="20"/>
      <c r="E37" s="9"/>
      <c r="F37" s="9"/>
      <c r="G37" s="64"/>
      <c r="H37" s="42" t="s">
        <v>215</v>
      </c>
      <c r="I37" s="33" t="s">
        <v>552</v>
      </c>
      <c r="J37" s="33" t="s">
        <v>211</v>
      </c>
      <c r="K37" s="36">
        <v>4.1569999999999992E-3</v>
      </c>
      <c r="L37" s="86">
        <v>5000</v>
      </c>
      <c r="M37" s="36">
        <f t="shared" si="1"/>
        <v>20.784999999999997</v>
      </c>
      <c r="N37" s="64"/>
      <c r="O37" s="64"/>
      <c r="P37" s="64"/>
      <c r="Q37" s="64"/>
      <c r="R37" s="64"/>
      <c r="S37" s="64"/>
      <c r="T37" s="64"/>
      <c r="U37" s="64"/>
      <c r="V37" s="64"/>
      <c r="W37" s="64"/>
    </row>
    <row r="38" spans="1:23" s="71" customFormat="1" ht="22.95" customHeight="1">
      <c r="A38" s="8"/>
      <c r="B38" s="8"/>
      <c r="C38" s="8"/>
      <c r="D38" s="20"/>
      <c r="E38" s="9"/>
      <c r="F38" s="9"/>
      <c r="G38" s="64"/>
      <c r="H38" s="42" t="s">
        <v>215</v>
      </c>
      <c r="I38" s="33" t="s">
        <v>553</v>
      </c>
      <c r="J38" s="33" t="s">
        <v>211</v>
      </c>
      <c r="K38" s="36">
        <v>5.7800000000000004E-3</v>
      </c>
      <c r="L38" s="86"/>
      <c r="M38" s="36">
        <f t="shared" si="1"/>
        <v>0</v>
      </c>
      <c r="N38" s="64"/>
      <c r="O38" s="64"/>
      <c r="P38" s="64"/>
      <c r="Q38" s="64"/>
      <c r="R38" s="64"/>
      <c r="S38" s="64"/>
      <c r="T38" s="64"/>
      <c r="U38" s="64"/>
      <c r="V38" s="64"/>
      <c r="W38" s="64"/>
    </row>
    <row r="39" spans="1:23" s="71" customFormat="1" ht="22.95" customHeight="1">
      <c r="A39" s="8"/>
      <c r="B39" s="8"/>
      <c r="C39" s="8"/>
      <c r="D39" s="20"/>
      <c r="E39" s="9"/>
      <c r="F39" s="9"/>
      <c r="G39" s="64"/>
      <c r="H39" s="42" t="s">
        <v>215</v>
      </c>
      <c r="I39" s="33" t="s">
        <v>554</v>
      </c>
      <c r="J39" s="33" t="s">
        <v>211</v>
      </c>
      <c r="K39" s="36">
        <v>8.0100000000000015E-3</v>
      </c>
      <c r="L39" s="86"/>
      <c r="M39" s="36">
        <f t="shared" si="1"/>
        <v>0</v>
      </c>
      <c r="N39" s="64"/>
      <c r="O39" s="64"/>
      <c r="P39" s="64"/>
      <c r="Q39" s="64"/>
      <c r="R39" s="64"/>
      <c r="S39" s="64"/>
      <c r="T39" s="64"/>
      <c r="U39" s="64"/>
      <c r="V39" s="64"/>
      <c r="W39" s="64"/>
    </row>
    <row r="40" spans="1:23" s="71" customFormat="1" ht="22.95" customHeight="1">
      <c r="A40" s="8"/>
      <c r="B40" s="8"/>
      <c r="C40" s="8"/>
      <c r="D40" s="20"/>
      <c r="E40" s="9"/>
      <c r="F40" s="9"/>
      <c r="G40" s="64"/>
      <c r="H40" s="42" t="s">
        <v>215</v>
      </c>
      <c r="I40" s="33" t="s">
        <v>555</v>
      </c>
      <c r="J40" s="33" t="s">
        <v>211</v>
      </c>
      <c r="K40" s="36">
        <v>2.9606999999999998E-2</v>
      </c>
      <c r="L40" s="86">
        <v>5000</v>
      </c>
      <c r="M40" s="36">
        <f t="shared" si="1"/>
        <v>148.035</v>
      </c>
      <c r="N40" s="64"/>
      <c r="O40" s="64"/>
      <c r="P40" s="64"/>
      <c r="Q40" s="64"/>
      <c r="R40" s="64"/>
      <c r="S40" s="64"/>
      <c r="T40" s="64"/>
      <c r="U40" s="64"/>
      <c r="V40" s="64"/>
      <c r="W40" s="64"/>
    </row>
    <row r="41" spans="1:23" s="71" customFormat="1" ht="22.95" customHeight="1">
      <c r="A41" s="8"/>
      <c r="B41" s="8"/>
      <c r="C41" s="8"/>
      <c r="D41" s="20"/>
      <c r="E41" s="9"/>
      <c r="F41" s="9"/>
      <c r="G41" s="64"/>
      <c r="H41" s="42" t="s">
        <v>215</v>
      </c>
      <c r="I41" s="33" t="s">
        <v>556</v>
      </c>
      <c r="J41" s="33" t="s">
        <v>211</v>
      </c>
      <c r="K41" s="36">
        <v>3.539E-3</v>
      </c>
      <c r="L41" s="86">
        <v>5000</v>
      </c>
      <c r="M41" s="36">
        <f t="shared" si="1"/>
        <v>17.695</v>
      </c>
      <c r="N41" s="64"/>
      <c r="O41" s="64"/>
      <c r="P41" s="64"/>
      <c r="Q41" s="64"/>
      <c r="R41" s="64"/>
      <c r="S41" s="64"/>
      <c r="T41" s="64"/>
      <c r="U41" s="64"/>
      <c r="V41" s="64"/>
      <c r="W41" s="64"/>
    </row>
    <row r="42" spans="1:23" s="71" customFormat="1" ht="22.95" customHeight="1">
      <c r="A42" s="8"/>
      <c r="B42" s="8"/>
      <c r="C42" s="8"/>
      <c r="D42" s="20"/>
      <c r="E42" s="9"/>
      <c r="F42" s="9"/>
      <c r="G42" s="64"/>
      <c r="H42" s="42" t="s">
        <v>215</v>
      </c>
      <c r="I42" s="33" t="s">
        <v>557</v>
      </c>
      <c r="J42" s="33" t="s">
        <v>211</v>
      </c>
      <c r="K42" s="36">
        <v>1.2066000000000002E-2</v>
      </c>
      <c r="L42" s="86">
        <v>15000</v>
      </c>
      <c r="M42" s="36">
        <f t="shared" si="1"/>
        <v>180.99000000000004</v>
      </c>
      <c r="N42" s="64"/>
      <c r="O42" s="64"/>
      <c r="P42" s="64"/>
      <c r="Q42" s="64"/>
      <c r="R42" s="64"/>
      <c r="S42" s="64"/>
      <c r="T42" s="64"/>
      <c r="U42" s="64"/>
      <c r="V42" s="64"/>
      <c r="W42" s="64"/>
    </row>
    <row r="43" spans="1:23" s="71" customFormat="1" ht="22.95" customHeight="1">
      <c r="A43" s="8"/>
      <c r="B43" s="8"/>
      <c r="C43" s="8"/>
      <c r="D43" s="20"/>
      <c r="E43" s="9"/>
      <c r="F43" s="9"/>
      <c r="G43" s="64"/>
      <c r="H43" s="42" t="s">
        <v>215</v>
      </c>
      <c r="I43" s="33" t="s">
        <v>558</v>
      </c>
      <c r="J43" s="33" t="s">
        <v>211</v>
      </c>
      <c r="K43" s="36">
        <v>1.6020000000000003E-2</v>
      </c>
      <c r="L43" s="86"/>
      <c r="M43" s="36">
        <f t="shared" si="1"/>
        <v>0</v>
      </c>
      <c r="N43" s="64"/>
      <c r="O43" s="64"/>
      <c r="P43" s="64"/>
      <c r="Q43" s="64"/>
      <c r="R43" s="64"/>
      <c r="S43" s="64"/>
      <c r="T43" s="64"/>
      <c r="U43" s="64"/>
      <c r="V43" s="64"/>
      <c r="W43" s="64"/>
    </row>
    <row r="44" spans="1:23" s="71" customFormat="1" ht="22.95" customHeight="1">
      <c r="A44" s="8"/>
      <c r="B44" s="8"/>
      <c r="C44" s="8"/>
      <c r="D44" s="20"/>
      <c r="E44" s="9"/>
      <c r="F44" s="9"/>
      <c r="G44" s="64"/>
      <c r="H44" s="42" t="s">
        <v>215</v>
      </c>
      <c r="I44" s="33" t="s">
        <v>559</v>
      </c>
      <c r="J44" s="33" t="s">
        <v>211</v>
      </c>
      <c r="K44" s="36">
        <v>1.4093000000000001E-2</v>
      </c>
      <c r="L44" s="86"/>
      <c r="M44" s="36">
        <f t="shared" si="1"/>
        <v>0</v>
      </c>
      <c r="N44" s="64"/>
      <c r="O44" s="64"/>
      <c r="P44" s="64"/>
      <c r="Q44" s="64"/>
      <c r="R44" s="64"/>
      <c r="S44" s="64"/>
      <c r="T44" s="64"/>
      <c r="U44" s="64"/>
      <c r="V44" s="64"/>
      <c r="W44" s="64"/>
    </row>
    <row r="45" spans="1:23" s="71" customFormat="1" ht="22.95" customHeight="1">
      <c r="A45" s="8"/>
      <c r="B45" s="8"/>
      <c r="C45" s="8"/>
      <c r="D45" s="20"/>
      <c r="E45" s="9"/>
      <c r="F45" s="9"/>
      <c r="G45" s="64"/>
      <c r="H45" s="42" t="s">
        <v>215</v>
      </c>
      <c r="I45" s="33" t="s">
        <v>560</v>
      </c>
      <c r="J45" s="33" t="s">
        <v>211</v>
      </c>
      <c r="K45" s="36">
        <v>1.1153E-2</v>
      </c>
      <c r="L45" s="86"/>
      <c r="M45" s="36">
        <f t="shared" si="1"/>
        <v>0</v>
      </c>
      <c r="N45" s="64"/>
      <c r="O45" s="64"/>
      <c r="P45" s="64"/>
      <c r="Q45" s="64"/>
      <c r="R45" s="64"/>
      <c r="S45" s="64"/>
      <c r="T45" s="64"/>
      <c r="U45" s="64"/>
      <c r="V45" s="64"/>
      <c r="W45" s="64"/>
    </row>
    <row r="46" spans="1:23" s="71" customFormat="1" ht="22.95" customHeight="1">
      <c r="A46" s="8"/>
      <c r="B46" s="8"/>
      <c r="C46" s="8"/>
      <c r="D46" s="20"/>
      <c r="E46" s="9"/>
      <c r="F46" s="9"/>
      <c r="G46" s="64"/>
      <c r="H46" s="42" t="s">
        <v>215</v>
      </c>
      <c r="I46" s="33" t="s">
        <v>561</v>
      </c>
      <c r="J46" s="33" t="s">
        <v>211</v>
      </c>
      <c r="K46" s="36">
        <v>1.7744000000000003E-2</v>
      </c>
      <c r="L46" s="86">
        <v>75000</v>
      </c>
      <c r="M46" s="36">
        <f t="shared" si="1"/>
        <v>1330.8000000000002</v>
      </c>
      <c r="N46" s="64"/>
      <c r="O46" s="64"/>
      <c r="P46" s="64"/>
      <c r="Q46" s="64"/>
      <c r="R46" s="64"/>
      <c r="S46" s="64"/>
      <c r="T46" s="64"/>
      <c r="U46" s="64"/>
      <c r="V46" s="64"/>
      <c r="W46" s="64"/>
    </row>
    <row r="47" spans="1:23" s="71" customFormat="1" ht="22.95" customHeight="1">
      <c r="A47" s="8"/>
      <c r="B47" s="8"/>
      <c r="C47" s="8"/>
      <c r="D47" s="20"/>
      <c r="E47" s="9"/>
      <c r="F47" s="9"/>
      <c r="G47" s="64"/>
      <c r="H47" s="42" t="s">
        <v>215</v>
      </c>
      <c r="I47" s="33" t="s">
        <v>562</v>
      </c>
      <c r="J47" s="33" t="s">
        <v>211</v>
      </c>
      <c r="K47" s="36">
        <v>2.0076E-2</v>
      </c>
      <c r="L47" s="86">
        <v>10000</v>
      </c>
      <c r="M47" s="36">
        <f t="shared" si="1"/>
        <v>200.76</v>
      </c>
      <c r="N47" s="64"/>
      <c r="O47" s="64"/>
      <c r="P47" s="64"/>
      <c r="Q47" s="64"/>
      <c r="R47" s="64"/>
      <c r="S47" s="64"/>
      <c r="T47" s="64"/>
      <c r="U47" s="64"/>
      <c r="V47" s="64"/>
      <c r="W47" s="64"/>
    </row>
    <row r="48" spans="1:23" s="71" customFormat="1" ht="22.95" customHeight="1">
      <c r="A48" s="8"/>
      <c r="B48" s="8"/>
      <c r="C48" s="8"/>
      <c r="D48" s="20"/>
      <c r="E48" s="9"/>
      <c r="F48" s="9"/>
      <c r="G48" s="64"/>
      <c r="H48" s="42" t="s">
        <v>215</v>
      </c>
      <c r="I48" s="33" t="s">
        <v>563</v>
      </c>
      <c r="J48" s="33" t="s">
        <v>211</v>
      </c>
      <c r="K48" s="36">
        <v>1.3232000000000001E-2</v>
      </c>
      <c r="L48" s="86"/>
      <c r="M48" s="36">
        <f t="shared" si="1"/>
        <v>0</v>
      </c>
      <c r="N48" s="64"/>
      <c r="O48" s="64"/>
      <c r="P48" s="64"/>
      <c r="Q48" s="64"/>
      <c r="R48" s="64"/>
      <c r="S48" s="64"/>
      <c r="T48" s="64"/>
      <c r="U48" s="64"/>
      <c r="V48" s="64"/>
      <c r="W48" s="64"/>
    </row>
    <row r="49" spans="1:23" s="71" customFormat="1" ht="22.95" customHeight="1">
      <c r="A49" s="8"/>
      <c r="B49" s="8"/>
      <c r="C49" s="8"/>
      <c r="D49" s="20"/>
      <c r="E49" s="9"/>
      <c r="F49" s="9"/>
      <c r="G49" s="64"/>
      <c r="H49" s="42" t="s">
        <v>215</v>
      </c>
      <c r="I49" s="33" t="s">
        <v>564</v>
      </c>
      <c r="J49" s="33" t="s">
        <v>211</v>
      </c>
      <c r="K49" s="36">
        <v>1.2674000000000001E-2</v>
      </c>
      <c r="L49" s="86"/>
      <c r="M49" s="36">
        <f t="shared" si="1"/>
        <v>0</v>
      </c>
      <c r="N49" s="64"/>
      <c r="O49" s="64"/>
      <c r="P49" s="64"/>
      <c r="Q49" s="64"/>
      <c r="R49" s="64"/>
      <c r="S49" s="64"/>
      <c r="T49" s="64"/>
      <c r="U49" s="64"/>
      <c r="V49" s="64"/>
      <c r="W49" s="64"/>
    </row>
    <row r="50" spans="1:23" s="71" customFormat="1" ht="22.95" customHeight="1">
      <c r="A50" s="8"/>
      <c r="B50" s="8"/>
      <c r="C50" s="8"/>
      <c r="D50" s="20"/>
      <c r="E50" s="9"/>
      <c r="F50" s="9"/>
      <c r="G50" s="64"/>
      <c r="H50" s="42" t="s">
        <v>215</v>
      </c>
      <c r="I50" s="33" t="s">
        <v>565</v>
      </c>
      <c r="J50" s="33" t="s">
        <v>211</v>
      </c>
      <c r="K50" s="36">
        <v>1.6831000000000002E-2</v>
      </c>
      <c r="L50" s="86"/>
      <c r="M50" s="36">
        <f t="shared" si="1"/>
        <v>0</v>
      </c>
      <c r="N50" s="64"/>
      <c r="O50" s="64"/>
      <c r="P50" s="64"/>
      <c r="Q50" s="64"/>
      <c r="R50" s="64"/>
      <c r="S50" s="64"/>
      <c r="T50" s="64"/>
      <c r="U50" s="64"/>
      <c r="V50" s="64"/>
      <c r="W50" s="64"/>
    </row>
    <row r="51" spans="1:23" s="71" customFormat="1" ht="22.95" customHeight="1">
      <c r="A51" s="8"/>
      <c r="B51" s="8"/>
      <c r="C51" s="8"/>
      <c r="D51" s="20"/>
      <c r="E51" s="9"/>
      <c r="F51" s="9"/>
      <c r="G51" s="64"/>
      <c r="H51" s="42" t="s">
        <v>215</v>
      </c>
      <c r="I51" s="33" t="s">
        <v>566</v>
      </c>
      <c r="J51" s="33" t="s">
        <v>211</v>
      </c>
      <c r="K51" s="36">
        <v>1.6831000000000002E-2</v>
      </c>
      <c r="L51" s="86">
        <v>6000</v>
      </c>
      <c r="M51" s="36">
        <f t="shared" si="1"/>
        <v>100.98600000000002</v>
      </c>
      <c r="N51" s="64"/>
      <c r="O51" s="64"/>
      <c r="P51" s="64"/>
      <c r="Q51" s="64"/>
      <c r="R51" s="64"/>
      <c r="S51" s="64"/>
      <c r="T51" s="64"/>
      <c r="U51" s="64"/>
      <c r="V51" s="64"/>
      <c r="W51" s="64"/>
    </row>
    <row r="52" spans="1:23" s="71" customFormat="1" ht="22.95" customHeight="1">
      <c r="A52" s="8"/>
      <c r="B52" s="8"/>
      <c r="C52" s="8"/>
      <c r="D52" s="20"/>
      <c r="E52" s="9"/>
      <c r="F52" s="9"/>
      <c r="G52" s="64"/>
      <c r="H52" s="42" t="s">
        <v>215</v>
      </c>
      <c r="I52" s="33" t="s">
        <v>567</v>
      </c>
      <c r="J52" s="33" t="s">
        <v>211</v>
      </c>
      <c r="K52" s="36">
        <v>2.0278999999999998E-2</v>
      </c>
      <c r="L52" s="86"/>
      <c r="M52" s="36">
        <f t="shared" si="1"/>
        <v>0</v>
      </c>
      <c r="N52" s="64"/>
      <c r="O52" s="64"/>
      <c r="P52" s="64"/>
      <c r="Q52" s="64"/>
      <c r="R52" s="64"/>
      <c r="S52" s="64"/>
      <c r="T52" s="64"/>
      <c r="U52" s="64"/>
      <c r="V52" s="64"/>
      <c r="W52" s="64"/>
    </row>
    <row r="53" spans="1:23" s="71" customFormat="1" ht="22.95" customHeight="1">
      <c r="A53" s="8"/>
      <c r="B53" s="8"/>
      <c r="C53" s="8"/>
      <c r="D53" s="20"/>
      <c r="E53" s="9"/>
      <c r="F53" s="9"/>
      <c r="G53" s="64"/>
      <c r="H53" s="42" t="s">
        <v>215</v>
      </c>
      <c r="I53" s="33" t="s">
        <v>568</v>
      </c>
      <c r="J53" s="33" t="s">
        <v>211</v>
      </c>
      <c r="K53" s="36">
        <v>3.2548000000000007E-2</v>
      </c>
      <c r="L53" s="86">
        <v>5000</v>
      </c>
      <c r="M53" s="36">
        <f t="shared" si="1"/>
        <v>162.74000000000004</v>
      </c>
      <c r="N53" s="64"/>
      <c r="O53" s="64"/>
      <c r="P53" s="64"/>
      <c r="Q53" s="64"/>
      <c r="R53" s="64"/>
      <c r="S53" s="64"/>
      <c r="T53" s="64"/>
      <c r="U53" s="64"/>
      <c r="V53" s="64"/>
      <c r="W53" s="64"/>
    </row>
    <row r="54" spans="1:23" s="71" customFormat="1" ht="22.95" customHeight="1">
      <c r="A54" s="8"/>
      <c r="B54" s="8"/>
      <c r="C54" s="8"/>
      <c r="D54" s="20"/>
      <c r="E54" s="9"/>
      <c r="F54" s="9"/>
      <c r="G54" s="64"/>
      <c r="H54" s="42" t="s">
        <v>215</v>
      </c>
      <c r="I54" s="33" t="s">
        <v>569</v>
      </c>
      <c r="J54" s="33" t="s">
        <v>211</v>
      </c>
      <c r="K54" s="36">
        <v>3.6805999999999998E-2</v>
      </c>
      <c r="L54" s="86">
        <v>7000</v>
      </c>
      <c r="M54" s="36">
        <f t="shared" si="1"/>
        <v>257.642</v>
      </c>
      <c r="N54" s="64"/>
      <c r="O54" s="64"/>
      <c r="P54" s="64"/>
      <c r="Q54" s="64"/>
      <c r="R54" s="64"/>
      <c r="S54" s="64"/>
      <c r="T54" s="64"/>
      <c r="U54" s="64"/>
      <c r="V54" s="64"/>
      <c r="W54" s="64"/>
    </row>
    <row r="55" spans="1:23" s="71" customFormat="1" ht="22.95" customHeight="1">
      <c r="A55" s="8"/>
      <c r="B55" s="8"/>
      <c r="C55" s="8"/>
      <c r="D55" s="20"/>
      <c r="E55" s="9"/>
      <c r="F55" s="9"/>
      <c r="G55" s="64"/>
      <c r="H55" s="42" t="s">
        <v>215</v>
      </c>
      <c r="I55" s="33" t="s">
        <v>570</v>
      </c>
      <c r="J55" s="33" t="s">
        <v>211</v>
      </c>
      <c r="K55" s="36">
        <v>1.6142E-2</v>
      </c>
      <c r="L55" s="86"/>
      <c r="M55" s="36">
        <f t="shared" si="1"/>
        <v>0</v>
      </c>
      <c r="N55" s="64"/>
      <c r="O55" s="64"/>
      <c r="P55" s="64"/>
      <c r="Q55" s="64"/>
      <c r="R55" s="64"/>
      <c r="S55" s="64"/>
      <c r="T55" s="64"/>
      <c r="U55" s="64"/>
      <c r="V55" s="64"/>
      <c r="W55" s="64"/>
    </row>
    <row r="56" spans="1:23" s="71" customFormat="1" ht="22.95" customHeight="1">
      <c r="A56" s="8"/>
      <c r="B56" s="8"/>
      <c r="C56" s="8"/>
      <c r="D56" s="20"/>
      <c r="E56" s="9"/>
      <c r="F56" s="9"/>
      <c r="G56" s="64"/>
      <c r="H56" s="42" t="s">
        <v>215</v>
      </c>
      <c r="I56" s="33" t="s">
        <v>571</v>
      </c>
      <c r="J56" s="33" t="s">
        <v>211</v>
      </c>
      <c r="K56" s="36">
        <v>3.2446000000000003E-2</v>
      </c>
      <c r="L56" s="86"/>
      <c r="M56" s="36">
        <f t="shared" si="1"/>
        <v>0</v>
      </c>
      <c r="N56" s="64"/>
      <c r="O56" s="64"/>
      <c r="P56" s="64"/>
      <c r="Q56" s="64"/>
      <c r="R56" s="64"/>
      <c r="S56" s="64"/>
      <c r="T56" s="64"/>
      <c r="U56" s="64"/>
      <c r="V56" s="64"/>
      <c r="W56" s="64"/>
    </row>
    <row r="57" spans="1:23" s="71" customFormat="1" ht="22.95" customHeight="1">
      <c r="A57" s="8"/>
      <c r="B57" s="8"/>
      <c r="C57" s="8"/>
      <c r="D57" s="20"/>
      <c r="E57" s="9"/>
      <c r="F57" s="9"/>
      <c r="G57" s="64"/>
      <c r="H57" s="42" t="s">
        <v>215</v>
      </c>
      <c r="I57" s="33" t="s">
        <v>572</v>
      </c>
      <c r="J57" s="33" t="s">
        <v>211</v>
      </c>
      <c r="K57" s="36">
        <v>5.8402000000000003E-2</v>
      </c>
      <c r="L57" s="86"/>
      <c r="M57" s="36">
        <f t="shared" si="1"/>
        <v>0</v>
      </c>
      <c r="N57" s="64"/>
      <c r="O57" s="64"/>
      <c r="P57" s="64"/>
      <c r="Q57" s="64"/>
      <c r="R57" s="64"/>
      <c r="S57" s="64"/>
      <c r="T57" s="64"/>
      <c r="U57" s="64"/>
      <c r="V57" s="64"/>
      <c r="W57" s="64"/>
    </row>
    <row r="58" spans="1:23" s="71" customFormat="1" ht="22.95" customHeight="1">
      <c r="A58" s="8"/>
      <c r="B58" s="8"/>
      <c r="C58" s="8"/>
      <c r="D58" s="20"/>
      <c r="E58" s="9"/>
      <c r="F58" s="9"/>
      <c r="G58" s="64"/>
      <c r="H58" s="42" t="s">
        <v>215</v>
      </c>
      <c r="I58" s="33" t="s">
        <v>573</v>
      </c>
      <c r="J58" s="33" t="s">
        <v>211</v>
      </c>
      <c r="K58" s="36">
        <v>3.8580999999999997E-2</v>
      </c>
      <c r="L58" s="86"/>
      <c r="M58" s="36">
        <f t="shared" si="1"/>
        <v>0</v>
      </c>
      <c r="N58" s="64"/>
      <c r="O58" s="64"/>
      <c r="P58" s="64"/>
      <c r="Q58" s="64"/>
      <c r="R58" s="64"/>
      <c r="S58" s="64"/>
      <c r="T58" s="64"/>
      <c r="U58" s="64"/>
      <c r="V58" s="64"/>
      <c r="W58" s="64"/>
    </row>
    <row r="59" spans="1:23" s="71" customFormat="1" ht="22.95" customHeight="1">
      <c r="A59" s="8"/>
      <c r="B59" s="8"/>
      <c r="C59" s="8"/>
      <c r="D59" s="20"/>
      <c r="E59" s="9"/>
      <c r="F59" s="9"/>
      <c r="G59" s="64"/>
      <c r="H59" s="42" t="s">
        <v>215</v>
      </c>
      <c r="I59" s="33" t="s">
        <v>574</v>
      </c>
      <c r="J59" s="33" t="s">
        <v>211</v>
      </c>
      <c r="K59" s="36">
        <v>5.0190000000000005E-2</v>
      </c>
      <c r="L59" s="86">
        <v>35000</v>
      </c>
      <c r="M59" s="36">
        <f t="shared" si="1"/>
        <v>1756.65</v>
      </c>
      <c r="N59" s="64"/>
      <c r="O59" s="64"/>
      <c r="P59" s="64"/>
      <c r="Q59" s="64"/>
      <c r="R59" s="64"/>
      <c r="S59" s="64"/>
      <c r="T59" s="64"/>
      <c r="U59" s="64"/>
      <c r="V59" s="64"/>
      <c r="W59" s="64"/>
    </row>
    <row r="60" spans="1:23" s="71" customFormat="1" ht="22.95" customHeight="1">
      <c r="A60" s="8"/>
      <c r="B60" s="8"/>
      <c r="C60" s="8"/>
      <c r="D60" s="20"/>
      <c r="E60" s="9"/>
      <c r="F60" s="9"/>
      <c r="G60" s="64"/>
      <c r="H60" s="42" t="s">
        <v>215</v>
      </c>
      <c r="I60" s="33" t="s">
        <v>575</v>
      </c>
      <c r="J60" s="33" t="s">
        <v>211</v>
      </c>
      <c r="K60" s="36">
        <v>6.114E-2</v>
      </c>
      <c r="L60" s="86">
        <v>5000</v>
      </c>
      <c r="M60" s="36">
        <f t="shared" si="1"/>
        <v>305.7</v>
      </c>
      <c r="N60" s="64"/>
      <c r="O60" s="64"/>
      <c r="P60" s="64"/>
      <c r="Q60" s="64"/>
      <c r="R60" s="64"/>
      <c r="S60" s="64"/>
      <c r="T60" s="64"/>
      <c r="U60" s="64"/>
      <c r="V60" s="64"/>
      <c r="W60" s="64"/>
    </row>
    <row r="61" spans="1:23" s="71" customFormat="1" ht="22.95" customHeight="1">
      <c r="A61" s="8"/>
      <c r="B61" s="8"/>
      <c r="C61" s="8"/>
      <c r="D61" s="20"/>
      <c r="E61" s="9"/>
      <c r="F61" s="9"/>
      <c r="G61" s="64"/>
      <c r="H61" s="42" t="s">
        <v>215</v>
      </c>
      <c r="I61" s="33" t="s">
        <v>576</v>
      </c>
      <c r="J61" s="33" t="s">
        <v>211</v>
      </c>
      <c r="K61" s="36">
        <v>5.1659000000000004E-2</v>
      </c>
      <c r="L61" s="86"/>
      <c r="M61" s="36">
        <f t="shared" si="1"/>
        <v>0</v>
      </c>
      <c r="N61" s="64"/>
      <c r="O61" s="64"/>
      <c r="P61" s="64"/>
      <c r="Q61" s="64"/>
      <c r="R61" s="64"/>
      <c r="S61" s="64"/>
      <c r="T61" s="64"/>
      <c r="U61" s="64"/>
      <c r="V61" s="64"/>
      <c r="W61" s="64"/>
    </row>
    <row r="62" spans="1:23" s="71" customFormat="1" ht="22.95" customHeight="1">
      <c r="A62" s="8"/>
      <c r="B62" s="8"/>
      <c r="C62" s="8"/>
      <c r="D62" s="20"/>
      <c r="E62" s="9"/>
      <c r="F62" s="9"/>
      <c r="G62" s="64"/>
      <c r="H62" s="42" t="s">
        <v>215</v>
      </c>
      <c r="I62" s="33" t="s">
        <v>577</v>
      </c>
      <c r="J62" s="33" t="s">
        <v>211</v>
      </c>
      <c r="K62" s="36">
        <v>0.37667499999999998</v>
      </c>
      <c r="L62" s="86"/>
      <c r="M62" s="36">
        <f t="shared" si="1"/>
        <v>0</v>
      </c>
      <c r="N62" s="64"/>
      <c r="O62" s="64"/>
      <c r="P62" s="64"/>
      <c r="Q62" s="64"/>
      <c r="R62" s="64"/>
      <c r="S62" s="64"/>
      <c r="T62" s="64"/>
      <c r="U62" s="64"/>
      <c r="V62" s="64"/>
      <c r="W62" s="64"/>
    </row>
    <row r="63" spans="1:23" s="71" customFormat="1" ht="22.95" customHeight="1">
      <c r="A63" s="8"/>
      <c r="B63" s="8"/>
      <c r="C63" s="8"/>
      <c r="D63" s="20"/>
      <c r="E63" s="9"/>
      <c r="F63" s="9"/>
      <c r="G63" s="64"/>
      <c r="H63" s="42" t="s">
        <v>215</v>
      </c>
      <c r="I63" s="33" t="s">
        <v>578</v>
      </c>
      <c r="J63" s="33" t="s">
        <v>211</v>
      </c>
      <c r="K63" s="36">
        <v>1.3080000000000001E-2</v>
      </c>
      <c r="L63" s="86"/>
      <c r="M63" s="36">
        <f t="shared" si="1"/>
        <v>0</v>
      </c>
      <c r="N63" s="64"/>
      <c r="O63" s="64"/>
      <c r="P63" s="64"/>
      <c r="Q63" s="64"/>
      <c r="R63" s="64"/>
      <c r="S63" s="64"/>
      <c r="T63" s="64"/>
      <c r="U63" s="64"/>
      <c r="V63" s="64"/>
      <c r="W63" s="64"/>
    </row>
    <row r="64" spans="1:23" s="71" customFormat="1" ht="22.95" customHeight="1">
      <c r="A64" s="8"/>
      <c r="B64" s="8"/>
      <c r="C64" s="8"/>
      <c r="D64" s="20"/>
      <c r="E64" s="9"/>
      <c r="F64" s="9"/>
      <c r="G64" s="64"/>
      <c r="H64" s="77"/>
      <c r="I64" s="67"/>
      <c r="J64" s="67"/>
      <c r="K64" s="78"/>
      <c r="L64" s="67"/>
      <c r="M64" s="78"/>
      <c r="N64" s="64"/>
      <c r="O64" s="64"/>
      <c r="P64" s="64"/>
      <c r="Q64" s="64"/>
      <c r="R64" s="64"/>
      <c r="S64" s="64"/>
      <c r="T64" s="64"/>
      <c r="U64" s="64"/>
      <c r="V64" s="64"/>
      <c r="W64" s="64"/>
    </row>
    <row r="65" ht="22.05" customHeight="1"/>
    <row r="66" ht="22.05" customHeight="1"/>
  </sheetData>
  <sheetProtection algorithmName="SHA-512" hashValue="DGPNMDvh2S43oh+B9GoGNuW5J0iEuYlB1Ez7bYuaSiFI/OlB+D9Oln84V9yym91TTjU4ju4Kq9WeSggE90OJQg==" saltValue="EXl5fqmijU4qnALwLxywFg==" spinCount="100000" sheet="1" selectLockedCells="1"/>
  <mergeCells count="4">
    <mergeCell ref="A2:G2"/>
    <mergeCell ref="A3:L3"/>
    <mergeCell ref="A4:F4"/>
    <mergeCell ref="H4:M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3E3D-8334-1643-A80F-1D20707F2442}">
  <sheetPr codeName="Sheet16">
    <tabColor theme="3" tint="0.59999389629810485"/>
  </sheetPr>
  <dimension ref="A1:H72"/>
  <sheetViews>
    <sheetView topLeftCell="A62" zoomScale="68" workbookViewId="0">
      <selection activeCell="F49" sqref="F49"/>
    </sheetView>
  </sheetViews>
  <sheetFormatPr defaultColWidth="10.796875" defaultRowHeight="15.6"/>
  <cols>
    <col min="1" max="1" width="14.69921875" style="8" customWidth="1"/>
    <col min="2" max="2" width="17.5" style="8" customWidth="1"/>
    <col min="3" max="3" width="21.796875" style="8" customWidth="1"/>
    <col min="4" max="4" width="14.5" style="8" customWidth="1"/>
    <col min="5" max="5" width="13.296875" style="20" bestFit="1" customWidth="1"/>
    <col min="6" max="6" width="16.796875" style="20" customWidth="1"/>
    <col min="7" max="7" width="16.796875" style="9" customWidth="1"/>
    <col min="8" max="16384" width="10.796875" style="8"/>
  </cols>
  <sheetData>
    <row r="1" spans="1:7" s="3" customFormat="1">
      <c r="B1" s="4"/>
      <c r="E1" s="88"/>
      <c r="F1" s="143"/>
      <c r="G1" s="106"/>
    </row>
    <row r="2" spans="1:7" s="6" customFormat="1" ht="16.05" customHeight="1">
      <c r="A2" s="173" t="s">
        <v>637</v>
      </c>
      <c r="B2" s="173"/>
      <c r="C2" s="173"/>
      <c r="D2" s="173"/>
      <c r="E2" s="173"/>
      <c r="F2" s="173"/>
      <c r="G2" s="173"/>
    </row>
    <row r="3" spans="1:7" s="6" customFormat="1">
      <c r="A3" s="178" t="s">
        <v>665</v>
      </c>
      <c r="B3" s="178"/>
      <c r="C3" s="178"/>
      <c r="D3" s="178"/>
      <c r="E3" s="178"/>
      <c r="F3" s="178"/>
      <c r="G3" s="178"/>
    </row>
    <row r="4" spans="1:7" s="6" customFormat="1" ht="28.95" customHeight="1">
      <c r="A4" s="176" t="s">
        <v>666</v>
      </c>
      <c r="B4" s="176"/>
      <c r="C4" s="176"/>
      <c r="D4" s="176"/>
      <c r="E4" s="176"/>
      <c r="F4" s="176"/>
      <c r="G4" s="176"/>
    </row>
    <row r="5" spans="1:7" s="67" customFormat="1" ht="30" customHeight="1">
      <c r="A5" s="2" t="s">
        <v>661</v>
      </c>
      <c r="B5" s="2" t="s">
        <v>132</v>
      </c>
      <c r="C5" s="2" t="s">
        <v>7</v>
      </c>
      <c r="D5" s="2" t="s">
        <v>8</v>
      </c>
      <c r="E5" s="29" t="s">
        <v>136</v>
      </c>
      <c r="F5" s="2" t="s">
        <v>518</v>
      </c>
      <c r="G5" s="2" t="s">
        <v>692</v>
      </c>
    </row>
    <row r="6" spans="1:7" s="64" customFormat="1" ht="19.95" customHeight="1">
      <c r="A6" s="33" t="s">
        <v>510</v>
      </c>
      <c r="B6" s="33" t="s">
        <v>511</v>
      </c>
      <c r="C6" s="33" t="s">
        <v>219</v>
      </c>
      <c r="D6" s="33" t="s">
        <v>516</v>
      </c>
      <c r="E6" s="63">
        <v>0.11950000000000001</v>
      </c>
      <c r="F6" s="79">
        <v>250</v>
      </c>
      <c r="G6" s="36">
        <f>F6*E6</f>
        <v>29.875000000000004</v>
      </c>
    </row>
    <row r="7" spans="1:7" s="64" customFormat="1" ht="19.95" customHeight="1">
      <c r="A7" s="33" t="s">
        <v>510</v>
      </c>
      <c r="B7" s="33" t="s">
        <v>512</v>
      </c>
      <c r="C7" s="33" t="s">
        <v>219</v>
      </c>
      <c r="D7" s="33" t="s">
        <v>516</v>
      </c>
      <c r="E7" s="63">
        <v>7.8559999999999991E-2</v>
      </c>
      <c r="F7" s="79"/>
      <c r="G7" s="36">
        <f t="shared" ref="G7:G45" si="0">F7*E7</f>
        <v>0</v>
      </c>
    </row>
    <row r="8" spans="1:7" s="64" customFormat="1" ht="19.95" customHeight="1">
      <c r="A8" s="33" t="s">
        <v>510</v>
      </c>
      <c r="B8" s="33" t="s">
        <v>513</v>
      </c>
      <c r="C8" s="33" t="s">
        <v>219</v>
      </c>
      <c r="D8" s="33" t="s">
        <v>516</v>
      </c>
      <c r="E8" s="63">
        <v>0.10312</v>
      </c>
      <c r="F8" s="79">
        <v>150</v>
      </c>
      <c r="G8" s="36">
        <f t="shared" si="0"/>
        <v>15.468</v>
      </c>
    </row>
    <row r="9" spans="1:7" s="64" customFormat="1" ht="19.95" customHeight="1">
      <c r="A9" s="33" t="s">
        <v>510</v>
      </c>
      <c r="B9" s="33" t="s">
        <v>514</v>
      </c>
      <c r="C9" s="33" t="s">
        <v>219</v>
      </c>
      <c r="D9" s="33" t="s">
        <v>516</v>
      </c>
      <c r="E9" s="63">
        <v>2.7320000000000001E-2</v>
      </c>
      <c r="F9" s="79">
        <v>100</v>
      </c>
      <c r="G9" s="36">
        <f t="shared" si="0"/>
        <v>2.7320000000000002</v>
      </c>
    </row>
    <row r="10" spans="1:7" s="64" customFormat="1" ht="19.95" customHeight="1">
      <c r="A10" s="33" t="s">
        <v>198</v>
      </c>
      <c r="B10" s="33" t="s">
        <v>223</v>
      </c>
      <c r="C10" s="33" t="s">
        <v>146</v>
      </c>
      <c r="D10" s="33" t="s">
        <v>517</v>
      </c>
      <c r="E10" s="63">
        <v>0.13721</v>
      </c>
      <c r="F10" s="79">
        <v>100</v>
      </c>
      <c r="G10" s="36">
        <f t="shared" si="0"/>
        <v>13.721</v>
      </c>
    </row>
    <row r="11" spans="1:7" s="64" customFormat="1" ht="19.95" customHeight="1">
      <c r="A11" s="33" t="s">
        <v>198</v>
      </c>
      <c r="B11" s="33" t="s">
        <v>140</v>
      </c>
      <c r="C11" s="33" t="s">
        <v>146</v>
      </c>
      <c r="D11" s="33" t="s">
        <v>517</v>
      </c>
      <c r="E11" s="63">
        <v>0.16636999999999999</v>
      </c>
      <c r="F11" s="79">
        <v>150</v>
      </c>
      <c r="G11" s="36">
        <f t="shared" si="0"/>
        <v>24.955499999999997</v>
      </c>
    </row>
    <row r="12" spans="1:7" s="64" customFormat="1" ht="19.95" customHeight="1">
      <c r="A12" s="33" t="s">
        <v>198</v>
      </c>
      <c r="B12" s="33" t="s">
        <v>224</v>
      </c>
      <c r="C12" s="33" t="s">
        <v>146</v>
      </c>
      <c r="D12" s="33" t="s">
        <v>517</v>
      </c>
      <c r="E12" s="63">
        <v>0.20419000000000001</v>
      </c>
      <c r="F12" s="79"/>
      <c r="G12" s="36">
        <f t="shared" si="0"/>
        <v>0</v>
      </c>
    </row>
    <row r="13" spans="1:7" s="64" customFormat="1" ht="19.95" customHeight="1">
      <c r="A13" s="33" t="s">
        <v>198</v>
      </c>
      <c r="B13" s="33" t="s">
        <v>225</v>
      </c>
      <c r="C13" s="33" t="s">
        <v>146</v>
      </c>
      <c r="D13" s="33" t="s">
        <v>517</v>
      </c>
      <c r="E13" s="63">
        <v>0.16844000000000001</v>
      </c>
      <c r="F13" s="79">
        <v>250</v>
      </c>
      <c r="G13" s="36">
        <f t="shared" si="0"/>
        <v>42.11</v>
      </c>
    </row>
    <row r="14" spans="1:7" s="64" customFormat="1" ht="19.95" customHeight="1">
      <c r="A14" s="33" t="s">
        <v>198</v>
      </c>
      <c r="B14" s="33" t="s">
        <v>223</v>
      </c>
      <c r="C14" s="33" t="s">
        <v>218</v>
      </c>
      <c r="D14" s="33" t="s">
        <v>517</v>
      </c>
      <c r="E14" s="63">
        <v>0.14835999999999999</v>
      </c>
      <c r="F14" s="79">
        <v>300</v>
      </c>
      <c r="G14" s="36">
        <f t="shared" si="0"/>
        <v>44.507999999999996</v>
      </c>
    </row>
    <row r="15" spans="1:7" s="64" customFormat="1" ht="19.95" customHeight="1">
      <c r="A15" s="33" t="s">
        <v>198</v>
      </c>
      <c r="B15" s="33" t="s">
        <v>140</v>
      </c>
      <c r="C15" s="33" t="s">
        <v>218</v>
      </c>
      <c r="D15" s="33" t="s">
        <v>517</v>
      </c>
      <c r="E15" s="63">
        <v>0.18659000000000001</v>
      </c>
      <c r="F15" s="79"/>
      <c r="G15" s="36">
        <f t="shared" si="0"/>
        <v>0</v>
      </c>
    </row>
    <row r="16" spans="1:7" s="64" customFormat="1" ht="19.95" customHeight="1">
      <c r="A16" s="33" t="s">
        <v>198</v>
      </c>
      <c r="B16" s="33" t="s">
        <v>224</v>
      </c>
      <c r="C16" s="33" t="s">
        <v>218</v>
      </c>
      <c r="D16" s="33" t="s">
        <v>517</v>
      </c>
      <c r="E16" s="63">
        <v>0.27806999999999998</v>
      </c>
      <c r="F16" s="79">
        <v>350</v>
      </c>
      <c r="G16" s="36">
        <f t="shared" si="0"/>
        <v>97.3245</v>
      </c>
    </row>
    <row r="17" spans="1:8" s="64" customFormat="1" ht="19.95" customHeight="1">
      <c r="A17" s="33" t="s">
        <v>198</v>
      </c>
      <c r="B17" s="33" t="s">
        <v>225</v>
      </c>
      <c r="C17" s="33" t="s">
        <v>218</v>
      </c>
      <c r="D17" s="33" t="s">
        <v>517</v>
      </c>
      <c r="E17" s="63">
        <v>0.17430000000000001</v>
      </c>
      <c r="F17" s="79"/>
      <c r="G17" s="36">
        <f t="shared" si="0"/>
        <v>0</v>
      </c>
    </row>
    <row r="18" spans="1:8" s="64" customFormat="1" ht="19.95" customHeight="1">
      <c r="A18" s="33" t="s">
        <v>198</v>
      </c>
      <c r="B18" s="33" t="s">
        <v>223</v>
      </c>
      <c r="C18" s="33" t="s">
        <v>226</v>
      </c>
      <c r="D18" s="33" t="s">
        <v>517</v>
      </c>
      <c r="E18" s="63">
        <v>0.10274999999999999</v>
      </c>
      <c r="F18" s="79">
        <v>200</v>
      </c>
      <c r="G18" s="36">
        <f t="shared" si="0"/>
        <v>20.549999999999997</v>
      </c>
    </row>
    <row r="19" spans="1:8" s="64" customFormat="1" ht="19.95" customHeight="1">
      <c r="A19" s="33" t="s">
        <v>198</v>
      </c>
      <c r="B19" s="33" t="s">
        <v>140</v>
      </c>
      <c r="C19" s="33" t="s">
        <v>226</v>
      </c>
      <c r="D19" s="33" t="s">
        <v>517</v>
      </c>
      <c r="E19" s="63">
        <v>0.10698000000000001</v>
      </c>
      <c r="F19" s="79"/>
      <c r="G19" s="36">
        <f t="shared" si="0"/>
        <v>0</v>
      </c>
    </row>
    <row r="20" spans="1:8" s="64" customFormat="1" ht="19.95" customHeight="1">
      <c r="A20" s="33" t="s">
        <v>198</v>
      </c>
      <c r="B20" s="33" t="s">
        <v>224</v>
      </c>
      <c r="C20" s="33" t="s">
        <v>226</v>
      </c>
      <c r="D20" s="33" t="s">
        <v>517</v>
      </c>
      <c r="E20" s="63">
        <v>0.14480000000000001</v>
      </c>
      <c r="F20" s="79">
        <v>150</v>
      </c>
      <c r="G20" s="36">
        <f t="shared" si="0"/>
        <v>21.720000000000002</v>
      </c>
    </row>
    <row r="21" spans="1:8" s="64" customFormat="1" ht="19.95" customHeight="1">
      <c r="A21" s="33" t="s">
        <v>198</v>
      </c>
      <c r="B21" s="33" t="s">
        <v>225</v>
      </c>
      <c r="C21" s="33" t="s">
        <v>226</v>
      </c>
      <c r="D21" s="33" t="s">
        <v>517</v>
      </c>
      <c r="E21" s="63">
        <v>0.11558</v>
      </c>
      <c r="F21" s="79">
        <v>200</v>
      </c>
      <c r="G21" s="36">
        <f t="shared" si="0"/>
        <v>23.116</v>
      </c>
    </row>
    <row r="22" spans="1:8" s="64" customFormat="1" ht="19.95" customHeight="1">
      <c r="A22" s="33" t="s">
        <v>198</v>
      </c>
      <c r="B22" s="33" t="s">
        <v>140</v>
      </c>
      <c r="C22" s="33" t="s">
        <v>10</v>
      </c>
      <c r="D22" s="33" t="s">
        <v>517</v>
      </c>
      <c r="E22" s="63">
        <v>0.15934999999999999</v>
      </c>
      <c r="F22" s="79"/>
      <c r="G22" s="36">
        <f t="shared" si="0"/>
        <v>0</v>
      </c>
    </row>
    <row r="23" spans="1:8" s="64" customFormat="1" ht="19.95" customHeight="1">
      <c r="A23" s="33" t="s">
        <v>198</v>
      </c>
      <c r="B23" s="33" t="s">
        <v>224</v>
      </c>
      <c r="C23" s="33" t="s">
        <v>10</v>
      </c>
      <c r="D23" s="33" t="s">
        <v>517</v>
      </c>
      <c r="E23" s="63">
        <v>0.23680000000000001</v>
      </c>
      <c r="F23" s="79">
        <v>300</v>
      </c>
      <c r="G23" s="36">
        <f t="shared" si="0"/>
        <v>71.040000000000006</v>
      </c>
    </row>
    <row r="24" spans="1:8" s="64" customFormat="1" ht="19.95" customHeight="1">
      <c r="A24" s="33" t="s">
        <v>198</v>
      </c>
      <c r="B24" s="33" t="s">
        <v>225</v>
      </c>
      <c r="C24" s="33" t="s">
        <v>10</v>
      </c>
      <c r="D24" s="33" t="s">
        <v>517</v>
      </c>
      <c r="E24" s="63">
        <v>0.17621000000000001</v>
      </c>
      <c r="F24" s="79">
        <v>250</v>
      </c>
      <c r="G24" s="36">
        <f t="shared" si="0"/>
        <v>44.052500000000002</v>
      </c>
    </row>
    <row r="25" spans="1:8" s="64" customFormat="1" ht="19.95" customHeight="1">
      <c r="A25" s="33" t="s">
        <v>198</v>
      </c>
      <c r="B25" s="33" t="s">
        <v>140</v>
      </c>
      <c r="C25" s="33" t="s">
        <v>12</v>
      </c>
      <c r="D25" s="33" t="s">
        <v>517</v>
      </c>
      <c r="E25" s="63">
        <v>0.17846999999999999</v>
      </c>
      <c r="F25" s="79"/>
      <c r="G25" s="36">
        <f t="shared" si="0"/>
        <v>0</v>
      </c>
    </row>
    <row r="26" spans="1:8" s="64" customFormat="1" ht="19.95" customHeight="1">
      <c r="A26" s="33" t="s">
        <v>198</v>
      </c>
      <c r="B26" s="33" t="s">
        <v>224</v>
      </c>
      <c r="C26" s="33" t="s">
        <v>12</v>
      </c>
      <c r="D26" s="33" t="s">
        <v>517</v>
      </c>
      <c r="E26" s="63">
        <v>0.26606000000000002</v>
      </c>
      <c r="F26" s="79"/>
      <c r="G26" s="36">
        <f t="shared" si="0"/>
        <v>0</v>
      </c>
    </row>
    <row r="27" spans="1:8" s="64" customFormat="1" ht="19.95" customHeight="1">
      <c r="A27" s="33" t="s">
        <v>198</v>
      </c>
      <c r="B27" s="33" t="s">
        <v>225</v>
      </c>
      <c r="C27" s="33" t="s">
        <v>12</v>
      </c>
      <c r="D27" s="33" t="s">
        <v>517</v>
      </c>
      <c r="E27" s="63">
        <v>0.19753999999999999</v>
      </c>
      <c r="F27" s="79">
        <v>300</v>
      </c>
      <c r="G27" s="36">
        <f t="shared" si="0"/>
        <v>59.262</v>
      </c>
    </row>
    <row r="28" spans="1:8" s="64" customFormat="1" ht="19.95" customHeight="1">
      <c r="A28" s="33" t="s">
        <v>198</v>
      </c>
      <c r="B28" s="33" t="s">
        <v>223</v>
      </c>
      <c r="C28" s="33" t="s">
        <v>219</v>
      </c>
      <c r="D28" s="33" t="s">
        <v>517</v>
      </c>
      <c r="E28" s="63">
        <v>0.14449000000000001</v>
      </c>
      <c r="F28" s="79">
        <v>250</v>
      </c>
      <c r="G28" s="36">
        <f t="shared" si="0"/>
        <v>36.122500000000002</v>
      </c>
    </row>
    <row r="29" spans="1:8" s="64" customFormat="1" ht="19.95" customHeight="1">
      <c r="A29" s="33" t="s">
        <v>198</v>
      </c>
      <c r="B29" s="33" t="s">
        <v>140</v>
      </c>
      <c r="C29" s="33" t="s">
        <v>219</v>
      </c>
      <c r="D29" s="33" t="s">
        <v>517</v>
      </c>
      <c r="E29" s="63">
        <v>0.17571000000000001</v>
      </c>
      <c r="F29" s="79"/>
      <c r="G29" s="36">
        <f t="shared" si="0"/>
        <v>0</v>
      </c>
    </row>
    <row r="30" spans="1:8" s="64" customFormat="1" ht="19.95" customHeight="1">
      <c r="A30" s="33" t="s">
        <v>198</v>
      </c>
      <c r="B30" s="33" t="s">
        <v>224</v>
      </c>
      <c r="C30" s="33" t="s">
        <v>219</v>
      </c>
      <c r="D30" s="33" t="s">
        <v>517</v>
      </c>
      <c r="E30" s="63">
        <v>0.22320999999999999</v>
      </c>
      <c r="F30" s="79">
        <v>250</v>
      </c>
      <c r="G30" s="36">
        <f t="shared" si="0"/>
        <v>55.802499999999995</v>
      </c>
    </row>
    <row r="31" spans="1:8" s="64" customFormat="1" ht="19.95" customHeight="1">
      <c r="A31" s="33" t="s">
        <v>198</v>
      </c>
      <c r="B31" s="33" t="s">
        <v>225</v>
      </c>
      <c r="C31" s="33" t="s">
        <v>219</v>
      </c>
      <c r="D31" s="33" t="s">
        <v>517</v>
      </c>
      <c r="E31" s="63">
        <v>0.1714</v>
      </c>
      <c r="F31" s="79"/>
      <c r="G31" s="36">
        <f t="shared" si="0"/>
        <v>0</v>
      </c>
    </row>
    <row r="32" spans="1:8" s="64" customFormat="1" ht="19.95" customHeight="1">
      <c r="A32" s="33" t="s">
        <v>198</v>
      </c>
      <c r="B32" s="33" t="s">
        <v>223</v>
      </c>
      <c r="C32" s="33" t="s">
        <v>228</v>
      </c>
      <c r="D32" s="33" t="s">
        <v>517</v>
      </c>
      <c r="E32" s="63">
        <f>IF('Your organisation'!$C$6&lt;&gt;"",H32*'Your organisation'!$D$6,0)</f>
        <v>6.6968611052519333E-2</v>
      </c>
      <c r="F32" s="79">
        <v>100</v>
      </c>
      <c r="G32" s="36">
        <f t="shared" si="0"/>
        <v>6.6968611052519336</v>
      </c>
      <c r="H32" s="103">
        <v>0.18310886162820622</v>
      </c>
    </row>
    <row r="33" spans="1:8" s="64" customFormat="1" ht="19.95" customHeight="1">
      <c r="A33" s="33" t="s">
        <v>198</v>
      </c>
      <c r="B33" s="33" t="s">
        <v>140</v>
      </c>
      <c r="C33" s="33" t="s">
        <v>228</v>
      </c>
      <c r="D33" s="33" t="s">
        <v>517</v>
      </c>
      <c r="E33" s="63">
        <f>IF('Your organisation'!$C$6&lt;&gt;"",H33*'Your organisation'!$D$6,0)</f>
        <v>8.0365470700879973E-2</v>
      </c>
      <c r="F33" s="79"/>
      <c r="G33" s="36">
        <f t="shared" si="0"/>
        <v>0</v>
      </c>
      <c r="H33" s="103">
        <v>0.21973921249034917</v>
      </c>
    </row>
    <row r="34" spans="1:8" s="64" customFormat="1" ht="19.95" customHeight="1">
      <c r="A34" s="33" t="s">
        <v>198</v>
      </c>
      <c r="B34" s="33" t="s">
        <v>224</v>
      </c>
      <c r="C34" s="33" t="s">
        <v>228</v>
      </c>
      <c r="D34" s="33" t="s">
        <v>517</v>
      </c>
      <c r="E34" s="63">
        <f>IF('Your organisation'!$C$6&lt;&gt;"",H34*'Your organisation'!$D$6,0)</f>
        <v>9.6021285606107024E-2</v>
      </c>
      <c r="F34" s="79">
        <v>200</v>
      </c>
      <c r="G34" s="36">
        <f t="shared" si="0"/>
        <v>19.204257121221406</v>
      </c>
      <c r="H34" s="103">
        <v>0.26254610963369651</v>
      </c>
    </row>
    <row r="35" spans="1:8" s="64" customFormat="1" ht="19.95" customHeight="1">
      <c r="A35" s="33" t="s">
        <v>198</v>
      </c>
      <c r="B35" s="33" t="s">
        <v>225</v>
      </c>
      <c r="C35" s="33" t="s">
        <v>228</v>
      </c>
      <c r="D35" s="33" t="s">
        <v>517</v>
      </c>
      <c r="E35" s="63">
        <f>IF('Your organisation'!$C$6&lt;&gt;"",H35*'Your organisation'!$D$6,0)</f>
        <v>8.2734236282732951E-2</v>
      </c>
      <c r="F35" s="79"/>
      <c r="G35" s="36">
        <f t="shared" si="0"/>
        <v>0</v>
      </c>
      <c r="H35" s="103">
        <v>0.22621600754911211</v>
      </c>
    </row>
    <row r="36" spans="1:8" s="64" customFormat="1" ht="19.95" customHeight="1">
      <c r="A36" s="33" t="s">
        <v>227</v>
      </c>
      <c r="B36" s="33" t="s">
        <v>133</v>
      </c>
      <c r="C36" s="33" t="s">
        <v>219</v>
      </c>
      <c r="D36" s="33" t="s">
        <v>517</v>
      </c>
      <c r="E36" s="63">
        <v>8.2769999999999996E-2</v>
      </c>
      <c r="F36" s="79">
        <v>200</v>
      </c>
      <c r="G36" s="36">
        <f t="shared" si="0"/>
        <v>16.553999999999998</v>
      </c>
    </row>
    <row r="37" spans="1:8" s="64" customFormat="1" ht="19.95" customHeight="1">
      <c r="A37" s="33" t="s">
        <v>227</v>
      </c>
      <c r="B37" s="33" t="s">
        <v>220</v>
      </c>
      <c r="C37" s="33" t="s">
        <v>219</v>
      </c>
      <c r="D37" s="33" t="s">
        <v>517</v>
      </c>
      <c r="E37" s="63">
        <v>0.10086000000000001</v>
      </c>
      <c r="F37" s="79"/>
      <c r="G37" s="36">
        <f t="shared" si="0"/>
        <v>0</v>
      </c>
    </row>
    <row r="38" spans="1:8" s="64" customFormat="1" ht="19.95" customHeight="1">
      <c r="A38" s="33" t="s">
        <v>227</v>
      </c>
      <c r="B38" s="33" t="s">
        <v>221</v>
      </c>
      <c r="C38" s="33" t="s">
        <v>219</v>
      </c>
      <c r="D38" s="33" t="s">
        <v>517</v>
      </c>
      <c r="E38" s="63">
        <v>0.13236999999999999</v>
      </c>
      <c r="F38" s="79"/>
      <c r="G38" s="36">
        <f t="shared" si="0"/>
        <v>0</v>
      </c>
    </row>
    <row r="39" spans="1:8" s="64" customFormat="1" ht="19.95" customHeight="1">
      <c r="A39" s="33" t="s">
        <v>227</v>
      </c>
      <c r="B39" s="33" t="s">
        <v>222</v>
      </c>
      <c r="C39" s="33" t="s">
        <v>219</v>
      </c>
      <c r="D39" s="33" t="s">
        <v>517</v>
      </c>
      <c r="E39" s="63">
        <v>0.11337</v>
      </c>
      <c r="F39" s="79">
        <v>300</v>
      </c>
      <c r="G39" s="36">
        <f t="shared" si="0"/>
        <v>34.011000000000003</v>
      </c>
    </row>
    <row r="40" spans="1:8" s="64" customFormat="1" ht="19.95" customHeight="1">
      <c r="A40" s="33" t="s">
        <v>212</v>
      </c>
      <c r="B40" s="33" t="s">
        <v>201</v>
      </c>
      <c r="C40" s="33" t="s">
        <v>219</v>
      </c>
      <c r="D40" s="33" t="s">
        <v>516</v>
      </c>
      <c r="E40" s="63">
        <v>3.6939999999999994E-2</v>
      </c>
      <c r="F40" s="79"/>
      <c r="G40" s="36">
        <f t="shared" si="0"/>
        <v>0</v>
      </c>
    </row>
    <row r="41" spans="1:8" s="64" customFormat="1" ht="19.95" customHeight="1">
      <c r="A41" s="33" t="s">
        <v>212</v>
      </c>
      <c r="B41" s="33" t="s">
        <v>202</v>
      </c>
      <c r="C41" s="33" t="s">
        <v>219</v>
      </c>
      <c r="D41" s="33" t="s">
        <v>516</v>
      </c>
      <c r="E41" s="63">
        <v>4.9699999999999996E-3</v>
      </c>
      <c r="F41" s="79">
        <v>100</v>
      </c>
      <c r="G41" s="36">
        <f t="shared" si="0"/>
        <v>0.49699999999999994</v>
      </c>
    </row>
    <row r="42" spans="1:8" s="64" customFormat="1" ht="19.95" customHeight="1">
      <c r="A42" s="33" t="s">
        <v>212</v>
      </c>
      <c r="B42" s="33" t="s">
        <v>203</v>
      </c>
      <c r="C42" s="33" t="s">
        <v>219</v>
      </c>
      <c r="D42" s="33" t="s">
        <v>516</v>
      </c>
      <c r="E42" s="63">
        <v>2.9909999999999999E-2</v>
      </c>
      <c r="F42" s="79">
        <v>300</v>
      </c>
      <c r="G42" s="36">
        <f t="shared" si="0"/>
        <v>8.972999999999999</v>
      </c>
    </row>
    <row r="43" spans="1:8" s="64" customFormat="1" ht="19.95" customHeight="1">
      <c r="A43" s="33" t="s">
        <v>212</v>
      </c>
      <c r="B43" s="33" t="s">
        <v>515</v>
      </c>
      <c r="C43" s="33" t="s">
        <v>219</v>
      </c>
      <c r="D43" s="33" t="s">
        <v>516</v>
      </c>
      <c r="E43" s="63">
        <v>2.75E-2</v>
      </c>
      <c r="F43" s="79"/>
      <c r="G43" s="36">
        <f t="shared" si="0"/>
        <v>0</v>
      </c>
    </row>
    <row r="44" spans="1:8" s="64" customFormat="1" ht="19.95" customHeight="1">
      <c r="A44" s="33" t="s">
        <v>509</v>
      </c>
      <c r="B44" s="33" t="s">
        <v>199</v>
      </c>
      <c r="C44" s="33" t="s">
        <v>219</v>
      </c>
      <c r="D44" s="33" t="s">
        <v>516</v>
      </c>
      <c r="E44" s="63">
        <v>0.20369000000000001</v>
      </c>
      <c r="F44" s="79"/>
      <c r="G44" s="36">
        <f t="shared" si="0"/>
        <v>0</v>
      </c>
    </row>
    <row r="45" spans="1:8" s="64" customFormat="1" ht="19.95" customHeight="1">
      <c r="A45" s="33" t="s">
        <v>509</v>
      </c>
      <c r="B45" s="33" t="s">
        <v>200</v>
      </c>
      <c r="C45" s="33" t="s">
        <v>219</v>
      </c>
      <c r="D45" s="33" t="s">
        <v>516</v>
      </c>
      <c r="E45" s="63">
        <v>0.31191000000000002</v>
      </c>
      <c r="F45" s="79">
        <v>300</v>
      </c>
      <c r="G45" s="36">
        <f t="shared" si="0"/>
        <v>93.573000000000008</v>
      </c>
    </row>
    <row r="46" spans="1:8" s="64" customFormat="1" ht="19.95" customHeight="1">
      <c r="A46" s="33" t="s">
        <v>198</v>
      </c>
      <c r="B46" s="33" t="s">
        <v>223</v>
      </c>
      <c r="C46" s="33" t="s">
        <v>736</v>
      </c>
      <c r="D46" s="33" t="s">
        <v>517</v>
      </c>
      <c r="E46" s="63">
        <f>IF('Your organisation'!$C$6&lt;&gt;"",H46*'Your organisation'!$D$6,0)</f>
        <v>5.2363837829306523E-2</v>
      </c>
      <c r="F46" s="79">
        <v>100</v>
      </c>
      <c r="G46" s="36">
        <f t="shared" ref="G46:G53" si="1">F46*E46</f>
        <v>5.2363837829306519</v>
      </c>
      <c r="H46" s="103">
        <v>0.14317577421291927</v>
      </c>
    </row>
    <row r="47" spans="1:8" s="64" customFormat="1" ht="19.95" customHeight="1">
      <c r="A47" s="33" t="s">
        <v>198</v>
      </c>
      <c r="B47" s="33" t="s">
        <v>140</v>
      </c>
      <c r="C47" s="33" t="s">
        <v>736</v>
      </c>
      <c r="D47" s="33" t="s">
        <v>517</v>
      </c>
      <c r="E47" s="63">
        <f>IF('Your organisation'!$C$6&lt;&gt;"",H47*'Your organisation'!$D$6,0)</f>
        <v>3.2346984303184563E-2</v>
      </c>
      <c r="F47" s="79"/>
      <c r="G47" s="36">
        <f t="shared" si="1"/>
        <v>0</v>
      </c>
      <c r="H47" s="103">
        <v>8.8444711332246725E-2</v>
      </c>
    </row>
    <row r="48" spans="1:8" s="64" customFormat="1" ht="19.95" customHeight="1">
      <c r="A48" s="33" t="s">
        <v>198</v>
      </c>
      <c r="B48" s="33" t="s">
        <v>224</v>
      </c>
      <c r="C48" s="33" t="s">
        <v>736</v>
      </c>
      <c r="D48" s="33" t="s">
        <v>517</v>
      </c>
      <c r="E48" s="63">
        <f>IF('Your organisation'!$C$6&lt;&gt;"",H48*'Your organisation'!$D$6,0)</f>
        <v>4.2543657337651086E-2</v>
      </c>
      <c r="F48" s="79">
        <v>120</v>
      </c>
      <c r="G48" s="36">
        <f t="shared" si="1"/>
        <v>5.1052388805181304</v>
      </c>
      <c r="H48" s="103">
        <v>0.11632495496268339</v>
      </c>
    </row>
    <row r="49" spans="1:8" s="64" customFormat="1" ht="19.95" customHeight="1">
      <c r="A49" s="33" t="s">
        <v>198</v>
      </c>
      <c r="B49" s="33" t="s">
        <v>225</v>
      </c>
      <c r="C49" s="33" t="s">
        <v>736</v>
      </c>
      <c r="D49" s="33" t="s">
        <v>517</v>
      </c>
      <c r="E49" s="63">
        <f>IF('Your organisation'!$C$6&lt;&gt;"",H49*'Your organisation'!$D$6,0)</f>
        <v>3.9249347588054206E-2</v>
      </c>
      <c r="F49" s="79"/>
      <c r="G49" s="36">
        <f t="shared" si="1"/>
        <v>0</v>
      </c>
      <c r="H49" s="103">
        <v>0.10731749163592692</v>
      </c>
    </row>
    <row r="50" spans="1:8" s="64" customFormat="1" ht="19.95" customHeight="1">
      <c r="A50" s="33" t="s">
        <v>198</v>
      </c>
      <c r="B50" s="33" t="s">
        <v>223</v>
      </c>
      <c r="C50" s="33" t="s">
        <v>735</v>
      </c>
      <c r="D50" s="33" t="s">
        <v>517</v>
      </c>
      <c r="E50" s="63">
        <v>2.2350000000000002E-2</v>
      </c>
      <c r="F50" s="36">
        <f>F46</f>
        <v>100</v>
      </c>
      <c r="G50" s="36">
        <f t="shared" si="1"/>
        <v>2.2350000000000003</v>
      </c>
    </row>
    <row r="51" spans="1:8" s="64" customFormat="1" ht="19.95" customHeight="1">
      <c r="A51" s="33" t="s">
        <v>198</v>
      </c>
      <c r="B51" s="33" t="s">
        <v>140</v>
      </c>
      <c r="C51" s="33" t="s">
        <v>735</v>
      </c>
      <c r="D51" s="33" t="s">
        <v>517</v>
      </c>
      <c r="E51" s="63">
        <v>7.0120000000000002E-2</v>
      </c>
      <c r="F51" s="36">
        <f>F47</f>
        <v>0</v>
      </c>
      <c r="G51" s="36">
        <f t="shared" si="1"/>
        <v>0</v>
      </c>
    </row>
    <row r="52" spans="1:8" s="64" customFormat="1" ht="19.95" customHeight="1">
      <c r="A52" s="33" t="s">
        <v>198</v>
      </c>
      <c r="B52" s="33" t="s">
        <v>224</v>
      </c>
      <c r="C52" s="33" t="s">
        <v>735</v>
      </c>
      <c r="D52" s="33" t="s">
        <v>517</v>
      </c>
      <c r="E52" s="63">
        <v>7.569999999999999E-2</v>
      </c>
      <c r="F52" s="36">
        <f>F48</f>
        <v>120</v>
      </c>
      <c r="G52" s="36">
        <f t="shared" si="1"/>
        <v>9.0839999999999996</v>
      </c>
    </row>
    <row r="53" spans="1:8" s="64" customFormat="1" ht="19.95" customHeight="1">
      <c r="A53" s="33" t="s">
        <v>198</v>
      </c>
      <c r="B53" s="33" t="s">
        <v>225</v>
      </c>
      <c r="C53" s="33" t="s">
        <v>735</v>
      </c>
      <c r="D53" s="33" t="s">
        <v>517</v>
      </c>
      <c r="E53" s="63">
        <v>6.9950000000000012E-2</v>
      </c>
      <c r="F53" s="36">
        <f>F49</f>
        <v>0</v>
      </c>
      <c r="G53" s="36">
        <f t="shared" si="1"/>
        <v>0</v>
      </c>
    </row>
    <row r="54" spans="1:8" s="23" customFormat="1" ht="13.8">
      <c r="E54" s="26"/>
      <c r="F54" s="26"/>
      <c r="G54" s="25"/>
    </row>
    <row r="55" spans="1:8" s="23" customFormat="1" ht="13.8">
      <c r="E55" s="26"/>
      <c r="F55" s="26"/>
      <c r="G55" s="25"/>
    </row>
    <row r="56" spans="1:8" s="23" customFormat="1" ht="13.8">
      <c r="E56" s="26"/>
      <c r="F56" s="26"/>
      <c r="G56" s="25"/>
    </row>
    <row r="57" spans="1:8" s="23" customFormat="1" ht="13.8">
      <c r="E57" s="26"/>
      <c r="F57" s="26"/>
      <c r="G57" s="25"/>
    </row>
    <row r="58" spans="1:8" s="23" customFormat="1" ht="13.8">
      <c r="E58" s="26"/>
      <c r="F58" s="26"/>
      <c r="G58" s="25"/>
    </row>
    <row r="59" spans="1:8" s="23" customFormat="1" ht="13.8">
      <c r="E59" s="26"/>
      <c r="F59" s="26"/>
      <c r="G59" s="25"/>
    </row>
    <row r="60" spans="1:8" s="23" customFormat="1" ht="13.8">
      <c r="E60" s="26"/>
      <c r="F60" s="26"/>
      <c r="G60" s="25"/>
    </row>
    <row r="61" spans="1:8" s="23" customFormat="1" ht="13.8">
      <c r="E61" s="26"/>
      <c r="F61" s="26"/>
      <c r="G61" s="25"/>
    </row>
    <row r="62" spans="1:8" s="23" customFormat="1" ht="13.8">
      <c r="E62" s="26"/>
      <c r="F62" s="26"/>
      <c r="G62" s="25"/>
    </row>
    <row r="63" spans="1:8" s="23" customFormat="1" ht="13.8">
      <c r="E63" s="26"/>
      <c r="F63" s="26"/>
      <c r="G63" s="25"/>
    </row>
    <row r="64" spans="1:8" s="23" customFormat="1" ht="13.8">
      <c r="E64" s="26"/>
      <c r="F64" s="26"/>
      <c r="G64" s="25"/>
    </row>
    <row r="65" spans="5:7" s="23" customFormat="1" ht="13.8">
      <c r="E65" s="26"/>
      <c r="F65" s="26"/>
      <c r="G65" s="25"/>
    </row>
    <row r="66" spans="5:7" s="23" customFormat="1" ht="13.8">
      <c r="E66" s="26"/>
      <c r="F66" s="26"/>
      <c r="G66" s="25"/>
    </row>
    <row r="67" spans="5:7" s="23" customFormat="1" ht="13.8">
      <c r="E67" s="26"/>
      <c r="F67" s="26"/>
      <c r="G67" s="25"/>
    </row>
    <row r="68" spans="5:7" s="23" customFormat="1" ht="13.8">
      <c r="E68" s="26"/>
      <c r="F68" s="26"/>
      <c r="G68" s="25"/>
    </row>
    <row r="69" spans="5:7" s="23" customFormat="1" ht="13.8">
      <c r="E69" s="26"/>
      <c r="F69" s="26"/>
      <c r="G69" s="25"/>
    </row>
    <row r="70" spans="5:7" s="23" customFormat="1" ht="13.8">
      <c r="E70" s="26"/>
      <c r="F70" s="26"/>
      <c r="G70" s="25"/>
    </row>
    <row r="71" spans="5:7" s="23" customFormat="1" ht="13.8">
      <c r="E71" s="26"/>
      <c r="F71" s="26"/>
      <c r="G71" s="25"/>
    </row>
    <row r="72" spans="5:7" s="23" customFormat="1" ht="13.8">
      <c r="E72" s="26"/>
      <c r="F72" s="26"/>
      <c r="G72" s="25"/>
    </row>
  </sheetData>
  <sheetProtection algorithmName="SHA-512" hashValue="ffNCX3NSl+sSIGi/QMRDy7Fq69V1QOGwaTdIOAcGjsbrw3NLCSaHoX+XJ0JXhgCSW0181qSsWY8GcTkxq9daEw==" saltValue="n/91GX08Lt3kvganeOaaQg==" spinCount="100000" sheet="1" selectLockedCells="1"/>
  <mergeCells count="3">
    <mergeCell ref="A2:G2"/>
    <mergeCell ref="A3:G3"/>
    <mergeCell ref="A4: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90DFC-898E-A440-B521-CC9B384A5A5F}">
  <sheetPr>
    <tabColor theme="3" tint="0.59999389629810485"/>
  </sheetPr>
  <dimension ref="A1:E17"/>
  <sheetViews>
    <sheetView workbookViewId="0">
      <selection activeCell="D6" sqref="D6"/>
    </sheetView>
  </sheetViews>
  <sheetFormatPr defaultColWidth="10.796875" defaultRowHeight="15.6"/>
  <cols>
    <col min="1" max="1" width="22.796875" style="8" customWidth="1"/>
    <col min="2" max="2" width="10.19921875" style="8" customWidth="1"/>
    <col min="3" max="3" width="8.5" style="20" bestFit="1" customWidth="1"/>
    <col min="4" max="4" width="12.69921875" style="8" customWidth="1"/>
    <col min="5" max="5" width="16.796875" style="20" customWidth="1"/>
    <col min="6" max="16384" width="10.796875" style="8"/>
  </cols>
  <sheetData>
    <row r="1" spans="1:5" s="3" customFormat="1">
      <c r="B1" s="8"/>
      <c r="C1" s="20"/>
      <c r="D1" s="106"/>
      <c r="E1" s="90"/>
    </row>
    <row r="2" spans="1:5" s="6" customFormat="1" ht="16.05" customHeight="1">
      <c r="A2" s="105" t="s">
        <v>698</v>
      </c>
      <c r="C2" s="11"/>
      <c r="E2" s="11"/>
    </row>
    <row r="3" spans="1:5" s="6" customFormat="1" ht="28.95" customHeight="1">
      <c r="A3" s="178" t="s">
        <v>699</v>
      </c>
      <c r="B3" s="178"/>
      <c r="C3" s="178"/>
      <c r="D3" s="178"/>
      <c r="E3" s="178"/>
    </row>
    <row r="4" spans="1:5" s="6" customFormat="1" ht="22.05" customHeight="1">
      <c r="A4" s="176" t="s">
        <v>717</v>
      </c>
      <c r="B4" s="176"/>
      <c r="C4" s="176"/>
      <c r="D4" s="176"/>
      <c r="E4" s="176"/>
    </row>
    <row r="5" spans="1:5" s="67" customFormat="1" ht="30" customHeight="1">
      <c r="A5" s="2" t="s">
        <v>661</v>
      </c>
      <c r="B5" s="2" t="s">
        <v>8</v>
      </c>
      <c r="C5" s="2" t="s">
        <v>136</v>
      </c>
      <c r="D5" s="2" t="s">
        <v>197</v>
      </c>
      <c r="E5" s="2" t="s">
        <v>692</v>
      </c>
    </row>
    <row r="6" spans="1:5" s="64" customFormat="1" ht="22.95" customHeight="1">
      <c r="A6" s="33" t="s">
        <v>700</v>
      </c>
      <c r="B6" s="33" t="s">
        <v>711</v>
      </c>
      <c r="C6" s="36">
        <v>0.84</v>
      </c>
      <c r="D6" s="145">
        <v>100</v>
      </c>
      <c r="E6" s="36">
        <f>D6*C6</f>
        <v>84</v>
      </c>
    </row>
    <row r="7" spans="1:5" s="64" customFormat="1" ht="22.95" customHeight="1">
      <c r="A7" s="33" t="s">
        <v>701</v>
      </c>
      <c r="B7" s="33" t="s">
        <v>711</v>
      </c>
      <c r="C7" s="36">
        <v>2.33</v>
      </c>
      <c r="D7" s="145">
        <v>50</v>
      </c>
      <c r="E7" s="36">
        <f t="shared" ref="E7:E17" si="0">D7*C7</f>
        <v>116.5</v>
      </c>
    </row>
    <row r="8" spans="1:5" s="64" customFormat="1" ht="22.95" customHeight="1">
      <c r="A8" s="33" t="s">
        <v>702</v>
      </c>
      <c r="B8" s="33" t="s">
        <v>712</v>
      </c>
      <c r="C8" s="36">
        <v>2.02</v>
      </c>
      <c r="D8" s="145">
        <v>120</v>
      </c>
      <c r="E8" s="36">
        <f t="shared" si="0"/>
        <v>242.4</v>
      </c>
    </row>
    <row r="9" spans="1:5" s="64" customFormat="1" ht="22.95" customHeight="1">
      <c r="A9" s="33" t="s">
        <v>703</v>
      </c>
      <c r="B9" s="33" t="s">
        <v>713</v>
      </c>
      <c r="C9" s="36">
        <v>4.7</v>
      </c>
      <c r="D9" s="145">
        <v>100</v>
      </c>
      <c r="E9" s="36">
        <f t="shared" si="0"/>
        <v>470</v>
      </c>
    </row>
    <row r="10" spans="1:5" s="64" customFormat="1" ht="22.95" customHeight="1">
      <c r="A10" s="33" t="s">
        <v>704</v>
      </c>
      <c r="B10" s="33" t="s">
        <v>714</v>
      </c>
      <c r="C10" s="36">
        <v>0.2</v>
      </c>
      <c r="D10" s="145">
        <v>150</v>
      </c>
      <c r="E10" s="36">
        <f t="shared" si="0"/>
        <v>30</v>
      </c>
    </row>
    <row r="11" spans="1:5" s="64" customFormat="1" ht="22.95" customHeight="1">
      <c r="A11" s="33" t="s">
        <v>705</v>
      </c>
      <c r="B11" s="33" t="s">
        <v>714</v>
      </c>
      <c r="C11" s="36">
        <v>1.87</v>
      </c>
      <c r="D11" s="145">
        <v>50</v>
      </c>
      <c r="E11" s="36">
        <f t="shared" si="0"/>
        <v>93.5</v>
      </c>
    </row>
    <row r="12" spans="1:5" s="64" customFormat="1" ht="22.95" customHeight="1">
      <c r="A12" s="33" t="s">
        <v>706</v>
      </c>
      <c r="B12" s="33" t="s">
        <v>715</v>
      </c>
      <c r="C12" s="36">
        <v>2.77</v>
      </c>
      <c r="D12" s="145">
        <v>80</v>
      </c>
      <c r="E12" s="36">
        <f t="shared" si="0"/>
        <v>221.6</v>
      </c>
    </row>
    <row r="13" spans="1:5" s="64" customFormat="1" ht="22.95" customHeight="1">
      <c r="A13" s="33" t="s">
        <v>707</v>
      </c>
      <c r="B13" s="33" t="s">
        <v>716</v>
      </c>
      <c r="C13" s="36">
        <v>1.27</v>
      </c>
      <c r="D13" s="145">
        <v>100</v>
      </c>
      <c r="E13" s="36">
        <f t="shared" si="0"/>
        <v>127</v>
      </c>
    </row>
    <row r="14" spans="1:5" s="64" customFormat="1" ht="22.95" customHeight="1">
      <c r="A14" s="33" t="s">
        <v>725</v>
      </c>
      <c r="B14" s="33" t="s">
        <v>713</v>
      </c>
      <c r="C14" s="36">
        <v>1.69</v>
      </c>
      <c r="D14" s="145">
        <v>100</v>
      </c>
      <c r="E14" s="36">
        <f t="shared" si="0"/>
        <v>169</v>
      </c>
    </row>
    <row r="15" spans="1:5" s="64" customFormat="1" ht="22.95" customHeight="1">
      <c r="A15" s="33" t="s">
        <v>708</v>
      </c>
      <c r="B15" s="33" t="s">
        <v>713</v>
      </c>
      <c r="C15" s="36">
        <v>2.85</v>
      </c>
      <c r="D15" s="145">
        <v>80</v>
      </c>
      <c r="E15" s="36">
        <f t="shared" si="0"/>
        <v>228</v>
      </c>
    </row>
    <row r="16" spans="1:5" s="64" customFormat="1" ht="22.95" customHeight="1">
      <c r="A16" s="33" t="s">
        <v>709</v>
      </c>
      <c r="B16" s="33" t="s">
        <v>713</v>
      </c>
      <c r="C16" s="36">
        <v>6.93</v>
      </c>
      <c r="D16" s="145">
        <v>60</v>
      </c>
      <c r="E16" s="36">
        <f t="shared" si="0"/>
        <v>415.79999999999995</v>
      </c>
    </row>
    <row r="17" spans="1:5" s="64" customFormat="1" ht="22.95" customHeight="1">
      <c r="A17" s="33" t="s">
        <v>710</v>
      </c>
      <c r="B17" s="33" t="s">
        <v>713</v>
      </c>
      <c r="C17" s="36">
        <v>3.39</v>
      </c>
      <c r="D17" s="145">
        <v>90</v>
      </c>
      <c r="E17" s="36">
        <f t="shared" si="0"/>
        <v>305.10000000000002</v>
      </c>
    </row>
  </sheetData>
  <sheetProtection algorithmName="SHA-512" hashValue="kCra/tTw987vrmQdP843lGX+3mTIACl6OlzzbnkEB7lJac2nrUaRr+iU92cs083Yn1jXBIOZ4MsstT4vM0G1+w==" saltValue="17IIa9nXcZs0bgmjqkdKPw==" spinCount="100000" sheet="1" selectLockedCells="1"/>
  <mergeCells count="2">
    <mergeCell ref="A4:E4"/>
    <mergeCell ref="A3:E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A0F2F-8677-5042-B50E-3C98F6DE349A}">
  <sheetPr>
    <tabColor theme="3" tint="0.59999389629810485"/>
  </sheetPr>
  <dimension ref="A1:U36"/>
  <sheetViews>
    <sheetView topLeftCell="A30" zoomScale="70" zoomScaleNormal="70" workbookViewId="0">
      <selection activeCell="I6" sqref="I6:I30"/>
    </sheetView>
  </sheetViews>
  <sheetFormatPr defaultColWidth="10.796875" defaultRowHeight="15.6"/>
  <cols>
    <col min="1" max="2" width="22.796875" style="8" customWidth="1"/>
    <col min="3" max="3" width="10.19921875" style="8" customWidth="1"/>
    <col min="4" max="4" width="13.296875" style="20" customWidth="1"/>
    <col min="5" max="5" width="10.69921875" style="20" customWidth="1"/>
    <col min="6" max="6" width="12.796875" style="20" customWidth="1"/>
    <col min="7" max="9" width="19" style="8" customWidth="1"/>
    <col min="10" max="10" width="16.796875" style="20" customWidth="1"/>
    <col min="11" max="17" width="10.796875" style="8"/>
    <col min="18" max="18" width="12.5" style="8" customWidth="1"/>
    <col min="19" max="16384" width="10.796875" style="8"/>
  </cols>
  <sheetData>
    <row r="1" spans="1:21" s="3" customFormat="1">
      <c r="C1" s="8"/>
      <c r="D1" s="20"/>
      <c r="E1" s="20"/>
      <c r="F1" s="20"/>
      <c r="G1" s="106"/>
      <c r="H1" s="106"/>
      <c r="I1" s="106"/>
      <c r="J1" s="90"/>
    </row>
    <row r="2" spans="1:21" s="6" customFormat="1" ht="16.05" customHeight="1">
      <c r="A2" s="105" t="s">
        <v>749</v>
      </c>
      <c r="B2" s="105"/>
      <c r="D2" s="11"/>
      <c r="E2" s="11"/>
      <c r="F2" s="11"/>
      <c r="J2" s="11"/>
    </row>
    <row r="3" spans="1:21" s="6" customFormat="1" ht="36" customHeight="1">
      <c r="A3" s="178" t="s">
        <v>763</v>
      </c>
      <c r="B3" s="178"/>
      <c r="C3" s="178"/>
      <c r="D3" s="178"/>
      <c r="E3" s="178"/>
      <c r="F3" s="178"/>
      <c r="G3" s="178"/>
      <c r="H3" s="178"/>
      <c r="I3" s="178"/>
      <c r="J3" s="178"/>
    </row>
    <row r="4" spans="1:21" s="6" customFormat="1" ht="82.05" customHeight="1">
      <c r="A4" s="176" t="s">
        <v>755</v>
      </c>
      <c r="B4" s="176"/>
      <c r="C4" s="176"/>
      <c r="D4" s="176"/>
      <c r="E4" s="176"/>
      <c r="F4" s="176"/>
      <c r="G4" s="176"/>
      <c r="H4" s="176"/>
      <c r="I4" s="176"/>
      <c r="J4" s="176"/>
    </row>
    <row r="5" spans="1:21" s="146" customFormat="1" ht="52.95" customHeight="1">
      <c r="A5" s="17" t="s">
        <v>748</v>
      </c>
      <c r="B5" s="17" t="s">
        <v>195</v>
      </c>
      <c r="C5" s="17" t="s">
        <v>8</v>
      </c>
      <c r="D5" s="17" t="s">
        <v>757</v>
      </c>
      <c r="E5" s="17" t="s">
        <v>136</v>
      </c>
      <c r="F5" s="17" t="s">
        <v>627</v>
      </c>
      <c r="G5" s="17" t="s">
        <v>759</v>
      </c>
      <c r="H5" s="17" t="s">
        <v>760</v>
      </c>
      <c r="I5" s="17" t="s">
        <v>774</v>
      </c>
      <c r="J5" s="17" t="s">
        <v>692</v>
      </c>
    </row>
    <row r="6" spans="1:21" s="64" customFormat="1" ht="19.95" customHeight="1">
      <c r="A6" s="81" t="s">
        <v>752</v>
      </c>
      <c r="B6" s="81" t="s">
        <v>431</v>
      </c>
      <c r="C6" s="33" t="s">
        <v>138</v>
      </c>
      <c r="D6" s="36">
        <f t="shared" ref="D6:D36" si="0">IF(A6&lt;&gt;"",VLOOKUP(A6,$R$6:$T$8,3,FALSE),0)</f>
        <v>5.15</v>
      </c>
      <c r="E6" s="36">
        <f>IF(B6&lt;&gt;"",VLOOKUP(B6,'Electricity, heat, cooling'!$A$84:$B$332,2,FALSE),0)</f>
        <v>0.25202231683116411</v>
      </c>
      <c r="F6" s="80">
        <v>1</v>
      </c>
      <c r="G6" s="144">
        <v>1</v>
      </c>
      <c r="H6" s="144">
        <v>1</v>
      </c>
      <c r="I6" s="145">
        <v>12</v>
      </c>
      <c r="J6" s="36">
        <f>F6*(G6*160)*H6*D6*E6*I6</f>
        <v>2491.9966688265508</v>
      </c>
      <c r="K6" s="147"/>
      <c r="M6" s="148"/>
      <c r="R6" s="103" t="s">
        <v>751</v>
      </c>
      <c r="S6" s="103" t="s">
        <v>138</v>
      </c>
      <c r="T6" s="103">
        <v>3.65</v>
      </c>
      <c r="U6" s="103"/>
    </row>
    <row r="7" spans="1:21" s="64" customFormat="1" ht="19.95" customHeight="1">
      <c r="A7" s="81" t="s">
        <v>751</v>
      </c>
      <c r="B7" s="81" t="s">
        <v>431</v>
      </c>
      <c r="C7" s="33" t="s">
        <v>138</v>
      </c>
      <c r="D7" s="36">
        <f>IF(A7&lt;&gt;"",VLOOKUP(A7,$R$6:$T$8,3,FALSE),0)</f>
        <v>3.65</v>
      </c>
      <c r="E7" s="36">
        <f>IF(B7&lt;&gt;"",VLOOKUP(B7,'Electricity, heat, cooling'!$A$84:$B$332,2,FALSE),0)</f>
        <v>0.25202231683116411</v>
      </c>
      <c r="F7" s="80">
        <v>3</v>
      </c>
      <c r="G7" s="144">
        <v>1</v>
      </c>
      <c r="H7" s="144">
        <v>0.4</v>
      </c>
      <c r="I7" s="145">
        <v>12</v>
      </c>
      <c r="J7" s="36">
        <f t="shared" ref="J7:J36" si="1">F7*(G7*160)*H7*D7*E7*I7</f>
        <v>2119.4068756233573</v>
      </c>
      <c r="K7" s="147"/>
      <c r="M7" s="148"/>
      <c r="R7" s="103" t="s">
        <v>752</v>
      </c>
      <c r="S7" s="103" t="s">
        <v>138</v>
      </c>
      <c r="T7" s="103">
        <v>5.15</v>
      </c>
      <c r="U7" s="103"/>
    </row>
    <row r="8" spans="1:21" s="64" customFormat="1" ht="19.95" customHeight="1">
      <c r="A8" s="81" t="s">
        <v>752</v>
      </c>
      <c r="B8" s="81" t="s">
        <v>308</v>
      </c>
      <c r="C8" s="33" t="s">
        <v>138</v>
      </c>
      <c r="D8" s="36">
        <f t="shared" si="0"/>
        <v>5.15</v>
      </c>
      <c r="E8" s="36">
        <f>IF(B8&lt;&gt;"",VLOOKUP(B8,'Electricity, heat, cooling'!$A$84:$B$332,2,FALSE),0)</f>
        <v>0.36573113096238835</v>
      </c>
      <c r="F8" s="80">
        <v>2</v>
      </c>
      <c r="G8" s="144">
        <v>0.75</v>
      </c>
      <c r="H8" s="144">
        <v>0.2</v>
      </c>
      <c r="I8" s="144">
        <v>12</v>
      </c>
      <c r="J8" s="36">
        <f t="shared" si="1"/>
        <v>1084.9048268868289</v>
      </c>
      <c r="K8" s="147"/>
      <c r="M8" s="148" t="s">
        <v>752</v>
      </c>
      <c r="R8" s="136" t="s">
        <v>750</v>
      </c>
      <c r="S8" s="136" t="s">
        <v>138</v>
      </c>
      <c r="T8" s="136">
        <v>0.15000000000000002</v>
      </c>
      <c r="U8" s="136"/>
    </row>
    <row r="9" spans="1:21" ht="19.95" customHeight="1">
      <c r="A9" s="81" t="s">
        <v>752</v>
      </c>
      <c r="B9" s="81" t="s">
        <v>432</v>
      </c>
      <c r="C9" s="33" t="s">
        <v>138</v>
      </c>
      <c r="D9" s="36">
        <f t="shared" si="0"/>
        <v>5.15</v>
      </c>
      <c r="E9" s="36">
        <f>IF(B9&lt;&gt;"",VLOOKUP(B9,'Electricity, heat, cooling'!$A$84:$B$332,2,FALSE),0)</f>
        <v>0.28468595118010082</v>
      </c>
      <c r="F9" s="80">
        <v>1</v>
      </c>
      <c r="G9" s="144">
        <v>1</v>
      </c>
      <c r="H9" s="144">
        <v>0.4</v>
      </c>
      <c r="I9" s="144">
        <v>12</v>
      </c>
      <c r="J9" s="36">
        <f t="shared" si="1"/>
        <v>1125.9898741075349</v>
      </c>
      <c r="M9" s="148" t="s">
        <v>751</v>
      </c>
      <c r="R9" s="136"/>
      <c r="S9" s="136"/>
      <c r="T9" s="136"/>
      <c r="U9" s="136"/>
    </row>
    <row r="10" spans="1:21" ht="19.95" customHeight="1">
      <c r="A10" s="81" t="s">
        <v>752</v>
      </c>
      <c r="B10" s="81" t="s">
        <v>304</v>
      </c>
      <c r="C10" s="33" t="s">
        <v>138</v>
      </c>
      <c r="D10" s="36">
        <f t="shared" si="0"/>
        <v>5.15</v>
      </c>
      <c r="E10" s="36">
        <f>IF(B10&lt;&gt;"",VLOOKUP(B10,'Electricity, heat, cooling'!$A$84:$B$332,2,FALSE),0)</f>
        <v>9.8687009945127385E-2</v>
      </c>
      <c r="F10" s="80">
        <v>5</v>
      </c>
      <c r="G10" s="144">
        <v>1</v>
      </c>
      <c r="H10" s="144">
        <v>0.2</v>
      </c>
      <c r="I10" s="144">
        <v>12</v>
      </c>
      <c r="J10" s="36">
        <f t="shared" si="1"/>
        <v>975.81715433741965</v>
      </c>
      <c r="M10" s="148" t="s">
        <v>750</v>
      </c>
      <c r="R10" s="136"/>
      <c r="S10" s="136"/>
      <c r="T10" s="136"/>
      <c r="U10" s="136"/>
    </row>
    <row r="11" spans="1:21" ht="19.95" customHeight="1">
      <c r="A11" s="81" t="s">
        <v>752</v>
      </c>
      <c r="B11" s="81" t="s">
        <v>375</v>
      </c>
      <c r="C11" s="33" t="s">
        <v>138</v>
      </c>
      <c r="D11" s="36">
        <f t="shared" si="0"/>
        <v>5.15</v>
      </c>
      <c r="E11" s="36">
        <f>IF(B11&lt;&gt;"",VLOOKUP(B11,'Electricity, heat, cooling'!$A$84:$B$332,2,FALSE),0)</f>
        <v>6.1151111598051609E-2</v>
      </c>
      <c r="F11" s="80">
        <v>4</v>
      </c>
      <c r="G11" s="144">
        <v>1</v>
      </c>
      <c r="H11" s="144">
        <v>0.4</v>
      </c>
      <c r="I11" s="144">
        <v>12</v>
      </c>
      <c r="J11" s="36">
        <f t="shared" si="1"/>
        <v>967.45950637045485</v>
      </c>
      <c r="M11" s="148"/>
    </row>
    <row r="12" spans="1:21" ht="19.95" customHeight="1">
      <c r="A12" s="81" t="s">
        <v>752</v>
      </c>
      <c r="B12" s="81" t="s">
        <v>385</v>
      </c>
      <c r="C12" s="33" t="s">
        <v>138</v>
      </c>
      <c r="D12" s="36">
        <f t="shared" si="0"/>
        <v>5.15</v>
      </c>
      <c r="E12" s="36">
        <f>IF(B12&lt;&gt;"",VLOOKUP(B12,'Electricity, heat, cooling'!$A$84:$B$332,2,FALSE),0)</f>
        <v>0.56791010986603596</v>
      </c>
      <c r="F12" s="80">
        <v>1</v>
      </c>
      <c r="G12" s="144">
        <v>0.75</v>
      </c>
      <c r="H12" s="144">
        <v>0.2</v>
      </c>
      <c r="I12" s="144">
        <v>12</v>
      </c>
      <c r="J12" s="36">
        <f t="shared" si="1"/>
        <v>842.32427495330467</v>
      </c>
      <c r="M12" s="148"/>
    </row>
    <row r="13" spans="1:21" ht="19.95" customHeight="1">
      <c r="A13" s="81" t="s">
        <v>752</v>
      </c>
      <c r="B13" s="81" t="s">
        <v>369</v>
      </c>
      <c r="C13" s="33" t="s">
        <v>138</v>
      </c>
      <c r="D13" s="36">
        <f t="shared" si="0"/>
        <v>5.15</v>
      </c>
      <c r="E13" s="36">
        <f>IF(B13&lt;&gt;"",VLOOKUP(B13,'Electricity, heat, cooling'!$A$84:$B$332,2,FALSE),0)</f>
        <v>0.22128845924512047</v>
      </c>
      <c r="F13" s="80">
        <v>6</v>
      </c>
      <c r="G13" s="144">
        <v>0.5</v>
      </c>
      <c r="H13" s="144">
        <v>0.2</v>
      </c>
      <c r="I13" s="144">
        <v>12</v>
      </c>
      <c r="J13" s="36">
        <f t="shared" si="1"/>
        <v>1312.8601710094508</v>
      </c>
      <c r="M13" s="148"/>
    </row>
    <row r="14" spans="1:21" ht="19.95" customHeight="1">
      <c r="A14" s="81" t="s">
        <v>752</v>
      </c>
      <c r="B14" s="81" t="s">
        <v>274</v>
      </c>
      <c r="C14" s="33" t="s">
        <v>138</v>
      </c>
      <c r="D14" s="36">
        <f t="shared" si="0"/>
        <v>5.15</v>
      </c>
      <c r="E14" s="36">
        <f>IF(B14&lt;&gt;"",VLOOKUP(B14,'Electricity, heat, cooling'!$A$84:$B$332,2,FALSE),0)</f>
        <v>0.23142200243679839</v>
      </c>
      <c r="F14" s="80">
        <v>10</v>
      </c>
      <c r="G14" s="144">
        <v>0.5</v>
      </c>
      <c r="H14" s="144">
        <v>0.4</v>
      </c>
      <c r="I14" s="144">
        <v>12</v>
      </c>
      <c r="J14" s="36">
        <f t="shared" si="1"/>
        <v>4576.6015201901246</v>
      </c>
      <c r="M14" s="148"/>
    </row>
    <row r="15" spans="1:21" ht="19.95" customHeight="1">
      <c r="A15" s="81" t="s">
        <v>750</v>
      </c>
      <c r="B15" s="81" t="s">
        <v>321</v>
      </c>
      <c r="C15" s="33" t="s">
        <v>138</v>
      </c>
      <c r="D15" s="36">
        <f t="shared" si="0"/>
        <v>0.15000000000000002</v>
      </c>
      <c r="E15" s="36">
        <f>IF(B15&lt;&gt;"",VLOOKUP(B15,'Electricity, heat, cooling'!$A$84:$B$332,2,FALSE),0)</f>
        <v>0.67268181972484808</v>
      </c>
      <c r="F15" s="80">
        <v>2</v>
      </c>
      <c r="G15" s="144">
        <v>1</v>
      </c>
      <c r="H15" s="144">
        <v>0.2</v>
      </c>
      <c r="I15" s="144">
        <v>12</v>
      </c>
      <c r="J15" s="36">
        <f t="shared" si="1"/>
        <v>77.492945632302508</v>
      </c>
    </row>
    <row r="16" spans="1:21" ht="19.95" customHeight="1">
      <c r="A16" s="81" t="s">
        <v>752</v>
      </c>
      <c r="B16" s="81" t="s">
        <v>415</v>
      </c>
      <c r="C16" s="33" t="s">
        <v>138</v>
      </c>
      <c r="D16" s="36">
        <f t="shared" si="0"/>
        <v>5.15</v>
      </c>
      <c r="E16" s="36">
        <f>IF(B16&lt;&gt;"",VLOOKUP(B16,'Electricity, heat, cooling'!$A$84:$B$332,2,FALSE),0)</f>
        <v>5.5307841925272931E-2</v>
      </c>
      <c r="F16" s="80">
        <v>3</v>
      </c>
      <c r="G16" s="144">
        <v>1</v>
      </c>
      <c r="H16" s="144">
        <v>1</v>
      </c>
      <c r="I16" s="144">
        <v>12</v>
      </c>
      <c r="J16" s="36">
        <f t="shared" si="1"/>
        <v>1640.6518228712962</v>
      </c>
    </row>
    <row r="17" spans="1:10" ht="19.95" customHeight="1">
      <c r="A17" s="81" t="s">
        <v>751</v>
      </c>
      <c r="B17" s="81" t="s">
        <v>409</v>
      </c>
      <c r="C17" s="33" t="s">
        <v>138</v>
      </c>
      <c r="D17" s="36">
        <f t="shared" si="0"/>
        <v>3.65</v>
      </c>
      <c r="E17" s="36">
        <f>IF(B17&lt;&gt;"",VLOOKUP(B17,'Electricity, heat, cooling'!$A$84:$B$332,2,FALSE),0)</f>
        <v>0.23603421644528111</v>
      </c>
      <c r="F17" s="80">
        <v>1</v>
      </c>
      <c r="G17" s="144">
        <v>0.5</v>
      </c>
      <c r="H17" s="144">
        <v>0.4</v>
      </c>
      <c r="I17" s="144">
        <v>12</v>
      </c>
      <c r="J17" s="36">
        <f t="shared" si="1"/>
        <v>330.82555776970599</v>
      </c>
    </row>
    <row r="18" spans="1:10" ht="19.95" customHeight="1">
      <c r="A18" s="81" t="s">
        <v>751</v>
      </c>
      <c r="B18" s="81" t="s">
        <v>252</v>
      </c>
      <c r="C18" s="33" t="s">
        <v>138</v>
      </c>
      <c r="D18" s="36">
        <f t="shared" si="0"/>
        <v>3.65</v>
      </c>
      <c r="E18" s="36">
        <f>IF(B18&lt;&gt;"",VLOOKUP(B18,'Electricity, heat, cooling'!$A$84:$B$332,2,FALSE),0)</f>
        <v>0.41157690403857028</v>
      </c>
      <c r="F18" s="80">
        <v>4</v>
      </c>
      <c r="G18" s="144">
        <v>1</v>
      </c>
      <c r="H18" s="144">
        <v>0.4</v>
      </c>
      <c r="I18" s="144">
        <v>12</v>
      </c>
      <c r="J18" s="36">
        <f t="shared" si="1"/>
        <v>4614.9295096036803</v>
      </c>
    </row>
    <row r="19" spans="1:10" ht="19.95" customHeight="1">
      <c r="A19" s="81" t="s">
        <v>750</v>
      </c>
      <c r="B19" s="81" t="s">
        <v>407</v>
      </c>
      <c r="C19" s="33" t="s">
        <v>138</v>
      </c>
      <c r="D19" s="36">
        <f t="shared" si="0"/>
        <v>0.15000000000000002</v>
      </c>
      <c r="E19" s="36">
        <f>IF(B19&lt;&gt;"",VLOOKUP(B19,'Electricity, heat, cooling'!$A$84:$B$332,2,FALSE),0)</f>
        <v>0.83051803046233963</v>
      </c>
      <c r="F19" s="80">
        <v>1</v>
      </c>
      <c r="G19" s="144">
        <v>1</v>
      </c>
      <c r="H19" s="144">
        <v>0.6</v>
      </c>
      <c r="I19" s="144">
        <v>12</v>
      </c>
      <c r="J19" s="36">
        <f t="shared" si="1"/>
        <v>143.51351566389232</v>
      </c>
    </row>
    <row r="20" spans="1:10" ht="19.95" customHeight="1">
      <c r="A20" s="81" t="s">
        <v>752</v>
      </c>
      <c r="B20" s="81" t="s">
        <v>414</v>
      </c>
      <c r="C20" s="33" t="s">
        <v>138</v>
      </c>
      <c r="D20" s="36">
        <f t="shared" si="0"/>
        <v>5.15</v>
      </c>
      <c r="E20" s="36">
        <f>IF(B20&lt;&gt;"",VLOOKUP(B20,'Electricity, heat, cooling'!$A$84:$B$332,2,FALSE),0)</f>
        <v>6.407166247073294E-2</v>
      </c>
      <c r="F20" s="80">
        <v>5</v>
      </c>
      <c r="G20" s="144">
        <v>0.5</v>
      </c>
      <c r="H20" s="144">
        <v>0.8</v>
      </c>
      <c r="I20" s="144">
        <v>12</v>
      </c>
      <c r="J20" s="36">
        <f t="shared" si="1"/>
        <v>1267.0811970212146</v>
      </c>
    </row>
    <row r="21" spans="1:10" ht="19.95" customHeight="1">
      <c r="A21" s="81" t="s">
        <v>752</v>
      </c>
      <c r="B21" s="81" t="s">
        <v>327</v>
      </c>
      <c r="C21" s="33" t="s">
        <v>138</v>
      </c>
      <c r="D21" s="36">
        <f t="shared" si="0"/>
        <v>5.15</v>
      </c>
      <c r="E21" s="36">
        <f>IF(B21&lt;&gt;"",VLOOKUP(B21,'Electricity, heat, cooling'!$A$84:$B$332,2,FALSE),0)</f>
        <v>0.25158874271277698</v>
      </c>
      <c r="F21" s="80">
        <v>3</v>
      </c>
      <c r="G21" s="144">
        <v>0.5</v>
      </c>
      <c r="H21" s="144">
        <v>1</v>
      </c>
      <c r="I21" s="144">
        <v>12</v>
      </c>
      <c r="J21" s="36">
        <f t="shared" si="1"/>
        <v>3731.5642319159078</v>
      </c>
    </row>
    <row r="22" spans="1:10" ht="19.95" customHeight="1">
      <c r="A22" s="81" t="s">
        <v>750</v>
      </c>
      <c r="B22" s="81" t="s">
        <v>267</v>
      </c>
      <c r="C22" s="33" t="s">
        <v>138</v>
      </c>
      <c r="D22" s="36">
        <f t="shared" si="0"/>
        <v>0.15000000000000002</v>
      </c>
      <c r="E22" s="36">
        <f>IF(B22&lt;&gt;"",VLOOKUP(B22,'Electricity, heat, cooling'!$A$84:$B$332,2,FALSE),0)</f>
        <v>0.20135031432078723</v>
      </c>
      <c r="F22" s="80">
        <v>2</v>
      </c>
      <c r="G22" s="144">
        <v>0.75</v>
      </c>
      <c r="H22" s="144">
        <v>0.6</v>
      </c>
      <c r="I22" s="144">
        <v>12</v>
      </c>
      <c r="J22" s="36">
        <f t="shared" si="1"/>
        <v>52.190001471948051</v>
      </c>
    </row>
    <row r="23" spans="1:10" ht="19.95" customHeight="1">
      <c r="A23" s="81" t="s">
        <v>752</v>
      </c>
      <c r="B23" s="81" t="s">
        <v>432</v>
      </c>
      <c r="C23" s="33" t="s">
        <v>138</v>
      </c>
      <c r="D23" s="36">
        <f t="shared" si="0"/>
        <v>5.15</v>
      </c>
      <c r="E23" s="36">
        <f>IF(B23&lt;&gt;"",VLOOKUP(B23,'Electricity, heat, cooling'!$A$84:$B$332,2,FALSE),0)</f>
        <v>0.28468595118010082</v>
      </c>
      <c r="F23" s="80">
        <v>1</v>
      </c>
      <c r="G23" s="144">
        <v>0.5</v>
      </c>
      <c r="H23" s="144">
        <v>1</v>
      </c>
      <c r="I23" s="144">
        <v>12</v>
      </c>
      <c r="J23" s="36">
        <f t="shared" si="1"/>
        <v>1407.4873426344184</v>
      </c>
    </row>
    <row r="24" spans="1:10" ht="19.95" customHeight="1">
      <c r="A24" s="81" t="s">
        <v>752</v>
      </c>
      <c r="B24" s="81" t="s">
        <v>291</v>
      </c>
      <c r="C24" s="33" t="s">
        <v>138</v>
      </c>
      <c r="D24" s="36">
        <f t="shared" si="0"/>
        <v>5.15</v>
      </c>
      <c r="E24" s="36">
        <f>IF(B24&lt;&gt;"",VLOOKUP(B24,'Electricity, heat, cooling'!$A$84:$B$332,2,FALSE),0)</f>
        <v>0.23512927427728611</v>
      </c>
      <c r="F24" s="80">
        <v>2</v>
      </c>
      <c r="G24" s="144">
        <v>1</v>
      </c>
      <c r="H24" s="144">
        <v>1</v>
      </c>
      <c r="I24" s="144">
        <v>12</v>
      </c>
      <c r="J24" s="36">
        <f t="shared" si="1"/>
        <v>4649.9165281076102</v>
      </c>
    </row>
    <row r="25" spans="1:10" ht="19.95" customHeight="1">
      <c r="A25" s="81" t="s">
        <v>752</v>
      </c>
      <c r="B25" s="81" t="s">
        <v>431</v>
      </c>
      <c r="C25" s="33" t="s">
        <v>138</v>
      </c>
      <c r="D25" s="36">
        <f t="shared" si="0"/>
        <v>5.15</v>
      </c>
      <c r="E25" s="36">
        <f>IF(B25&lt;&gt;"",VLOOKUP(B25,'Electricity, heat, cooling'!$A$84:$B$332,2,FALSE),0)</f>
        <v>0.25202231683116411</v>
      </c>
      <c r="F25" s="80">
        <v>1</v>
      </c>
      <c r="G25" s="144">
        <v>0.5</v>
      </c>
      <c r="H25" s="144">
        <v>0.6</v>
      </c>
      <c r="I25" s="144">
        <v>12</v>
      </c>
      <c r="J25" s="36">
        <f t="shared" si="1"/>
        <v>747.59900064796534</v>
      </c>
    </row>
    <row r="26" spans="1:10" ht="19.95" customHeight="1">
      <c r="A26" s="81" t="s">
        <v>752</v>
      </c>
      <c r="B26" s="81" t="s">
        <v>308</v>
      </c>
      <c r="C26" s="33" t="s">
        <v>138</v>
      </c>
      <c r="D26" s="36">
        <f t="shared" si="0"/>
        <v>5.15</v>
      </c>
      <c r="E26" s="36">
        <f>IF(B26&lt;&gt;"",VLOOKUP(B26,'Electricity, heat, cooling'!$A$84:$B$332,2,FALSE),0)</f>
        <v>0.36573113096238835</v>
      </c>
      <c r="F26" s="80">
        <v>2</v>
      </c>
      <c r="G26" s="144">
        <v>1</v>
      </c>
      <c r="H26" s="144">
        <v>1</v>
      </c>
      <c r="I26" s="144">
        <v>12</v>
      </c>
      <c r="J26" s="36">
        <f t="shared" si="1"/>
        <v>7232.6988459121912</v>
      </c>
    </row>
    <row r="27" spans="1:10" ht="19.95" customHeight="1">
      <c r="A27" s="81" t="s">
        <v>750</v>
      </c>
      <c r="B27" s="81" t="s">
        <v>357</v>
      </c>
      <c r="C27" s="33" t="s">
        <v>138</v>
      </c>
      <c r="D27" s="36">
        <f t="shared" si="0"/>
        <v>0.15000000000000002</v>
      </c>
      <c r="E27" s="36">
        <f>IF(B27&lt;&gt;"",VLOOKUP(B27,'Electricity, heat, cooling'!$A$84:$B$332,2,FALSE),0)</f>
        <v>0.31962067261904487</v>
      </c>
      <c r="F27" s="80">
        <v>5</v>
      </c>
      <c r="G27" s="144">
        <v>0.75</v>
      </c>
      <c r="H27" s="144">
        <v>0.4</v>
      </c>
      <c r="I27" s="144">
        <v>12</v>
      </c>
      <c r="J27" s="36">
        <f t="shared" si="1"/>
        <v>138.0761305714274</v>
      </c>
    </row>
    <row r="28" spans="1:10" ht="19.95" customHeight="1">
      <c r="A28" s="81" t="s">
        <v>750</v>
      </c>
      <c r="B28" s="81" t="s">
        <v>279</v>
      </c>
      <c r="C28" s="33" t="s">
        <v>138</v>
      </c>
      <c r="D28" s="36">
        <f t="shared" si="0"/>
        <v>0.15000000000000002</v>
      </c>
      <c r="E28" s="36">
        <f>IF(B28&lt;&gt;"",VLOOKUP(B28,'Electricity, heat, cooling'!$A$84:$B$332,2,FALSE),0)</f>
        <v>0.49376254486560556</v>
      </c>
      <c r="F28" s="80">
        <v>2</v>
      </c>
      <c r="G28" s="144">
        <v>1</v>
      </c>
      <c r="H28" s="144">
        <v>1</v>
      </c>
      <c r="I28" s="144">
        <v>12</v>
      </c>
      <c r="J28" s="36">
        <f t="shared" si="1"/>
        <v>284.40722584258884</v>
      </c>
    </row>
    <row r="29" spans="1:10" ht="19.95" customHeight="1">
      <c r="A29" s="81" t="s">
        <v>751</v>
      </c>
      <c r="B29" s="81" t="s">
        <v>402</v>
      </c>
      <c r="C29" s="33" t="s">
        <v>138</v>
      </c>
      <c r="D29" s="36">
        <f t="shared" si="0"/>
        <v>3.65</v>
      </c>
      <c r="E29" s="36">
        <f>IF(B29&lt;&gt;"",VLOOKUP(B29,'Electricity, heat, cooling'!$A$84:$B$332,2,FALSE),0)</f>
        <v>0.24879955503585297</v>
      </c>
      <c r="F29" s="80">
        <v>2</v>
      </c>
      <c r="G29" s="144">
        <v>1</v>
      </c>
      <c r="H29" s="144">
        <v>0.6</v>
      </c>
      <c r="I29" s="144">
        <v>12</v>
      </c>
      <c r="J29" s="36">
        <f t="shared" si="1"/>
        <v>2092.3047380295093</v>
      </c>
    </row>
    <row r="30" spans="1:10" ht="19.95" customHeight="1">
      <c r="A30" s="81" t="s">
        <v>752</v>
      </c>
      <c r="B30" s="81" t="s">
        <v>325</v>
      </c>
      <c r="C30" s="33" t="s">
        <v>138</v>
      </c>
      <c r="D30" s="36">
        <f t="shared" si="0"/>
        <v>5.15</v>
      </c>
      <c r="E30" s="36">
        <f>IF(B30&lt;&gt;"",VLOOKUP(B30,'Electricity, heat, cooling'!$A$84:$B$332,2,FALSE),0)</f>
        <v>0.22559816807030858</v>
      </c>
      <c r="F30" s="80">
        <v>1</v>
      </c>
      <c r="G30" s="144">
        <v>0.75</v>
      </c>
      <c r="H30" s="144">
        <v>0.4</v>
      </c>
      <c r="I30" s="144">
        <v>12</v>
      </c>
      <c r="J30" s="36">
        <f t="shared" si="1"/>
        <v>669.21440576376347</v>
      </c>
    </row>
    <row r="31" spans="1:10" ht="19.95" customHeight="1">
      <c r="A31" s="81"/>
      <c r="B31" s="81"/>
      <c r="C31" s="33" t="s">
        <v>138</v>
      </c>
      <c r="D31" s="36">
        <f t="shared" si="0"/>
        <v>0</v>
      </c>
      <c r="E31" s="36">
        <f>IF(B31&lt;&gt;"",VLOOKUP(B31,'Electricity, heat, cooling'!$A$84:$B$332,2,FALSE),0)</f>
        <v>0</v>
      </c>
      <c r="F31" s="80"/>
      <c r="G31" s="144"/>
      <c r="H31" s="144"/>
      <c r="I31" s="144"/>
      <c r="J31" s="36">
        <f t="shared" si="1"/>
        <v>0</v>
      </c>
    </row>
    <row r="32" spans="1:10" ht="19.95" customHeight="1">
      <c r="A32" s="81"/>
      <c r="B32" s="81"/>
      <c r="C32" s="33" t="s">
        <v>138</v>
      </c>
      <c r="D32" s="36">
        <f t="shared" si="0"/>
        <v>0</v>
      </c>
      <c r="E32" s="36">
        <f>IF(B32&lt;&gt;"",VLOOKUP(B32,'Electricity, heat, cooling'!$A$84:$B$332,2,FALSE),0)</f>
        <v>0</v>
      </c>
      <c r="F32" s="80"/>
      <c r="G32" s="144"/>
      <c r="H32" s="144"/>
      <c r="I32" s="144"/>
      <c r="J32" s="36">
        <f t="shared" si="1"/>
        <v>0</v>
      </c>
    </row>
    <row r="33" spans="1:10" ht="19.95" customHeight="1">
      <c r="A33" s="81"/>
      <c r="B33" s="81"/>
      <c r="C33" s="33" t="s">
        <v>138</v>
      </c>
      <c r="D33" s="36">
        <f t="shared" si="0"/>
        <v>0</v>
      </c>
      <c r="E33" s="36">
        <f>IF(B33&lt;&gt;"",VLOOKUP(B33,'Electricity, heat, cooling'!$A$84:$B$332,2,FALSE),0)</f>
        <v>0</v>
      </c>
      <c r="F33" s="80"/>
      <c r="G33" s="144"/>
      <c r="H33" s="144"/>
      <c r="I33" s="144"/>
      <c r="J33" s="36">
        <f t="shared" si="1"/>
        <v>0</v>
      </c>
    </row>
    <row r="34" spans="1:10" ht="19.95" customHeight="1">
      <c r="A34" s="81"/>
      <c r="B34" s="81"/>
      <c r="C34" s="33" t="s">
        <v>138</v>
      </c>
      <c r="D34" s="36">
        <f t="shared" si="0"/>
        <v>0</v>
      </c>
      <c r="E34" s="36">
        <f>IF(B34&lt;&gt;"",VLOOKUP(B34,'Electricity, heat, cooling'!$A$84:$B$332,2,FALSE),0)</f>
        <v>0</v>
      </c>
      <c r="F34" s="80"/>
      <c r="G34" s="144"/>
      <c r="H34" s="144"/>
      <c r="I34" s="144"/>
      <c r="J34" s="36">
        <f t="shared" si="1"/>
        <v>0</v>
      </c>
    </row>
    <row r="35" spans="1:10" ht="19.95" customHeight="1">
      <c r="A35" s="81"/>
      <c r="B35" s="81"/>
      <c r="C35" s="33" t="s">
        <v>138</v>
      </c>
      <c r="D35" s="36">
        <f t="shared" si="0"/>
        <v>0</v>
      </c>
      <c r="E35" s="36">
        <f>IF(B35&lt;&gt;"",VLOOKUP(B35,'Electricity, heat, cooling'!$A$84:$B$332,2,FALSE),0)</f>
        <v>0</v>
      </c>
      <c r="F35" s="80"/>
      <c r="G35" s="144"/>
      <c r="H35" s="144"/>
      <c r="I35" s="144"/>
      <c r="J35" s="36">
        <f t="shared" si="1"/>
        <v>0</v>
      </c>
    </row>
    <row r="36" spans="1:10" ht="19.95" customHeight="1">
      <c r="A36" s="81"/>
      <c r="B36" s="81"/>
      <c r="C36" s="33" t="s">
        <v>138</v>
      </c>
      <c r="D36" s="36">
        <f t="shared" si="0"/>
        <v>0</v>
      </c>
      <c r="E36" s="36">
        <f>IF(B36&lt;&gt;"",VLOOKUP(B36,'Electricity, heat, cooling'!$A$84:$B$332,2,FALSE),0)</f>
        <v>0</v>
      </c>
      <c r="F36" s="80"/>
      <c r="G36" s="144"/>
      <c r="H36" s="144"/>
      <c r="I36" s="144"/>
      <c r="J36" s="36">
        <f t="shared" si="1"/>
        <v>0</v>
      </c>
    </row>
  </sheetData>
  <sheetProtection algorithmName="SHA-512" hashValue="+HJPzknrwStrqxGi3+g6c3HjHEjQFNJUm6kZGR0FbuwQSLLeCsUdhsQi4aKw9b25asXFwWcJDA/Pi9MnyxbaWw==" saltValue="dnFwuN27iLwFqSEwoo5/IQ==" spinCount="100000" sheet="1" selectLockedCells="1"/>
  <mergeCells count="2">
    <mergeCell ref="A3:J3"/>
    <mergeCell ref="A4:J4"/>
  </mergeCells>
  <dataValidations count="2">
    <dataValidation type="list" allowBlank="1" showInputMessage="1" showErrorMessage="1" sqref="M8:M10" xr:uid="{D2DB8BF6-26AC-6F41-9725-BD6C3448ABC7}">
      <formula1>$P$6:$P$8</formula1>
    </dataValidation>
    <dataValidation type="list" allowBlank="1" showInputMessage="1" showErrorMessage="1" sqref="A6:A36" xr:uid="{37A33A70-254F-8C43-ADE6-E368DE4F7FC2}">
      <formula1>$M$8:$M$10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B52F0256-69C7-524C-9DC8-89CDF4BDC18C}">
          <x14:formula1>
            <xm:f>'Electricity, heat, cooling'!$A$84:$A$332</xm:f>
          </x14:formula1>
          <xm:sqref>B6:B36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F8E6F-22E9-3E4C-A58A-D1A1FCBA0AEB}">
  <sheetPr codeName="Sheet2">
    <tabColor theme="4" tint="-0.499984740745262"/>
  </sheetPr>
  <dimension ref="A1:F30"/>
  <sheetViews>
    <sheetView workbookViewId="0">
      <selection sqref="A1:E1"/>
    </sheetView>
  </sheetViews>
  <sheetFormatPr defaultColWidth="10.796875" defaultRowHeight="14.4"/>
  <cols>
    <col min="1" max="1" width="9.296875" style="47" customWidth="1"/>
    <col min="2" max="2" width="20.796875" style="47" customWidth="1"/>
    <col min="3" max="3" width="29.69921875" style="47" customWidth="1"/>
    <col min="4" max="4" width="44.296875" style="128" bestFit="1" customWidth="1"/>
    <col min="5" max="5" width="91.796875" style="47" customWidth="1"/>
    <col min="6" max="16384" width="10.796875" style="47"/>
  </cols>
  <sheetData>
    <row r="1" spans="1:5" ht="28.95" customHeight="1">
      <c r="A1" s="157" t="s">
        <v>631</v>
      </c>
      <c r="B1" s="157"/>
      <c r="C1" s="157"/>
      <c r="D1" s="157"/>
      <c r="E1" s="157"/>
    </row>
    <row r="2" spans="1:5" ht="105" customHeight="1">
      <c r="A2" s="161" t="s">
        <v>740</v>
      </c>
      <c r="B2" s="161"/>
      <c r="C2" s="161"/>
      <c r="D2" s="161"/>
      <c r="E2" s="153"/>
    </row>
    <row r="3" spans="1:5" ht="16.95" customHeight="1">
      <c r="A3" s="62"/>
      <c r="B3" s="117"/>
      <c r="C3" s="117"/>
      <c r="D3" s="118"/>
      <c r="E3" s="153"/>
    </row>
    <row r="4" spans="1:5" ht="30" customHeight="1">
      <c r="A4" s="158" t="s">
        <v>632</v>
      </c>
      <c r="B4" s="159"/>
      <c r="C4" s="159"/>
      <c r="D4" s="159"/>
      <c r="E4" s="160"/>
    </row>
    <row r="5" spans="1:5" s="46" customFormat="1" ht="22.95" customHeight="1">
      <c r="A5" s="119" t="s">
        <v>597</v>
      </c>
      <c r="B5" s="119" t="s">
        <v>720</v>
      </c>
      <c r="C5" s="119" t="s">
        <v>6</v>
      </c>
      <c r="D5" s="120" t="s">
        <v>584</v>
      </c>
      <c r="E5" s="119" t="s">
        <v>604</v>
      </c>
    </row>
    <row r="6" spans="1:5" s="124" customFormat="1" ht="28.95" customHeight="1">
      <c r="A6" s="121" t="s">
        <v>598</v>
      </c>
      <c r="B6" s="122" t="s">
        <v>585</v>
      </c>
      <c r="C6" s="121" t="s">
        <v>585</v>
      </c>
      <c r="D6" s="123" t="s">
        <v>640</v>
      </c>
      <c r="E6" s="121" t="s">
        <v>690</v>
      </c>
    </row>
    <row r="7" spans="1:5" s="124" customFormat="1" ht="28.95" customHeight="1">
      <c r="A7" s="121" t="s">
        <v>598</v>
      </c>
      <c r="B7" s="122" t="s">
        <v>586</v>
      </c>
      <c r="C7" s="121" t="s">
        <v>586</v>
      </c>
      <c r="D7" s="123" t="s">
        <v>640</v>
      </c>
      <c r="E7" s="121" t="s">
        <v>690</v>
      </c>
    </row>
    <row r="8" spans="1:5" s="124" customFormat="1" ht="55.2">
      <c r="A8" s="121" t="s">
        <v>743</v>
      </c>
      <c r="B8" s="122" t="s">
        <v>734</v>
      </c>
      <c r="C8" s="121" t="s">
        <v>606</v>
      </c>
      <c r="D8" s="123" t="s">
        <v>640</v>
      </c>
      <c r="E8" s="121" t="s">
        <v>742</v>
      </c>
    </row>
    <row r="9" spans="1:5" s="124" customFormat="1" ht="31.95" customHeight="1">
      <c r="A9" s="121" t="s">
        <v>598</v>
      </c>
      <c r="B9" s="122" t="s">
        <v>734</v>
      </c>
      <c r="C9" s="121" t="s">
        <v>605</v>
      </c>
      <c r="D9" s="123" t="s">
        <v>640</v>
      </c>
      <c r="E9" s="121" t="s">
        <v>744</v>
      </c>
    </row>
    <row r="10" spans="1:5" s="124" customFormat="1" ht="151.80000000000001">
      <c r="A10" s="121" t="s">
        <v>599</v>
      </c>
      <c r="B10" s="122" t="s">
        <v>594</v>
      </c>
      <c r="C10" s="121" t="s">
        <v>196</v>
      </c>
      <c r="D10" s="123" t="s">
        <v>739</v>
      </c>
      <c r="E10" s="125" t="s">
        <v>675</v>
      </c>
    </row>
    <row r="11" spans="1:5" s="124" customFormat="1" ht="37.049999999999997" customHeight="1">
      <c r="A11" s="121" t="s">
        <v>599</v>
      </c>
      <c r="B11" s="122" t="s">
        <v>594</v>
      </c>
      <c r="C11" s="121" t="s">
        <v>0</v>
      </c>
      <c r="D11" s="123" t="s">
        <v>640</v>
      </c>
      <c r="E11" s="121" t="s">
        <v>690</v>
      </c>
    </row>
    <row r="12" spans="1:5" s="124" customFormat="1" ht="37.049999999999997" customHeight="1">
      <c r="A12" s="121" t="s">
        <v>599</v>
      </c>
      <c r="B12" s="122" t="s">
        <v>594</v>
      </c>
      <c r="C12" s="121" t="s">
        <v>753</v>
      </c>
      <c r="D12" s="123" t="s">
        <v>768</v>
      </c>
      <c r="E12" s="121" t="s">
        <v>769</v>
      </c>
    </row>
    <row r="13" spans="1:5" s="124" customFormat="1" ht="28.95" customHeight="1">
      <c r="A13" s="121" t="s">
        <v>600</v>
      </c>
      <c r="B13" s="122" t="s">
        <v>580</v>
      </c>
      <c r="C13" s="121" t="s">
        <v>596</v>
      </c>
      <c r="D13" s="123" t="s">
        <v>640</v>
      </c>
      <c r="E13" s="121" t="s">
        <v>690</v>
      </c>
    </row>
    <row r="14" spans="1:5" s="124" customFormat="1" ht="28.95" customHeight="1">
      <c r="A14" s="121" t="s">
        <v>600</v>
      </c>
      <c r="B14" s="122" t="s">
        <v>581</v>
      </c>
      <c r="C14" s="121" t="s">
        <v>601</v>
      </c>
      <c r="D14" s="123" t="s">
        <v>640</v>
      </c>
      <c r="E14" s="121" t="s">
        <v>690</v>
      </c>
    </row>
    <row r="15" spans="1:5" s="124" customFormat="1" ht="28.95" customHeight="1">
      <c r="A15" s="121" t="s">
        <v>600</v>
      </c>
      <c r="B15" s="122" t="s">
        <v>144</v>
      </c>
      <c r="C15" s="121" t="s">
        <v>602</v>
      </c>
      <c r="D15" s="123" t="s">
        <v>640</v>
      </c>
      <c r="E15" s="121" t="s">
        <v>690</v>
      </c>
    </row>
    <row r="16" spans="1:5" s="124" customFormat="1" ht="28.95" customHeight="1">
      <c r="A16" s="121" t="s">
        <v>600</v>
      </c>
      <c r="B16" s="122" t="s">
        <v>3</v>
      </c>
      <c r="C16" s="121" t="s">
        <v>582</v>
      </c>
      <c r="D16" s="123" t="s">
        <v>640</v>
      </c>
      <c r="E16" s="121" t="s">
        <v>582</v>
      </c>
    </row>
    <row r="17" spans="1:6" s="124" customFormat="1" ht="28.95" customHeight="1">
      <c r="A17" s="121" t="s">
        <v>600</v>
      </c>
      <c r="B17" s="122" t="s">
        <v>595</v>
      </c>
      <c r="C17" s="121" t="s">
        <v>603</v>
      </c>
      <c r="D17" s="123" t="s">
        <v>640</v>
      </c>
      <c r="E17" s="121" t="s">
        <v>693</v>
      </c>
    </row>
    <row r="18" spans="1:6" s="124" customFormat="1" ht="28.95" customHeight="1">
      <c r="A18" s="121" t="s">
        <v>600</v>
      </c>
      <c r="B18" s="122" t="s">
        <v>583</v>
      </c>
      <c r="C18" s="121" t="s">
        <v>194</v>
      </c>
      <c r="D18" s="123" t="s">
        <v>721</v>
      </c>
      <c r="E18" s="121" t="s">
        <v>722</v>
      </c>
    </row>
    <row r="19" spans="1:6" s="124" customFormat="1" ht="28.95" customHeight="1">
      <c r="A19" s="121" t="s">
        <v>600</v>
      </c>
      <c r="B19" s="122" t="s">
        <v>583</v>
      </c>
      <c r="C19" s="121" t="s">
        <v>676</v>
      </c>
      <c r="D19" s="123" t="s">
        <v>677</v>
      </c>
      <c r="E19" s="126" t="s">
        <v>691</v>
      </c>
    </row>
    <row r="20" spans="1:6" s="124" customFormat="1" ht="28.95" customHeight="1">
      <c r="A20" s="121" t="s">
        <v>600</v>
      </c>
      <c r="B20" s="122" t="s">
        <v>588</v>
      </c>
      <c r="C20" s="121" t="s">
        <v>589</v>
      </c>
      <c r="D20" s="123" t="s">
        <v>640</v>
      </c>
      <c r="E20" s="121" t="s">
        <v>690</v>
      </c>
    </row>
    <row r="21" spans="1:6" s="124" customFormat="1" ht="28.95" customHeight="1">
      <c r="A21" s="121" t="s">
        <v>600</v>
      </c>
      <c r="B21" s="122" t="s">
        <v>588</v>
      </c>
      <c r="C21" s="121" t="s">
        <v>590</v>
      </c>
      <c r="D21" s="123" t="s">
        <v>640</v>
      </c>
      <c r="E21" s="121" t="s">
        <v>690</v>
      </c>
    </row>
    <row r="22" spans="1:6" s="124" customFormat="1" ht="28.95" customHeight="1">
      <c r="A22" s="121" t="s">
        <v>600</v>
      </c>
      <c r="B22" s="122" t="s">
        <v>5</v>
      </c>
      <c r="C22" s="121" t="s">
        <v>639</v>
      </c>
      <c r="D22" s="123" t="s">
        <v>640</v>
      </c>
      <c r="E22" s="121" t="s">
        <v>723</v>
      </c>
    </row>
    <row r="23" spans="1:6" s="124" customFormat="1" ht="55.2">
      <c r="A23" s="121" t="s">
        <v>600</v>
      </c>
      <c r="B23" s="127" t="s">
        <v>637</v>
      </c>
      <c r="C23" s="121" t="s">
        <v>638</v>
      </c>
      <c r="D23" s="123" t="s">
        <v>738</v>
      </c>
      <c r="E23" s="121" t="s">
        <v>741</v>
      </c>
    </row>
    <row r="24" spans="1:6" s="124" customFormat="1" ht="28.95" customHeight="1">
      <c r="A24" s="121" t="s">
        <v>600</v>
      </c>
      <c r="B24" s="127" t="s">
        <v>718</v>
      </c>
      <c r="C24" s="121" t="s">
        <v>718</v>
      </c>
      <c r="D24" s="123" t="s">
        <v>719</v>
      </c>
      <c r="E24" s="121" t="s">
        <v>724</v>
      </c>
    </row>
    <row r="25" spans="1:6" s="124" customFormat="1" ht="45" customHeight="1">
      <c r="A25" s="121" t="s">
        <v>600</v>
      </c>
      <c r="B25" s="127" t="s">
        <v>761</v>
      </c>
      <c r="C25" s="121" t="s">
        <v>761</v>
      </c>
      <c r="D25" s="123" t="s">
        <v>762</v>
      </c>
      <c r="E25" s="121" t="s">
        <v>764</v>
      </c>
    </row>
    <row r="26" spans="1:6" ht="19.95" customHeight="1"/>
    <row r="27" spans="1:6" ht="31.05" customHeight="1">
      <c r="A27" s="157" t="s">
        <v>623</v>
      </c>
      <c r="B27" s="157"/>
      <c r="C27" s="157"/>
      <c r="D27" s="157"/>
      <c r="E27" s="157"/>
    </row>
    <row r="28" spans="1:6" s="46" customFormat="1" ht="40.049999999999997" customHeight="1">
      <c r="A28" s="154" t="s">
        <v>591</v>
      </c>
      <c r="B28" s="155"/>
      <c r="C28" s="155"/>
      <c r="D28" s="155"/>
      <c r="E28" s="156"/>
      <c r="F28" s="129"/>
    </row>
    <row r="29" spans="1:6" s="46" customFormat="1" ht="40.049999999999997" customHeight="1">
      <c r="A29" s="154" t="s">
        <v>592</v>
      </c>
      <c r="B29" s="155"/>
      <c r="C29" s="155"/>
      <c r="D29" s="155"/>
      <c r="E29" s="156"/>
    </row>
    <row r="30" spans="1:6" s="46" customFormat="1" ht="40.049999999999997" customHeight="1">
      <c r="A30" s="154" t="s">
        <v>593</v>
      </c>
      <c r="B30" s="155"/>
      <c r="C30" s="155"/>
      <c r="D30" s="155"/>
      <c r="E30" s="156"/>
    </row>
  </sheetData>
  <sheetProtection algorithmName="SHA-512" hashValue="X9iEQ6SSCk22oPv0KW9yMNTk+Ca6PM12/WD1H7Z63lR+lDxo3mxbQ+nn3pmFOHrUxdwSvsyvE70ocL/h1tEyNA==" saltValue="Y9ldv6kXhKcVrOjJ6zEQdQ==" spinCount="100000" sheet="1" objects="1" scenarios="1"/>
  <mergeCells count="8">
    <mergeCell ref="E2:E3"/>
    <mergeCell ref="A28:E28"/>
    <mergeCell ref="A29:E29"/>
    <mergeCell ref="A30:E30"/>
    <mergeCell ref="A1:E1"/>
    <mergeCell ref="A4:E4"/>
    <mergeCell ref="A27:E27"/>
    <mergeCell ref="A2:D2"/>
  </mergeCells>
  <hyperlinks>
    <hyperlink ref="B6" location="'Fuels and refrigerants'!A1" display="Fuels and refrigerants" xr:uid="{B765C9DD-569C-0B41-A5B2-42121271CD21}"/>
    <hyperlink ref="B7" location="'Fuels and refrigerants'!A1" display="Fuels and refrigerants" xr:uid="{A03F669E-6835-FE48-8E2F-1B59B4FB4173}"/>
    <hyperlink ref="B8" location="'Own vehicles'!A1" display="Own vehicles" xr:uid="{7FF4F3F0-38A1-1746-BA07-CEB8CA49730C}"/>
    <hyperlink ref="B10" location="'Electricity &amp; Heat'!A1" display="Electricity" xr:uid="{BE757383-FB59-6A43-B979-F2C36D516A84}"/>
    <hyperlink ref="B11" location="'Electricity &amp; Heat'!A1" display="Electricity" xr:uid="{54CE7DA5-BA64-CA40-A43F-31F98A74E2DC}"/>
    <hyperlink ref="B13" location="'WTT- fuels'!A1" display="WTT fuels" xr:uid="{66EAE846-A8E5-EC44-BF30-F3587BFBE185}"/>
    <hyperlink ref="B14" location="'T&amp;D'!A1" display="T&amp;D (Data for UK)" xr:uid="{CAAA6BBD-C43B-C449-82D3-B86233235EC3}"/>
    <hyperlink ref="B15" location="Water!A1" display="Water" xr:uid="{6668341E-1107-4D4F-8A96-FC039B5A544C}"/>
    <hyperlink ref="B16" location="'Material use'!A1" display="Material use" xr:uid="{6800804E-8FFD-674F-B96F-BCE640487225}"/>
    <hyperlink ref="B17" location="Waste!A1" display="Waste" xr:uid="{09260F49-407E-5D4C-BAC8-824CDA76AB63}"/>
    <hyperlink ref="B18" location="'Flight and hotel'!A1" display="Flight and Hotel" xr:uid="{BD5F2D97-84FC-274C-80CA-1EEEDF4B1522}"/>
    <hyperlink ref="B19" location="'Flight and hotel'!A1" display="Flight and Hotel" xr:uid="{B554CDBF-6EA2-1545-857A-439907F8C0A9}"/>
    <hyperlink ref="B20" location="'Business travel - land and sea'!A1" display="Business travel land and sea" xr:uid="{43FFF3BF-C6A3-5F45-B968-9B48D24E8648}"/>
    <hyperlink ref="B21" location="'Business travel - land and sea'!A1" display="Business travel land and sea" xr:uid="{08FDA1FC-4B5A-8A46-B5F6-E57766C788B8}"/>
    <hyperlink ref="B22" location="'Freighting goods'!A1" display="Freighting goods" xr:uid="{61A99A9E-65DC-664E-8DEC-512FBA0E5FAA}"/>
    <hyperlink ref="B9" location="'Own vehicles'!A1" display="Own vehicles" xr:uid="{380F0767-DDD4-9444-8580-C527839F1D54}"/>
    <hyperlink ref="B25" location="'Home Office'!A1" display="Home office" xr:uid="{EB7FD335-164B-714F-9A73-5B994925313F}"/>
    <hyperlink ref="D6" r:id="rId1" display="Defra 2020" xr:uid="{7F5EBED5-0119-F84C-AA7A-0E902F0C5A71}"/>
    <hyperlink ref="D7:D9" r:id="rId2" display="Defra 2020" xr:uid="{126441CE-8FE3-3E46-A8D0-2FDED295437B}"/>
    <hyperlink ref="D11:D17" r:id="rId3" display="Defra 2020" xr:uid="{D2436292-21DC-7941-9AA4-81DE33931501}"/>
    <hyperlink ref="D20:D25" r:id="rId4" display="Defra 2020" xr:uid="{8FBF1C65-ED1D-FC48-8363-DCFF36A9E235}"/>
    <hyperlink ref="D18" r:id="rId5" display="ICAO calculator" xr:uid="{6FCCE25F-B7D1-EA48-A559-A92858F8723B}"/>
    <hyperlink ref="D10" r:id="rId6" display="TBD" xr:uid="{9A4800C7-82AE-2A4B-858F-0C52901CE9CA}"/>
    <hyperlink ref="D19" r:id="rId7" display="Cornell Hotel Sustainability Benchmarking Index" xr:uid="{132D577D-28A7-FC4C-B759-9F6A2D3DBF0F}"/>
    <hyperlink ref="B23" location="'Employees commuting'!A1" display="Employess commuting" xr:uid="{8DCA4DA6-DA29-D646-81D0-E58EE06E8D5C}"/>
    <hyperlink ref="D25" r:id="rId8" xr:uid="{5EB9A63A-A820-5843-869E-16B13EBFC2E1}"/>
    <hyperlink ref="D11" r:id="rId9" display="Defra 2020" xr:uid="{4E30F9F5-DAF8-4344-A1A7-C0632F72439D}"/>
    <hyperlink ref="D23" r:id="rId10" display="Defra 2020" xr:uid="{2BF52363-DE5D-7445-B532-576204479A45}"/>
    <hyperlink ref="B12" location="'Electricity &amp; Heat'!A1" display="Electricity" xr:uid="{9EB728C6-B1DA-604E-B4E1-6BE2769516C8}"/>
    <hyperlink ref="B24" location="Food!A1" display="Food" xr:uid="{C15C86AC-DBF2-A64F-8C53-58B6BB63D268}"/>
    <hyperlink ref="D24" r:id="rId11" display="UK Government GHG Conversion Factors for Company Reporting" xr:uid="{C8C8516B-7EE9-354D-AF22-01C9F8C98979}"/>
    <hyperlink ref="D12" r:id="rId12" xr:uid="{7135EBA6-72D4-4B4F-8789-39FF4909C1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55C24-9522-6A49-993B-67B4BC7D25D0}">
  <sheetPr codeName="Sheet1">
    <tabColor theme="4" tint="-0.499984740745262"/>
    <pageSetUpPr fitToPage="1"/>
  </sheetPr>
  <dimension ref="A1:E25"/>
  <sheetViews>
    <sheetView topLeftCell="A7" zoomScale="79" zoomScaleNormal="100" workbookViewId="0">
      <selection activeCell="E3" sqref="E3:E6"/>
    </sheetView>
  </sheetViews>
  <sheetFormatPr defaultColWidth="10.796875" defaultRowHeight="15.6"/>
  <cols>
    <col min="1" max="1" width="5.19921875" style="57" customWidth="1"/>
    <col min="2" max="2" width="5.19921875" style="58" customWidth="1"/>
    <col min="3" max="3" width="41.296875" style="61" customWidth="1"/>
    <col min="4" max="4" width="39.19921875" style="59" customWidth="1"/>
    <col min="5" max="5" width="18.69921875" style="60" customWidth="1"/>
    <col min="6" max="16384" width="10.796875" style="45"/>
  </cols>
  <sheetData>
    <row r="1" spans="1:5" ht="33" customHeight="1">
      <c r="A1" s="171" t="str">
        <f>CONCATENATE('Your organisation'!C5," - ",'Your organisation'!C8," GHG emissions report")</f>
        <v>Consumer Electronics Manufacturing - 2024 GHG emissions report</v>
      </c>
      <c r="B1" s="171"/>
      <c r="C1" s="171"/>
      <c r="D1" s="171"/>
      <c r="E1" s="171"/>
    </row>
    <row r="2" spans="1:5" ht="36" customHeight="1">
      <c r="A2" s="172" t="s">
        <v>622</v>
      </c>
      <c r="B2" s="172"/>
      <c r="C2" s="172" t="s">
        <v>620</v>
      </c>
      <c r="D2" s="172"/>
      <c r="E2" s="132" t="s">
        <v>697</v>
      </c>
    </row>
    <row r="3" spans="1:5" ht="36" customHeight="1">
      <c r="A3" s="163" t="s">
        <v>621</v>
      </c>
      <c r="B3" s="163" t="s">
        <v>598</v>
      </c>
      <c r="C3" s="164" t="s">
        <v>607</v>
      </c>
      <c r="D3" s="133" t="s">
        <v>585</v>
      </c>
      <c r="E3" s="134">
        <f>SUM(Fuels!F6:F34)/1000</f>
        <v>26173.436774199999</v>
      </c>
    </row>
    <row r="4" spans="1:5" ht="36" customHeight="1">
      <c r="A4" s="163"/>
      <c r="B4" s="163"/>
      <c r="C4" s="164"/>
      <c r="D4" s="133" t="s">
        <v>586</v>
      </c>
      <c r="E4" s="134">
        <f>SUM(Refrigerants!E6:E92)/1000</f>
        <v>367.73559999999998</v>
      </c>
    </row>
    <row r="5" spans="1:5" ht="36" customHeight="1">
      <c r="A5" s="163"/>
      <c r="B5" s="163"/>
      <c r="C5" s="164" t="s">
        <v>609</v>
      </c>
      <c r="D5" s="133" t="s">
        <v>608</v>
      </c>
      <c r="E5" s="134">
        <f>(SUM('Owned vehicles'!F7:F32)+SUM('Owned vehicles'!F41:F44))/1000</f>
        <v>14.471245000000001</v>
      </c>
    </row>
    <row r="6" spans="1:5" ht="36" customHeight="1">
      <c r="A6" s="163"/>
      <c r="B6" s="163"/>
      <c r="C6" s="164"/>
      <c r="D6" s="133" t="s">
        <v>610</v>
      </c>
      <c r="E6" s="134">
        <f>SUM('Owned vehicles'!M7:M37)/1000</f>
        <v>89.403575804070101</v>
      </c>
    </row>
    <row r="7" spans="1:5" ht="36" customHeight="1">
      <c r="A7" s="163"/>
      <c r="B7" s="168" t="s">
        <v>599</v>
      </c>
      <c r="C7" s="165" t="s">
        <v>611</v>
      </c>
      <c r="D7" s="133" t="s">
        <v>196</v>
      </c>
      <c r="E7" s="134">
        <f>'Electricity, heat, cooling'!F7/1000</f>
        <v>14629.245238495534</v>
      </c>
    </row>
    <row r="8" spans="1:5" ht="36" customHeight="1">
      <c r="A8" s="163"/>
      <c r="B8" s="169"/>
      <c r="C8" s="166"/>
      <c r="D8" s="133" t="s">
        <v>0</v>
      </c>
      <c r="E8" s="134">
        <f>'Electricity, heat, cooling'!F11/1000</f>
        <v>172.61</v>
      </c>
    </row>
    <row r="9" spans="1:5" ht="36" customHeight="1">
      <c r="A9" s="163"/>
      <c r="B9" s="169"/>
      <c r="C9" s="166"/>
      <c r="D9" s="133" t="s">
        <v>142</v>
      </c>
      <c r="E9" s="134">
        <f>SUM('Owned vehicles'!F33:F40)/1000</f>
        <v>1.2488257645043241</v>
      </c>
    </row>
    <row r="10" spans="1:5" ht="36" customHeight="1">
      <c r="A10" s="163"/>
      <c r="B10" s="170"/>
      <c r="C10" s="167"/>
      <c r="D10" s="133" t="s">
        <v>753</v>
      </c>
      <c r="E10" s="134">
        <f>'Electricity, heat, cooling'!F16/1000</f>
        <v>658.31603573229893</v>
      </c>
    </row>
    <row r="11" spans="1:5" ht="36" customHeight="1">
      <c r="A11" s="163"/>
      <c r="B11" s="163" t="s">
        <v>600</v>
      </c>
      <c r="C11" s="164" t="s">
        <v>612</v>
      </c>
      <c r="D11" s="133" t="s">
        <v>613</v>
      </c>
      <c r="E11" s="134">
        <f>SUM('WTT- fuels'!F6:F30)/1000</f>
        <v>65.280754780000009</v>
      </c>
    </row>
    <row r="12" spans="1:5" ht="36" customHeight="1">
      <c r="A12" s="163"/>
      <c r="B12" s="163"/>
      <c r="C12" s="164"/>
      <c r="D12" s="133" t="s">
        <v>601</v>
      </c>
      <c r="E12" s="134">
        <f>SUM('T&amp;D'!E6:E7)/1000</f>
        <v>0.24589999999999998</v>
      </c>
    </row>
    <row r="13" spans="1:5" ht="36" customHeight="1">
      <c r="A13" s="163"/>
      <c r="B13" s="163"/>
      <c r="C13" s="164" t="s">
        <v>615</v>
      </c>
      <c r="D13" s="133" t="s">
        <v>616</v>
      </c>
      <c r="E13" s="134">
        <f>Water!E13/1000</f>
        <v>247.8</v>
      </c>
    </row>
    <row r="14" spans="1:5" ht="36" customHeight="1">
      <c r="A14" s="163"/>
      <c r="B14" s="163"/>
      <c r="C14" s="164"/>
      <c r="D14" s="133" t="s">
        <v>595</v>
      </c>
      <c r="E14" s="134">
        <f>SUM('Waste disposal'!D6:D43)/1000</f>
        <v>2166.5478201000001</v>
      </c>
    </row>
    <row r="15" spans="1:5" ht="36" customHeight="1">
      <c r="A15" s="163"/>
      <c r="B15" s="163"/>
      <c r="C15" s="164" t="s">
        <v>614</v>
      </c>
      <c r="D15" s="133" t="s">
        <v>633</v>
      </c>
      <c r="E15" s="134">
        <f>Water!E6/1000</f>
        <v>1823.1999999999998</v>
      </c>
    </row>
    <row r="16" spans="1:5" ht="36" customHeight="1">
      <c r="A16" s="163"/>
      <c r="B16" s="163"/>
      <c r="C16" s="164"/>
      <c r="D16" s="133" t="s">
        <v>3</v>
      </c>
      <c r="E16" s="134">
        <f>SUM('Material use'!E6:E43)/1000</f>
        <v>65163.342595499998</v>
      </c>
    </row>
    <row r="17" spans="1:5" ht="36" customHeight="1">
      <c r="A17" s="163"/>
      <c r="B17" s="163"/>
      <c r="C17" s="164" t="s">
        <v>617</v>
      </c>
      <c r="D17" s="133" t="s">
        <v>634</v>
      </c>
      <c r="E17" s="134">
        <f>SUM('Flight and Accommodation'!E6:E100)/1000</f>
        <v>13.5585</v>
      </c>
    </row>
    <row r="18" spans="1:5" ht="36" customHeight="1">
      <c r="A18" s="163"/>
      <c r="B18" s="163"/>
      <c r="C18" s="164"/>
      <c r="D18" s="133" t="s">
        <v>619</v>
      </c>
      <c r="E18" s="134">
        <f>SUM('Flight and Accommodation'!K6:K100)/1000</f>
        <v>2.3936529091107421</v>
      </c>
    </row>
    <row r="19" spans="1:5" ht="36" customHeight="1">
      <c r="A19" s="163"/>
      <c r="B19" s="163"/>
      <c r="C19" s="164"/>
      <c r="D19" s="133" t="s">
        <v>635</v>
      </c>
      <c r="E19" s="134">
        <f>SUMIF('Business travel - land and sea'!A6:A52,"=Ferry",'Business travel - land and sea'!G6:G52)/1000</f>
        <v>6.4759500000000003E-3</v>
      </c>
    </row>
    <row r="20" spans="1:5" ht="36" customHeight="1">
      <c r="A20" s="163"/>
      <c r="B20" s="163"/>
      <c r="C20" s="164"/>
      <c r="D20" s="133" t="s">
        <v>636</v>
      </c>
      <c r="E20" s="134">
        <f>SUMIF('Business travel - land and sea'!A6:A52,"&lt;&gt;Ferry",'Business travel - land and sea'!G6:G52)/1000</f>
        <v>0.51707899999999996</v>
      </c>
    </row>
    <row r="21" spans="1:5" ht="36" customHeight="1">
      <c r="A21" s="163"/>
      <c r="B21" s="163"/>
      <c r="C21" s="133" t="s">
        <v>618</v>
      </c>
      <c r="D21" s="133" t="s">
        <v>5</v>
      </c>
      <c r="E21" s="134">
        <f>(SUM('Freighting goods'!F6:F36)+SUM('Freighting goods'!M6:M63))/1000</f>
        <v>10.0087569</v>
      </c>
    </row>
    <row r="22" spans="1:5" ht="36" customHeight="1">
      <c r="A22" s="163"/>
      <c r="B22" s="163"/>
      <c r="C22" s="164" t="s">
        <v>637</v>
      </c>
      <c r="D22" s="164"/>
      <c r="E22" s="134">
        <f>SUM('Employees commuting'!G6:G53)/1000</f>
        <v>0.80352924088992195</v>
      </c>
    </row>
    <row r="23" spans="1:5" ht="36" customHeight="1">
      <c r="A23" s="163"/>
      <c r="B23" s="163"/>
      <c r="C23" s="164" t="s">
        <v>718</v>
      </c>
      <c r="D23" s="164"/>
      <c r="E23" s="134">
        <f>SUM(Food!E5:E16)/1000</f>
        <v>2.1978</v>
      </c>
    </row>
    <row r="24" spans="1:5" ht="36" customHeight="1">
      <c r="A24" s="163"/>
      <c r="B24" s="163"/>
      <c r="C24" s="164" t="s">
        <v>761</v>
      </c>
      <c r="D24" s="164"/>
      <c r="E24" s="134">
        <f>SUM('Home Office'!J6:J36)/1000</f>
        <v>44.577313871764453</v>
      </c>
    </row>
    <row r="25" spans="1:5" ht="33" customHeight="1">
      <c r="A25" s="162" t="s">
        <v>689</v>
      </c>
      <c r="B25" s="162"/>
      <c r="C25" s="162"/>
      <c r="D25" s="162"/>
      <c r="E25" s="135">
        <f>SUM(E3:E24)</f>
        <v>111646.94747324816</v>
      </c>
    </row>
  </sheetData>
  <sheetProtection algorithmName="SHA-512" hashValue="SBLof1BLwIlumbMKPABAHKusR9a6MbhB4Tclw1VeQ7LEoCItCniaUUxzhjkZtJBs2FZLjrSPQ4C7lTcCsp4FRw==" saltValue="BCXHIWDUb+mpwLWS66YvsA==" spinCount="100000" sheet="1" objects="1" scenarios="1"/>
  <mergeCells count="18">
    <mergeCell ref="A1:E1"/>
    <mergeCell ref="B3:B6"/>
    <mergeCell ref="C2:D2"/>
    <mergeCell ref="A2:B2"/>
    <mergeCell ref="C3:C4"/>
    <mergeCell ref="C5:C6"/>
    <mergeCell ref="A25:D25"/>
    <mergeCell ref="B11:B24"/>
    <mergeCell ref="C24:D24"/>
    <mergeCell ref="A3:A24"/>
    <mergeCell ref="C22:D22"/>
    <mergeCell ref="C17:C20"/>
    <mergeCell ref="C13:C14"/>
    <mergeCell ref="C11:C12"/>
    <mergeCell ref="C15:C16"/>
    <mergeCell ref="C7:C10"/>
    <mergeCell ref="B7:B10"/>
    <mergeCell ref="C23:D23"/>
  </mergeCells>
  <pageMargins left="0.7" right="0.7" top="0.75" bottom="0.75" header="0.3" footer="0.3"/>
  <pageSetup paperSize="9" scale="75"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3BE69-7E28-E34C-B9C3-9F36E3C15F17}">
  <sheetPr codeName="Sheet3">
    <tabColor theme="3" tint="0.59999389629810485"/>
  </sheetPr>
  <dimension ref="B1:N12"/>
  <sheetViews>
    <sheetView tabSelected="1" topLeftCell="B1" workbookViewId="0">
      <selection activeCell="C5" sqref="C5"/>
    </sheetView>
  </sheetViews>
  <sheetFormatPr defaultColWidth="27.796875" defaultRowHeight="15.6"/>
  <cols>
    <col min="1" max="1" width="8.296875" style="8" customWidth="1"/>
    <col min="2" max="2" width="27.796875" style="8"/>
    <col min="3" max="3" width="65.19921875" style="8" customWidth="1"/>
    <col min="4" max="16384" width="27.796875" style="8"/>
  </cols>
  <sheetData>
    <row r="1" spans="2:14" s="3" customFormat="1" ht="36" customHeight="1">
      <c r="B1" s="4"/>
      <c r="C1" s="107"/>
      <c r="F1" s="108"/>
      <c r="G1" s="108"/>
      <c r="I1" s="4"/>
      <c r="M1" s="109"/>
      <c r="N1" s="108"/>
    </row>
    <row r="2" spans="2:14" s="6" customFormat="1" ht="25.05" customHeight="1">
      <c r="B2" s="110" t="s">
        <v>629</v>
      </c>
      <c r="C2" s="111"/>
      <c r="D2" s="111"/>
      <c r="E2" s="111"/>
      <c r="F2" s="111"/>
      <c r="G2" s="112"/>
      <c r="I2" s="173" t="s">
        <v>130</v>
      </c>
      <c r="J2" s="173"/>
      <c r="K2" s="173"/>
      <c r="L2" s="173"/>
      <c r="M2" s="173"/>
      <c r="N2" s="112"/>
    </row>
    <row r="3" spans="2:14" s="6" customFormat="1">
      <c r="G3" s="112"/>
      <c r="I3" s="174" t="s">
        <v>129</v>
      </c>
      <c r="J3" s="174"/>
      <c r="K3" s="174"/>
      <c r="L3" s="174"/>
      <c r="M3" s="174"/>
      <c r="N3" s="112"/>
    </row>
    <row r="4" spans="2:14">
      <c r="B4" s="113" t="s">
        <v>630</v>
      </c>
    </row>
    <row r="5" spans="2:14" ht="31.05" customHeight="1">
      <c r="B5" s="114" t="s">
        <v>624</v>
      </c>
      <c r="C5" s="99" t="s">
        <v>775</v>
      </c>
    </row>
    <row r="6" spans="2:14" ht="31.05" customHeight="1">
      <c r="B6" s="114" t="s">
        <v>625</v>
      </c>
      <c r="C6" s="99" t="s">
        <v>308</v>
      </c>
      <c r="D6" s="136">
        <f>VLOOKUP(C6,'Electricity, heat, cooling'!A84:B332,2,FALSE)</f>
        <v>0.36573113096238835</v>
      </c>
    </row>
    <row r="7" spans="2:14" ht="31.05" customHeight="1">
      <c r="B7" s="114" t="s">
        <v>628</v>
      </c>
      <c r="C7" s="99" t="s">
        <v>776</v>
      </c>
    </row>
    <row r="8" spans="2:14" ht="31.05" customHeight="1">
      <c r="B8" s="114" t="s">
        <v>626</v>
      </c>
      <c r="C8" s="99" t="s">
        <v>777</v>
      </c>
    </row>
    <row r="9" spans="2:14" ht="31.05" customHeight="1">
      <c r="B9" s="114" t="s">
        <v>627</v>
      </c>
      <c r="C9" s="99" t="s">
        <v>778</v>
      </c>
    </row>
    <row r="11" spans="2:14">
      <c r="C11" s="115"/>
    </row>
    <row r="12" spans="2:14">
      <c r="C12" s="115"/>
    </row>
  </sheetData>
  <sheetProtection algorithmName="SHA-512" hashValue="zUnwM2BpQOinor2HMXfvCTUtPPvoU8OJh6n33iT5eO6TiRnIVDDuXRsGKnS/9EkwCYsZQvemffkCIqkP6gFZAw==" saltValue="O4QMIbz1rVp9f/cpAG6yjw==" spinCount="100000" sheet="1" selectLockedCells="1"/>
  <mergeCells count="2">
    <mergeCell ref="I2:M2"/>
    <mergeCell ref="I3:M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F8F6EE-ADC7-8146-BD10-D78BF9766B19}">
          <x14:formula1>
            <xm:f>'Electricity, heat, cooling'!$A$84:$A$332</xm:f>
          </x14:formula1>
          <xm:sqref>C6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BDC07-F6C3-784A-8645-E6EDADFD2D7B}">
  <sheetPr codeName="Sheet4">
    <tabColor theme="3" tint="0.59999389629810485"/>
  </sheetPr>
  <dimension ref="A1:F94"/>
  <sheetViews>
    <sheetView topLeftCell="A7" zoomScale="102" zoomScaleNormal="102" workbookViewId="0">
      <selection activeCell="E10" sqref="E10"/>
    </sheetView>
  </sheetViews>
  <sheetFormatPr defaultColWidth="10.796875" defaultRowHeight="14.4"/>
  <cols>
    <col min="1" max="1" width="12.19921875" style="4" bestFit="1" customWidth="1"/>
    <col min="2" max="2" width="37.69921875" style="3" bestFit="1" customWidth="1"/>
    <col min="3" max="3" width="9.5" style="3" bestFit="1" customWidth="1"/>
    <col min="4" max="4" width="14.5" style="3" customWidth="1"/>
    <col min="5" max="5" width="14.69921875" style="10" customWidth="1"/>
    <col min="6" max="6" width="13.5" style="10" customWidth="1"/>
    <col min="7" max="16384" width="10.796875" style="3"/>
  </cols>
  <sheetData>
    <row r="1" spans="1:6" ht="15.6">
      <c r="E1" s="116"/>
      <c r="F1" s="116"/>
    </row>
    <row r="2" spans="1:6" s="6" customFormat="1" ht="15.6">
      <c r="A2" s="175" t="s">
        <v>585</v>
      </c>
      <c r="B2" s="173"/>
      <c r="C2" s="173"/>
      <c r="D2" s="173"/>
      <c r="E2" s="173"/>
      <c r="F2" s="11"/>
    </row>
    <row r="3" spans="1:6" s="6" customFormat="1" ht="93" customHeight="1">
      <c r="A3" s="177" t="s">
        <v>747</v>
      </c>
      <c r="B3" s="177"/>
      <c r="C3" s="177"/>
      <c r="D3" s="177"/>
      <c r="E3" s="177"/>
      <c r="F3" s="177"/>
    </row>
    <row r="4" spans="1:6" s="6" customFormat="1" ht="31.05" customHeight="1">
      <c r="A4" s="176" t="s">
        <v>654</v>
      </c>
      <c r="B4" s="176"/>
      <c r="C4" s="176"/>
      <c r="D4" s="176"/>
      <c r="E4" s="176"/>
      <c r="F4" s="11"/>
    </row>
    <row r="5" spans="1:6" s="12" customFormat="1" ht="37.950000000000003" customHeight="1">
      <c r="A5" s="1" t="s">
        <v>132</v>
      </c>
      <c r="B5" s="1" t="s">
        <v>7</v>
      </c>
      <c r="C5" s="1" t="s">
        <v>8</v>
      </c>
      <c r="D5" s="29" t="s">
        <v>136</v>
      </c>
      <c r="E5" s="2" t="s">
        <v>197</v>
      </c>
      <c r="F5" s="2" t="s">
        <v>692</v>
      </c>
    </row>
    <row r="6" spans="1:6" s="64" customFormat="1" ht="19.05" customHeight="1">
      <c r="A6" s="33" t="s">
        <v>9</v>
      </c>
      <c r="B6" s="33" t="s">
        <v>235</v>
      </c>
      <c r="C6" s="33" t="s">
        <v>135</v>
      </c>
      <c r="D6" s="63">
        <v>0.44327</v>
      </c>
      <c r="E6" s="79"/>
      <c r="F6" s="36">
        <f t="shared" ref="F6:F34" si="0">D6*E6</f>
        <v>0</v>
      </c>
    </row>
    <row r="7" spans="1:6" s="64" customFormat="1" ht="19.05" customHeight="1">
      <c r="A7" s="33" t="s">
        <v>9</v>
      </c>
      <c r="B7" s="33" t="s">
        <v>234</v>
      </c>
      <c r="C7" s="33" t="s">
        <v>135</v>
      </c>
      <c r="D7" s="63">
        <v>1.1504099999999999</v>
      </c>
      <c r="E7" s="79">
        <v>30000</v>
      </c>
      <c r="F7" s="36">
        <f t="shared" si="0"/>
        <v>34512.299999999996</v>
      </c>
    </row>
    <row r="8" spans="1:6" s="64" customFormat="1" ht="19.05" customHeight="1">
      <c r="A8" s="33" t="s">
        <v>9</v>
      </c>
      <c r="B8" s="33" t="s">
        <v>236</v>
      </c>
      <c r="C8" s="33" t="s">
        <v>135</v>
      </c>
      <c r="D8" s="63">
        <v>1.5553699999999999</v>
      </c>
      <c r="E8" s="79">
        <v>10000</v>
      </c>
      <c r="F8" s="36">
        <f t="shared" si="0"/>
        <v>15553.699999999999</v>
      </c>
    </row>
    <row r="9" spans="1:6" s="64" customFormat="1" ht="19.05" customHeight="1">
      <c r="A9" s="33" t="s">
        <v>9</v>
      </c>
      <c r="B9" s="33" t="s">
        <v>13</v>
      </c>
      <c r="C9" s="33" t="s">
        <v>217</v>
      </c>
      <c r="D9" s="63">
        <v>2.0226600000000001</v>
      </c>
      <c r="E9" s="79">
        <v>250000</v>
      </c>
      <c r="F9" s="36">
        <f t="shared" si="0"/>
        <v>505665.00000000006</v>
      </c>
    </row>
    <row r="10" spans="1:6" s="64" customFormat="1" ht="19.05" customHeight="1">
      <c r="A10" s="33" t="s">
        <v>9</v>
      </c>
      <c r="B10" s="33" t="s">
        <v>14</v>
      </c>
      <c r="C10" s="33" t="s">
        <v>217</v>
      </c>
      <c r="D10" s="63">
        <v>2.03017</v>
      </c>
      <c r="E10" s="79">
        <v>5000</v>
      </c>
      <c r="F10" s="36">
        <f t="shared" si="0"/>
        <v>10150.85</v>
      </c>
    </row>
    <row r="11" spans="1:6" s="64" customFormat="1" ht="19.05" customHeight="1">
      <c r="A11" s="33" t="s">
        <v>9</v>
      </c>
      <c r="B11" s="33" t="s">
        <v>15</v>
      </c>
      <c r="C11" s="33" t="s">
        <v>135</v>
      </c>
      <c r="D11" s="63">
        <v>0.95279000000000003</v>
      </c>
      <c r="E11" s="79">
        <v>20000</v>
      </c>
      <c r="F11" s="36">
        <f t="shared" si="0"/>
        <v>19055.8</v>
      </c>
    </row>
    <row r="12" spans="1:6" s="64" customFormat="1" ht="19.05" customHeight="1">
      <c r="A12" s="33" t="s">
        <v>16</v>
      </c>
      <c r="B12" s="33" t="s">
        <v>17</v>
      </c>
      <c r="C12" s="33" t="s">
        <v>135</v>
      </c>
      <c r="D12" s="63">
        <v>2.2908200000000001</v>
      </c>
      <c r="E12" s="79">
        <v>2000</v>
      </c>
      <c r="F12" s="36">
        <f t="shared" si="0"/>
        <v>4581.6400000000003</v>
      </c>
    </row>
    <row r="13" spans="1:6" s="64" customFormat="1" ht="19.05" customHeight="1">
      <c r="A13" s="33" t="s">
        <v>16</v>
      </c>
      <c r="B13" s="33" t="s">
        <v>18</v>
      </c>
      <c r="C13" s="33" t="s">
        <v>135</v>
      </c>
      <c r="D13" s="63">
        <v>2.5430999999999999</v>
      </c>
      <c r="E13" s="79"/>
      <c r="F13" s="36">
        <f t="shared" si="0"/>
        <v>0</v>
      </c>
    </row>
    <row r="14" spans="1:6" s="64" customFormat="1" ht="19.05" customHeight="1">
      <c r="A14" s="33" t="s">
        <v>16</v>
      </c>
      <c r="B14" s="33" t="s">
        <v>19</v>
      </c>
      <c r="C14" s="33" t="s">
        <v>135</v>
      </c>
      <c r="D14" s="63">
        <v>2.5403899999999999</v>
      </c>
      <c r="E14" s="79"/>
      <c r="F14" s="36">
        <f t="shared" si="0"/>
        <v>0</v>
      </c>
    </row>
    <row r="15" spans="1:6" s="64" customFormat="1" ht="19.05" customHeight="1">
      <c r="A15" s="33" t="s">
        <v>16</v>
      </c>
      <c r="B15" s="33" t="s">
        <v>20</v>
      </c>
      <c r="C15" s="33" t="s">
        <v>135</v>
      </c>
      <c r="D15" s="63">
        <v>2.54603</v>
      </c>
      <c r="E15" s="79">
        <v>2000</v>
      </c>
      <c r="F15" s="36">
        <f t="shared" si="0"/>
        <v>5092.0600000000004</v>
      </c>
    </row>
    <row r="16" spans="1:6" s="64" customFormat="1" ht="19.05" customHeight="1">
      <c r="A16" s="33" t="s">
        <v>16</v>
      </c>
      <c r="B16" s="33" t="s">
        <v>21</v>
      </c>
      <c r="C16" s="33" t="s">
        <v>135</v>
      </c>
      <c r="D16" s="63">
        <v>2.6878700000000002</v>
      </c>
      <c r="E16" s="79">
        <v>80000</v>
      </c>
      <c r="F16" s="36">
        <f t="shared" si="0"/>
        <v>215029.6</v>
      </c>
    </row>
    <row r="17" spans="1:6" s="64" customFormat="1" ht="19.05" customHeight="1">
      <c r="A17" s="33" t="s">
        <v>16</v>
      </c>
      <c r="B17" s="33" t="s">
        <v>22</v>
      </c>
      <c r="C17" s="33" t="s">
        <v>135</v>
      </c>
      <c r="D17" s="63">
        <v>3.1831700000000001</v>
      </c>
      <c r="E17" s="79">
        <v>2500</v>
      </c>
      <c r="F17" s="36">
        <f t="shared" si="0"/>
        <v>7957.9250000000002</v>
      </c>
    </row>
    <row r="18" spans="1:6" s="64" customFormat="1" ht="19.05" customHeight="1">
      <c r="A18" s="33" t="s">
        <v>16</v>
      </c>
      <c r="B18" s="33" t="s">
        <v>23</v>
      </c>
      <c r="C18" s="33" t="s">
        <v>135</v>
      </c>
      <c r="D18" s="63">
        <v>2.7577600000000002</v>
      </c>
      <c r="E18" s="79">
        <v>45</v>
      </c>
      <c r="F18" s="36">
        <f t="shared" si="0"/>
        <v>124.09920000000001</v>
      </c>
    </row>
    <row r="19" spans="1:6" s="64" customFormat="1" ht="19.05" customHeight="1">
      <c r="A19" s="33" t="s">
        <v>16</v>
      </c>
      <c r="B19" s="33" t="s">
        <v>24</v>
      </c>
      <c r="C19" s="33" t="s">
        <v>135</v>
      </c>
      <c r="D19" s="63">
        <v>0</v>
      </c>
      <c r="E19" s="79">
        <v>5000</v>
      </c>
      <c r="F19" s="36">
        <f t="shared" si="0"/>
        <v>0</v>
      </c>
    </row>
    <row r="20" spans="1:6" s="64" customFormat="1" ht="19.05" customHeight="1">
      <c r="A20" s="33" t="s">
        <v>16</v>
      </c>
      <c r="B20" s="33" t="s">
        <v>25</v>
      </c>
      <c r="C20" s="33" t="s">
        <v>135</v>
      </c>
      <c r="D20" s="63">
        <v>0</v>
      </c>
      <c r="E20" s="79"/>
      <c r="F20" s="36">
        <f t="shared" si="0"/>
        <v>0</v>
      </c>
    </row>
    <row r="21" spans="1:6" s="64" customFormat="1" ht="19.05" customHeight="1">
      <c r="A21" s="33" t="s">
        <v>16</v>
      </c>
      <c r="B21" s="33" t="s">
        <v>26</v>
      </c>
      <c r="C21" s="33" t="s">
        <v>135</v>
      </c>
      <c r="D21" s="63">
        <v>2.1680199999999998</v>
      </c>
      <c r="E21" s="79"/>
      <c r="F21" s="36">
        <f t="shared" si="0"/>
        <v>0</v>
      </c>
    </row>
    <row r="22" spans="1:6" s="64" customFormat="1" ht="19.05" customHeight="1">
      <c r="A22" s="33" t="s">
        <v>16</v>
      </c>
      <c r="B22" s="33" t="s">
        <v>27</v>
      </c>
      <c r="C22" s="33" t="s">
        <v>135</v>
      </c>
      <c r="D22" s="63">
        <v>2.31467</v>
      </c>
      <c r="E22" s="79">
        <v>10000</v>
      </c>
      <c r="F22" s="36">
        <f t="shared" si="0"/>
        <v>23146.7</v>
      </c>
    </row>
    <row r="23" spans="1:6" s="64" customFormat="1" ht="19.05" customHeight="1">
      <c r="A23" s="33" t="s">
        <v>16</v>
      </c>
      <c r="B23" s="33" t="s">
        <v>28</v>
      </c>
      <c r="C23" s="33" t="s">
        <v>135</v>
      </c>
      <c r="D23" s="63">
        <v>3.1831700000000001</v>
      </c>
      <c r="E23" s="79"/>
      <c r="F23" s="36">
        <f t="shared" si="0"/>
        <v>0</v>
      </c>
    </row>
    <row r="24" spans="1:6" s="64" customFormat="1" ht="19.05" customHeight="1">
      <c r="A24" s="33" t="s">
        <v>16</v>
      </c>
      <c r="B24" s="33" t="s">
        <v>29</v>
      </c>
      <c r="C24" s="33" t="s">
        <v>135</v>
      </c>
      <c r="D24" s="63">
        <v>2.7577600000000002</v>
      </c>
      <c r="E24" s="79"/>
      <c r="F24" s="36">
        <f t="shared" si="0"/>
        <v>0</v>
      </c>
    </row>
    <row r="25" spans="1:6" s="64" customFormat="1" ht="19.05" customHeight="1">
      <c r="A25" s="33" t="s">
        <v>16</v>
      </c>
      <c r="B25" s="33" t="s">
        <v>30</v>
      </c>
      <c r="C25" s="33" t="s">
        <v>135</v>
      </c>
      <c r="D25" s="63">
        <v>0</v>
      </c>
      <c r="E25" s="79"/>
      <c r="F25" s="36">
        <f t="shared" si="0"/>
        <v>0</v>
      </c>
    </row>
    <row r="26" spans="1:6" s="64" customFormat="1" ht="19.05" customHeight="1">
      <c r="A26" s="33" t="s">
        <v>16</v>
      </c>
      <c r="B26" s="33" t="s">
        <v>31</v>
      </c>
      <c r="C26" s="33" t="s">
        <v>135</v>
      </c>
      <c r="D26" s="63">
        <v>0</v>
      </c>
      <c r="E26" s="79">
        <v>10</v>
      </c>
      <c r="F26" s="36">
        <f t="shared" si="0"/>
        <v>0</v>
      </c>
    </row>
    <row r="27" spans="1:6" s="64" customFormat="1" ht="19.05" customHeight="1">
      <c r="A27" s="33" t="s">
        <v>16</v>
      </c>
      <c r="B27" s="33" t="s">
        <v>32</v>
      </c>
      <c r="C27" s="33" t="s">
        <v>135</v>
      </c>
      <c r="D27" s="63">
        <v>2.7753999999999999</v>
      </c>
      <c r="E27" s="79"/>
      <c r="F27" s="36">
        <f t="shared" si="0"/>
        <v>0</v>
      </c>
    </row>
    <row r="28" spans="1:6" s="64" customFormat="1" ht="19.05" customHeight="1">
      <c r="A28" s="33" t="s">
        <v>16</v>
      </c>
      <c r="B28" s="33" t="s">
        <v>33</v>
      </c>
      <c r="C28" s="33" t="s">
        <v>135</v>
      </c>
      <c r="D28" s="63">
        <v>3.1220400000000001</v>
      </c>
      <c r="E28" s="79"/>
      <c r="F28" s="36">
        <f t="shared" si="0"/>
        <v>0</v>
      </c>
    </row>
    <row r="29" spans="1:6" s="64" customFormat="1" ht="19.05" customHeight="1">
      <c r="A29" s="33" t="s">
        <v>34</v>
      </c>
      <c r="B29" s="33" t="s">
        <v>35</v>
      </c>
      <c r="C29" s="33" t="s">
        <v>11</v>
      </c>
      <c r="D29" s="63">
        <v>2380.0100000000002</v>
      </c>
      <c r="E29" s="79">
        <v>30</v>
      </c>
      <c r="F29" s="36">
        <f t="shared" si="0"/>
        <v>71400.3</v>
      </c>
    </row>
    <row r="30" spans="1:6" s="64" customFormat="1" ht="19.05" customHeight="1">
      <c r="A30" s="33" t="s">
        <v>34</v>
      </c>
      <c r="B30" s="33" t="s">
        <v>36</v>
      </c>
      <c r="C30" s="33" t="s">
        <v>11</v>
      </c>
      <c r="D30" s="63">
        <v>2222.94</v>
      </c>
      <c r="E30" s="79">
        <v>10000</v>
      </c>
      <c r="F30" s="36">
        <f t="shared" si="0"/>
        <v>22229400</v>
      </c>
    </row>
    <row r="31" spans="1:6" s="64" customFormat="1" ht="19.05" customHeight="1">
      <c r="A31" s="33" t="s">
        <v>34</v>
      </c>
      <c r="B31" s="33" t="s">
        <v>37</v>
      </c>
      <c r="C31" s="33" t="s">
        <v>11</v>
      </c>
      <c r="D31" s="63">
        <v>2883.26</v>
      </c>
      <c r="E31" s="79">
        <v>1000</v>
      </c>
      <c r="F31" s="36">
        <f t="shared" si="0"/>
        <v>2883260</v>
      </c>
    </row>
    <row r="32" spans="1:6" s="64" customFormat="1" ht="19.05" customHeight="1">
      <c r="A32" s="33" t="s">
        <v>34</v>
      </c>
      <c r="B32" s="33" t="s">
        <v>38</v>
      </c>
      <c r="C32" s="33" t="s">
        <v>11</v>
      </c>
      <c r="D32" s="63">
        <v>3222.04</v>
      </c>
      <c r="E32" s="79">
        <v>25</v>
      </c>
      <c r="F32" s="36">
        <f t="shared" si="0"/>
        <v>80551</v>
      </c>
    </row>
    <row r="33" spans="1:6" s="64" customFormat="1" ht="19.05" customHeight="1">
      <c r="A33" s="33" t="s">
        <v>34</v>
      </c>
      <c r="B33" s="33" t="s">
        <v>39</v>
      </c>
      <c r="C33" s="33" t="s">
        <v>11</v>
      </c>
      <c r="D33" s="63">
        <v>3397.79</v>
      </c>
      <c r="E33" s="79">
        <v>20</v>
      </c>
      <c r="F33" s="36">
        <f t="shared" si="0"/>
        <v>67955.8</v>
      </c>
    </row>
    <row r="34" spans="1:6" s="64" customFormat="1" ht="19.05" customHeight="1">
      <c r="A34" s="33" t="s">
        <v>34</v>
      </c>
      <c r="B34" s="33" t="s">
        <v>40</v>
      </c>
      <c r="C34" s="33" t="s">
        <v>11</v>
      </c>
      <c r="D34" s="63">
        <v>2219.4699999999998</v>
      </c>
      <c r="E34" s="79"/>
      <c r="F34" s="36">
        <f t="shared" si="0"/>
        <v>0</v>
      </c>
    </row>
    <row r="35" spans="1:6" s="64" customFormat="1" ht="19.05" customHeight="1">
      <c r="A35" s="65"/>
      <c r="E35" s="66"/>
      <c r="F35" s="66"/>
    </row>
    <row r="36" spans="1:6" s="64" customFormat="1" ht="19.05" customHeight="1">
      <c r="A36" s="65"/>
      <c r="E36" s="66"/>
      <c r="F36" s="66"/>
    </row>
    <row r="37" spans="1:6" s="64" customFormat="1" ht="19.05" customHeight="1">
      <c r="A37" s="65"/>
      <c r="E37" s="66"/>
      <c r="F37" s="66"/>
    </row>
    <row r="38" spans="1:6" s="64" customFormat="1" ht="19.05" customHeight="1">
      <c r="A38" s="65"/>
      <c r="E38" s="66"/>
      <c r="F38" s="66"/>
    </row>
    <row r="39" spans="1:6" s="64" customFormat="1" ht="19.05" customHeight="1">
      <c r="A39" s="65"/>
      <c r="E39" s="66"/>
      <c r="F39" s="66"/>
    </row>
    <row r="40" spans="1:6" s="64" customFormat="1" ht="19.05" customHeight="1">
      <c r="A40" s="65"/>
      <c r="E40" s="66"/>
      <c r="F40" s="66"/>
    </row>
    <row r="41" spans="1:6" s="64" customFormat="1" ht="19.05" customHeight="1">
      <c r="A41" s="65"/>
      <c r="E41" s="66"/>
      <c r="F41" s="66"/>
    </row>
    <row r="42" spans="1:6" s="64" customFormat="1" ht="19.05" customHeight="1">
      <c r="A42" s="65"/>
      <c r="E42" s="66"/>
      <c r="F42" s="66"/>
    </row>
    <row r="43" spans="1:6" s="64" customFormat="1" ht="19.05" customHeight="1">
      <c r="A43" s="65"/>
      <c r="E43" s="66"/>
      <c r="F43" s="66"/>
    </row>
    <row r="44" spans="1:6" s="64" customFormat="1" ht="19.05" customHeight="1">
      <c r="A44" s="65"/>
      <c r="E44" s="66"/>
      <c r="F44" s="66"/>
    </row>
    <row r="45" spans="1:6" s="64" customFormat="1" ht="19.05" customHeight="1">
      <c r="A45" s="65"/>
      <c r="E45" s="66"/>
      <c r="F45" s="66"/>
    </row>
    <row r="46" spans="1:6" s="64" customFormat="1" ht="19.05" customHeight="1">
      <c r="A46" s="65"/>
      <c r="E46" s="66"/>
      <c r="F46" s="66"/>
    </row>
    <row r="47" spans="1:6" s="64" customFormat="1" ht="19.05" customHeight="1">
      <c r="A47" s="65"/>
      <c r="E47" s="66"/>
      <c r="F47" s="66"/>
    </row>
    <row r="48" spans="1:6" s="64" customFormat="1" ht="19.05" customHeight="1">
      <c r="A48" s="65"/>
      <c r="E48" s="66"/>
      <c r="F48" s="66"/>
    </row>
    <row r="49" spans="1:6" s="64" customFormat="1" ht="19.05" customHeight="1">
      <c r="A49" s="65"/>
      <c r="E49" s="66"/>
      <c r="F49" s="66"/>
    </row>
    <row r="50" spans="1:6" s="64" customFormat="1" ht="19.05" customHeight="1">
      <c r="A50" s="65"/>
      <c r="E50" s="66"/>
      <c r="F50" s="66"/>
    </row>
    <row r="51" spans="1:6" s="64" customFormat="1" ht="19.05" customHeight="1">
      <c r="A51" s="65"/>
      <c r="E51" s="66"/>
      <c r="F51" s="66"/>
    </row>
    <row r="52" spans="1:6" s="64" customFormat="1" ht="19.05" customHeight="1">
      <c r="A52" s="65"/>
      <c r="E52" s="66"/>
      <c r="F52" s="66"/>
    </row>
    <row r="53" spans="1:6" s="64" customFormat="1" ht="19.05" customHeight="1">
      <c r="A53" s="65"/>
      <c r="E53" s="66"/>
      <c r="F53" s="66"/>
    </row>
    <row r="54" spans="1:6" s="64" customFormat="1" ht="19.05" customHeight="1">
      <c r="A54" s="65"/>
      <c r="E54" s="66"/>
      <c r="F54" s="66"/>
    </row>
    <row r="55" spans="1:6" s="64" customFormat="1" ht="19.05" customHeight="1">
      <c r="A55" s="65"/>
      <c r="E55" s="66"/>
      <c r="F55" s="66"/>
    </row>
    <row r="56" spans="1:6" s="64" customFormat="1" ht="19.05" customHeight="1">
      <c r="A56" s="65"/>
      <c r="E56" s="66"/>
      <c r="F56" s="66"/>
    </row>
    <row r="57" spans="1:6" s="64" customFormat="1" ht="19.05" customHeight="1">
      <c r="A57" s="65"/>
      <c r="E57" s="66"/>
      <c r="F57" s="66"/>
    </row>
    <row r="58" spans="1:6" s="64" customFormat="1" ht="19.05" customHeight="1">
      <c r="A58" s="65"/>
      <c r="E58" s="66"/>
      <c r="F58" s="66"/>
    </row>
    <row r="59" spans="1:6" s="64" customFormat="1" ht="19.05" customHeight="1">
      <c r="A59" s="65"/>
      <c r="E59" s="66"/>
      <c r="F59" s="66"/>
    </row>
    <row r="60" spans="1:6" s="64" customFormat="1" ht="19.05" customHeight="1">
      <c r="A60" s="65"/>
      <c r="E60" s="66"/>
      <c r="F60" s="66"/>
    </row>
    <row r="61" spans="1:6" s="64" customFormat="1" ht="19.05" customHeight="1">
      <c r="A61" s="65"/>
      <c r="E61" s="66"/>
      <c r="F61" s="66"/>
    </row>
    <row r="62" spans="1:6" s="64" customFormat="1" ht="19.05" customHeight="1">
      <c r="A62" s="65"/>
      <c r="E62" s="66"/>
      <c r="F62" s="66"/>
    </row>
    <row r="63" spans="1:6" s="64" customFormat="1" ht="19.05" customHeight="1">
      <c r="A63" s="65"/>
      <c r="E63" s="66"/>
      <c r="F63" s="66"/>
    </row>
    <row r="64" spans="1:6" s="64" customFormat="1" ht="19.05" customHeight="1">
      <c r="A64" s="65"/>
      <c r="E64" s="66"/>
      <c r="F64" s="66"/>
    </row>
    <row r="65" spans="1:6" s="64" customFormat="1" ht="19.05" customHeight="1">
      <c r="A65" s="65"/>
      <c r="E65" s="66"/>
      <c r="F65" s="66"/>
    </row>
    <row r="66" spans="1:6" s="64" customFormat="1" ht="19.05" customHeight="1">
      <c r="A66" s="65"/>
      <c r="E66" s="66"/>
      <c r="F66" s="66"/>
    </row>
    <row r="67" spans="1:6" s="64" customFormat="1" ht="19.05" customHeight="1">
      <c r="A67" s="65"/>
      <c r="E67" s="66"/>
      <c r="F67" s="66"/>
    </row>
    <row r="68" spans="1:6" s="64" customFormat="1" ht="19.05" customHeight="1">
      <c r="A68" s="65"/>
      <c r="E68" s="66"/>
      <c r="F68" s="66"/>
    </row>
    <row r="69" spans="1:6" s="64" customFormat="1" ht="19.05" customHeight="1">
      <c r="A69" s="65"/>
      <c r="E69" s="66"/>
      <c r="F69" s="66"/>
    </row>
    <row r="70" spans="1:6" s="64" customFormat="1" ht="19.05" customHeight="1">
      <c r="A70" s="65"/>
      <c r="E70" s="66"/>
      <c r="F70" s="66"/>
    </row>
    <row r="71" spans="1:6" s="64" customFormat="1" ht="19.05" customHeight="1">
      <c r="A71" s="65"/>
      <c r="E71" s="66"/>
      <c r="F71" s="66"/>
    </row>
    <row r="72" spans="1:6" s="64" customFormat="1" ht="19.05" customHeight="1">
      <c r="A72" s="65"/>
      <c r="E72" s="66"/>
      <c r="F72" s="66"/>
    </row>
    <row r="73" spans="1:6" s="64" customFormat="1" ht="19.05" customHeight="1">
      <c r="A73" s="65"/>
      <c r="E73" s="66"/>
      <c r="F73" s="66"/>
    </row>
    <row r="74" spans="1:6" s="64" customFormat="1" ht="19.05" customHeight="1">
      <c r="A74" s="65"/>
      <c r="E74" s="66"/>
      <c r="F74" s="66"/>
    </row>
    <row r="75" spans="1:6" s="64" customFormat="1" ht="19.05" customHeight="1">
      <c r="A75" s="65"/>
      <c r="E75" s="66"/>
      <c r="F75" s="66"/>
    </row>
    <row r="76" spans="1:6" s="64" customFormat="1" ht="19.05" customHeight="1">
      <c r="A76" s="65"/>
      <c r="E76" s="66"/>
      <c r="F76" s="66"/>
    </row>
    <row r="77" spans="1:6" s="64" customFormat="1" ht="19.05" customHeight="1">
      <c r="A77" s="65"/>
      <c r="E77" s="66"/>
      <c r="F77" s="66"/>
    </row>
    <row r="78" spans="1:6" s="64" customFormat="1" ht="19.05" customHeight="1">
      <c r="A78" s="65"/>
      <c r="E78" s="66"/>
      <c r="F78" s="66"/>
    </row>
    <row r="79" spans="1:6" s="64" customFormat="1" ht="19.05" customHeight="1">
      <c r="A79" s="65"/>
      <c r="E79" s="66"/>
      <c r="F79" s="66"/>
    </row>
    <row r="80" spans="1:6" s="64" customFormat="1" ht="19.05" customHeight="1">
      <c r="A80" s="65"/>
      <c r="E80" s="66"/>
      <c r="F80" s="66"/>
    </row>
    <row r="81" spans="1:6" s="64" customFormat="1" ht="19.05" customHeight="1">
      <c r="A81" s="65"/>
      <c r="E81" s="66"/>
      <c r="F81" s="66"/>
    </row>
    <row r="82" spans="1:6" s="64" customFormat="1" ht="19.05" customHeight="1">
      <c r="A82" s="65"/>
      <c r="E82" s="66"/>
      <c r="F82" s="66"/>
    </row>
    <row r="83" spans="1:6" s="64" customFormat="1" ht="19.05" customHeight="1">
      <c r="A83" s="65"/>
      <c r="E83" s="66"/>
      <c r="F83" s="66"/>
    </row>
    <row r="84" spans="1:6" s="64" customFormat="1" ht="19.05" customHeight="1">
      <c r="A84" s="65"/>
      <c r="E84" s="66"/>
      <c r="F84" s="66"/>
    </row>
    <row r="85" spans="1:6" s="64" customFormat="1" ht="19.05" customHeight="1">
      <c r="A85" s="65"/>
      <c r="E85" s="66"/>
      <c r="F85" s="66"/>
    </row>
    <row r="86" spans="1:6" s="64" customFormat="1" ht="19.05" customHeight="1">
      <c r="A86" s="65"/>
      <c r="E86" s="66"/>
      <c r="F86" s="66"/>
    </row>
    <row r="87" spans="1:6" s="64" customFormat="1" ht="19.05" customHeight="1">
      <c r="A87" s="65"/>
      <c r="E87" s="66"/>
      <c r="F87" s="66"/>
    </row>
    <row r="88" spans="1:6" s="64" customFormat="1" ht="19.05" customHeight="1">
      <c r="A88" s="65"/>
      <c r="E88" s="66"/>
      <c r="F88" s="66"/>
    </row>
    <row r="89" spans="1:6" s="64" customFormat="1" ht="19.05" customHeight="1">
      <c r="A89" s="65"/>
      <c r="E89" s="66"/>
      <c r="F89" s="66"/>
    </row>
    <row r="90" spans="1:6" s="64" customFormat="1" ht="19.05" customHeight="1">
      <c r="A90" s="65"/>
      <c r="E90" s="66"/>
      <c r="F90" s="66"/>
    </row>
    <row r="91" spans="1:6" s="64" customFormat="1" ht="19.05" customHeight="1">
      <c r="A91" s="65"/>
      <c r="E91" s="66"/>
      <c r="F91" s="66"/>
    </row>
    <row r="92" spans="1:6" s="64" customFormat="1" ht="19.05" customHeight="1">
      <c r="A92" s="65"/>
      <c r="E92" s="66"/>
      <c r="F92" s="66"/>
    </row>
    <row r="93" spans="1:6" s="23" customFormat="1" ht="19.05" customHeight="1">
      <c r="A93" s="35"/>
      <c r="E93" s="26"/>
      <c r="F93" s="26"/>
    </row>
    <row r="94" spans="1:6" s="23" customFormat="1" ht="19.05" customHeight="1">
      <c r="A94" s="35"/>
      <c r="E94" s="26"/>
      <c r="F94" s="26"/>
    </row>
  </sheetData>
  <sheetProtection algorithmName="SHA-512" hashValue="rCGhA7FyPCulTOWNYcMtrEQue+zx3ksT8JVlRdTrxSVqTMOLXO4Cz4uRYuoMz4jNMrramrb2YFsUosIc3lZOOQ==" saltValue="ZB2jmtqmOPmebDGWqyAr2g==" spinCount="100000" sheet="1" selectLockedCells="1"/>
  <autoFilter ref="A5:B40" xr:uid="{8C03F5F2-7B0E-8846-9C31-712E5847C4BB}"/>
  <mergeCells count="3">
    <mergeCell ref="A2:E2"/>
    <mergeCell ref="A4:E4"/>
    <mergeCell ref="A3: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64EB7-FF28-A14A-B511-F29E1032804C}">
  <sheetPr>
    <tabColor theme="3" tint="0.59999389629810485"/>
  </sheetPr>
  <dimension ref="A1:F94"/>
  <sheetViews>
    <sheetView topLeftCell="A29" zoomScaleNormal="100" workbookViewId="0">
      <selection activeCell="D91" sqref="D91"/>
    </sheetView>
  </sheetViews>
  <sheetFormatPr defaultColWidth="10.796875" defaultRowHeight="14.4"/>
  <cols>
    <col min="1" max="1" width="32" style="4" customWidth="1"/>
    <col min="2" max="2" width="11" style="3" customWidth="1"/>
    <col min="3" max="3" width="11.296875" style="3" customWidth="1"/>
    <col min="4" max="4" width="14.19921875" style="3" customWidth="1"/>
    <col min="5" max="5" width="15.69921875" style="13" customWidth="1"/>
    <col min="6" max="6" width="14.796875" style="10" customWidth="1"/>
    <col min="7" max="16384" width="10.796875" style="3"/>
  </cols>
  <sheetData>
    <row r="1" spans="1:6" ht="15.6">
      <c r="E1" s="89"/>
      <c r="F1" s="89"/>
    </row>
    <row r="2" spans="1:6" s="6" customFormat="1" ht="15.6">
      <c r="A2" s="173" t="s">
        <v>130</v>
      </c>
      <c r="B2" s="173"/>
      <c r="C2" s="173"/>
      <c r="D2" s="173"/>
      <c r="E2" s="173"/>
      <c r="F2" s="89"/>
    </row>
    <row r="3" spans="1:6" s="6" customFormat="1" ht="30" customHeight="1">
      <c r="A3" s="178" t="s">
        <v>644</v>
      </c>
      <c r="B3" s="178"/>
      <c r="C3" s="178"/>
      <c r="D3" s="178"/>
      <c r="E3" s="178"/>
      <c r="F3" s="178"/>
    </row>
    <row r="4" spans="1:6" s="6" customFormat="1" ht="31.05" customHeight="1">
      <c r="A4" s="176" t="s">
        <v>656</v>
      </c>
      <c r="B4" s="176"/>
      <c r="C4" s="176"/>
      <c r="D4" s="176"/>
      <c r="E4" s="176"/>
      <c r="F4" s="11"/>
    </row>
    <row r="5" spans="1:6" s="12" customFormat="1" ht="37.950000000000003" customHeight="1">
      <c r="A5" s="2" t="s">
        <v>41</v>
      </c>
      <c r="B5" s="2" t="s">
        <v>8</v>
      </c>
      <c r="C5" s="2" t="s">
        <v>136</v>
      </c>
      <c r="D5" s="2" t="s">
        <v>131</v>
      </c>
      <c r="E5" s="2" t="s">
        <v>692</v>
      </c>
    </row>
    <row r="6" spans="1:6" s="64" customFormat="1" ht="19.05" customHeight="1">
      <c r="A6" s="33" t="s">
        <v>42</v>
      </c>
      <c r="B6" s="33" t="s">
        <v>579</v>
      </c>
      <c r="C6" s="37">
        <v>1</v>
      </c>
      <c r="D6" s="80">
        <v>500</v>
      </c>
      <c r="E6" s="36">
        <f t="shared" ref="E6:E69" si="0">C6*D6</f>
        <v>500</v>
      </c>
    </row>
    <row r="7" spans="1:6" s="64" customFormat="1" ht="19.05" customHeight="1">
      <c r="A7" s="33" t="s">
        <v>43</v>
      </c>
      <c r="B7" s="33" t="s">
        <v>579</v>
      </c>
      <c r="C7" s="37">
        <v>25</v>
      </c>
      <c r="D7" s="80">
        <v>10</v>
      </c>
      <c r="E7" s="36">
        <f t="shared" si="0"/>
        <v>250</v>
      </c>
    </row>
    <row r="8" spans="1:6" s="64" customFormat="1" ht="19.05" customHeight="1">
      <c r="A8" s="33" t="s">
        <v>44</v>
      </c>
      <c r="B8" s="33" t="s">
        <v>579</v>
      </c>
      <c r="C8" s="37">
        <v>298</v>
      </c>
      <c r="D8" s="80">
        <v>2</v>
      </c>
      <c r="E8" s="36">
        <f t="shared" si="0"/>
        <v>596</v>
      </c>
    </row>
    <row r="9" spans="1:6" s="64" customFormat="1" ht="19.05" customHeight="1">
      <c r="A9" s="33" t="s">
        <v>45</v>
      </c>
      <c r="B9" s="33" t="s">
        <v>579</v>
      </c>
      <c r="C9" s="37">
        <v>14800</v>
      </c>
      <c r="D9" s="80"/>
      <c r="E9" s="36">
        <f t="shared" si="0"/>
        <v>0</v>
      </c>
    </row>
    <row r="10" spans="1:6" s="64" customFormat="1" ht="19.05" customHeight="1">
      <c r="A10" s="33" t="s">
        <v>46</v>
      </c>
      <c r="B10" s="33" t="s">
        <v>579</v>
      </c>
      <c r="C10" s="37">
        <v>675</v>
      </c>
      <c r="D10" s="80">
        <v>25</v>
      </c>
      <c r="E10" s="36">
        <f t="shared" si="0"/>
        <v>16875</v>
      </c>
    </row>
    <row r="11" spans="1:6" s="64" customFormat="1" ht="19.05" customHeight="1">
      <c r="A11" s="33" t="s">
        <v>47</v>
      </c>
      <c r="B11" s="33" t="s">
        <v>579</v>
      </c>
      <c r="C11" s="37">
        <v>92</v>
      </c>
      <c r="D11" s="80"/>
      <c r="E11" s="36">
        <f t="shared" si="0"/>
        <v>0</v>
      </c>
    </row>
    <row r="12" spans="1:6" s="64" customFormat="1" ht="19.05" customHeight="1">
      <c r="A12" s="33" t="s">
        <v>48</v>
      </c>
      <c r="B12" s="33" t="s">
        <v>579</v>
      </c>
      <c r="C12" s="37">
        <v>3500</v>
      </c>
      <c r="D12" s="80">
        <v>15</v>
      </c>
      <c r="E12" s="36">
        <f t="shared" si="0"/>
        <v>52500</v>
      </c>
    </row>
    <row r="13" spans="1:6" s="64" customFormat="1" ht="19.05" customHeight="1">
      <c r="A13" s="33" t="s">
        <v>49</v>
      </c>
      <c r="B13" s="33" t="s">
        <v>579</v>
      </c>
      <c r="C13" s="37">
        <v>1100</v>
      </c>
      <c r="D13" s="80"/>
      <c r="E13" s="36">
        <f t="shared" si="0"/>
        <v>0</v>
      </c>
    </row>
    <row r="14" spans="1:6" s="64" customFormat="1" ht="19.05" customHeight="1">
      <c r="A14" s="33" t="s">
        <v>50</v>
      </c>
      <c r="B14" s="33" t="s">
        <v>579</v>
      </c>
      <c r="C14" s="37">
        <v>1430</v>
      </c>
      <c r="D14" s="80">
        <v>40</v>
      </c>
      <c r="E14" s="36">
        <f t="shared" si="0"/>
        <v>57200</v>
      </c>
    </row>
    <row r="15" spans="1:6" s="64" customFormat="1" ht="19.05" customHeight="1">
      <c r="A15" s="33" t="s">
        <v>51</v>
      </c>
      <c r="B15" s="33" t="s">
        <v>579</v>
      </c>
      <c r="C15" s="37">
        <v>353</v>
      </c>
      <c r="D15" s="80"/>
      <c r="E15" s="36">
        <f t="shared" si="0"/>
        <v>0</v>
      </c>
    </row>
    <row r="16" spans="1:6" s="64" customFormat="1" ht="19.05" customHeight="1">
      <c r="A16" s="33" t="s">
        <v>52</v>
      </c>
      <c r="B16" s="33" t="s">
        <v>579</v>
      </c>
      <c r="C16" s="37">
        <v>4470</v>
      </c>
      <c r="D16" s="80">
        <v>10</v>
      </c>
      <c r="E16" s="36">
        <f t="shared" si="0"/>
        <v>44700</v>
      </c>
    </row>
    <row r="17" spans="1:5" s="64" customFormat="1" ht="19.05" customHeight="1">
      <c r="A17" s="33" t="s">
        <v>53</v>
      </c>
      <c r="B17" s="33" t="s">
        <v>579</v>
      </c>
      <c r="C17" s="37">
        <v>124</v>
      </c>
      <c r="D17" s="80"/>
      <c r="E17" s="36">
        <f t="shared" si="0"/>
        <v>0</v>
      </c>
    </row>
    <row r="18" spans="1:5" s="64" customFormat="1" ht="19.05" customHeight="1">
      <c r="A18" s="33" t="s">
        <v>54</v>
      </c>
      <c r="B18" s="33" t="s">
        <v>579</v>
      </c>
      <c r="C18" s="37">
        <v>3220</v>
      </c>
      <c r="D18" s="80">
        <v>5</v>
      </c>
      <c r="E18" s="36">
        <f t="shared" si="0"/>
        <v>16100</v>
      </c>
    </row>
    <row r="19" spans="1:5" s="64" customFormat="1" ht="19.05" customHeight="1">
      <c r="A19" s="33" t="s">
        <v>55</v>
      </c>
      <c r="B19" s="33" t="s">
        <v>579</v>
      </c>
      <c r="C19" s="37">
        <v>9810</v>
      </c>
      <c r="D19" s="80">
        <v>1</v>
      </c>
      <c r="E19" s="36">
        <f t="shared" si="0"/>
        <v>9810</v>
      </c>
    </row>
    <row r="20" spans="1:5" s="64" customFormat="1" ht="19.05" customHeight="1">
      <c r="A20" s="33" t="s">
        <v>56</v>
      </c>
      <c r="B20" s="33" t="s">
        <v>579</v>
      </c>
      <c r="C20" s="37">
        <v>1030</v>
      </c>
      <c r="D20" s="80"/>
      <c r="E20" s="36">
        <f t="shared" si="0"/>
        <v>0</v>
      </c>
    </row>
    <row r="21" spans="1:5" s="64" customFormat="1" ht="19.05" customHeight="1">
      <c r="A21" s="33" t="s">
        <v>57</v>
      </c>
      <c r="B21" s="33" t="s">
        <v>579</v>
      </c>
      <c r="C21" s="37">
        <v>1640</v>
      </c>
      <c r="D21" s="80"/>
      <c r="E21" s="36">
        <f t="shared" si="0"/>
        <v>0</v>
      </c>
    </row>
    <row r="22" spans="1:5" s="64" customFormat="1" ht="19.05" customHeight="1">
      <c r="A22" s="33" t="s">
        <v>58</v>
      </c>
      <c r="B22" s="33" t="s">
        <v>579</v>
      </c>
      <c r="C22" s="37">
        <v>7390</v>
      </c>
      <c r="D22" s="80"/>
      <c r="E22" s="36">
        <f t="shared" si="0"/>
        <v>0</v>
      </c>
    </row>
    <row r="23" spans="1:5" s="64" customFormat="1" ht="19.05" customHeight="1">
      <c r="A23" s="33" t="s">
        <v>59</v>
      </c>
      <c r="B23" s="33" t="s">
        <v>579</v>
      </c>
      <c r="C23" s="37">
        <v>12200</v>
      </c>
      <c r="D23" s="80"/>
      <c r="E23" s="36">
        <f t="shared" si="0"/>
        <v>0</v>
      </c>
    </row>
    <row r="24" spans="1:5" s="64" customFormat="1" ht="19.05" customHeight="1">
      <c r="A24" s="33" t="s">
        <v>60</v>
      </c>
      <c r="B24" s="33" t="s">
        <v>579</v>
      </c>
      <c r="C24" s="37">
        <v>8830</v>
      </c>
      <c r="D24" s="80"/>
      <c r="E24" s="36">
        <f t="shared" si="0"/>
        <v>0</v>
      </c>
    </row>
    <row r="25" spans="1:5" s="64" customFormat="1" ht="19.05" customHeight="1">
      <c r="A25" s="33" t="s">
        <v>61</v>
      </c>
      <c r="B25" s="33" t="s">
        <v>579</v>
      </c>
      <c r="C25" s="37">
        <v>10300</v>
      </c>
      <c r="D25" s="80"/>
      <c r="E25" s="36">
        <f t="shared" si="0"/>
        <v>0</v>
      </c>
    </row>
    <row r="26" spans="1:5" s="64" customFormat="1" ht="19.05" customHeight="1">
      <c r="A26" s="33" t="s">
        <v>62</v>
      </c>
      <c r="B26" s="33" t="s">
        <v>579</v>
      </c>
      <c r="C26" s="37">
        <v>8860</v>
      </c>
      <c r="D26" s="80"/>
      <c r="E26" s="36">
        <f t="shared" si="0"/>
        <v>0</v>
      </c>
    </row>
    <row r="27" spans="1:5" s="64" customFormat="1" ht="19.05" customHeight="1">
      <c r="A27" s="33" t="s">
        <v>63</v>
      </c>
      <c r="B27" s="33" t="s">
        <v>579</v>
      </c>
      <c r="C27" s="37">
        <v>9160</v>
      </c>
      <c r="D27" s="80"/>
      <c r="E27" s="36">
        <f t="shared" si="0"/>
        <v>0</v>
      </c>
    </row>
    <row r="28" spans="1:5" s="64" customFormat="1" ht="19.05" customHeight="1">
      <c r="A28" s="33" t="s">
        <v>64</v>
      </c>
      <c r="B28" s="33" t="s">
        <v>579</v>
      </c>
      <c r="C28" s="37">
        <v>9300</v>
      </c>
      <c r="D28" s="80"/>
      <c r="E28" s="36">
        <f t="shared" si="0"/>
        <v>0</v>
      </c>
    </row>
    <row r="29" spans="1:5" s="64" customFormat="1" ht="19.05" customHeight="1">
      <c r="A29" s="33" t="s">
        <v>65</v>
      </c>
      <c r="B29" s="33" t="s">
        <v>579</v>
      </c>
      <c r="C29" s="37">
        <v>22800</v>
      </c>
      <c r="D29" s="80">
        <v>0.5</v>
      </c>
      <c r="E29" s="36">
        <f t="shared" si="0"/>
        <v>11400</v>
      </c>
    </row>
    <row r="30" spans="1:5" s="64" customFormat="1" ht="19.05" customHeight="1">
      <c r="A30" s="33" t="s">
        <v>66</v>
      </c>
      <c r="B30" s="33" t="s">
        <v>579</v>
      </c>
      <c r="C30" s="37">
        <v>53</v>
      </c>
      <c r="D30" s="80"/>
      <c r="E30" s="36">
        <f t="shared" si="0"/>
        <v>0</v>
      </c>
    </row>
    <row r="31" spans="1:5" s="64" customFormat="1" ht="19.05" customHeight="1">
      <c r="A31" s="33" t="s">
        <v>67</v>
      </c>
      <c r="B31" s="33" t="s">
        <v>579</v>
      </c>
      <c r="C31" s="37">
        <v>12</v>
      </c>
      <c r="D31" s="80"/>
      <c r="E31" s="36">
        <f t="shared" si="0"/>
        <v>0</v>
      </c>
    </row>
    <row r="32" spans="1:5" s="64" customFormat="1" ht="19.05" customHeight="1">
      <c r="A32" s="33" t="s">
        <v>68</v>
      </c>
      <c r="B32" s="33" t="s">
        <v>579</v>
      </c>
      <c r="C32" s="37">
        <v>1340</v>
      </c>
      <c r="D32" s="80"/>
      <c r="E32" s="36">
        <f t="shared" si="0"/>
        <v>0</v>
      </c>
    </row>
    <row r="33" spans="1:5" s="64" customFormat="1" ht="19.05" customHeight="1">
      <c r="A33" s="33" t="s">
        <v>69</v>
      </c>
      <c r="B33" s="33" t="s">
        <v>579</v>
      </c>
      <c r="C33" s="37">
        <v>1370</v>
      </c>
      <c r="D33" s="80"/>
      <c r="E33" s="36">
        <f t="shared" si="0"/>
        <v>0</v>
      </c>
    </row>
    <row r="34" spans="1:5" s="64" customFormat="1" ht="19.05" customHeight="1">
      <c r="A34" s="33" t="s">
        <v>70</v>
      </c>
      <c r="B34" s="33" t="s">
        <v>579</v>
      </c>
      <c r="C34" s="37">
        <v>693</v>
      </c>
      <c r="D34" s="80"/>
      <c r="E34" s="36">
        <f t="shared" si="0"/>
        <v>0</v>
      </c>
    </row>
    <row r="35" spans="1:5" s="64" customFormat="1" ht="19.05" customHeight="1">
      <c r="A35" s="33" t="s">
        <v>71</v>
      </c>
      <c r="B35" s="33" t="s">
        <v>579</v>
      </c>
      <c r="C35" s="37">
        <v>794</v>
      </c>
      <c r="D35" s="80"/>
      <c r="E35" s="36">
        <f t="shared" si="0"/>
        <v>0</v>
      </c>
    </row>
    <row r="36" spans="1:5" s="64" customFormat="1" ht="19.05" customHeight="1">
      <c r="A36" s="33" t="s">
        <v>72</v>
      </c>
      <c r="B36" s="33" t="s">
        <v>579</v>
      </c>
      <c r="C36" s="37">
        <v>3922</v>
      </c>
      <c r="D36" s="80">
        <v>8</v>
      </c>
      <c r="E36" s="36">
        <f t="shared" si="0"/>
        <v>31376</v>
      </c>
    </row>
    <row r="37" spans="1:5" s="64" customFormat="1" ht="19.05" customHeight="1">
      <c r="A37" s="33" t="s">
        <v>73</v>
      </c>
      <c r="B37" s="33" t="s">
        <v>579</v>
      </c>
      <c r="C37" s="37">
        <v>2107</v>
      </c>
      <c r="D37" s="80"/>
      <c r="E37" s="36">
        <f t="shared" si="0"/>
        <v>0</v>
      </c>
    </row>
    <row r="38" spans="1:5" s="64" customFormat="1" ht="19.05" customHeight="1">
      <c r="A38" s="33" t="s">
        <v>74</v>
      </c>
      <c r="B38" s="33" t="s">
        <v>579</v>
      </c>
      <c r="C38" s="37">
        <v>1774</v>
      </c>
      <c r="D38" s="80"/>
      <c r="E38" s="36">
        <f t="shared" si="0"/>
        <v>0</v>
      </c>
    </row>
    <row r="39" spans="1:5" s="64" customFormat="1" ht="19.05" customHeight="1">
      <c r="A39" s="33" t="s">
        <v>75</v>
      </c>
      <c r="B39" s="33" t="s">
        <v>579</v>
      </c>
      <c r="C39" s="37">
        <v>1825</v>
      </c>
      <c r="D39" s="80"/>
      <c r="E39" s="36">
        <f t="shared" si="0"/>
        <v>0</v>
      </c>
    </row>
    <row r="40" spans="1:5" s="64" customFormat="1" ht="19.05" customHeight="1">
      <c r="A40" s="33" t="s">
        <v>76</v>
      </c>
      <c r="B40" s="33" t="s">
        <v>579</v>
      </c>
      <c r="C40" s="37">
        <v>3152</v>
      </c>
      <c r="D40" s="80"/>
      <c r="E40" s="36">
        <f t="shared" si="0"/>
        <v>0</v>
      </c>
    </row>
    <row r="41" spans="1:5" s="64" customFormat="1" ht="19.05" customHeight="1">
      <c r="A41" s="33" t="s">
        <v>77</v>
      </c>
      <c r="B41" s="33" t="s">
        <v>579</v>
      </c>
      <c r="C41" s="37">
        <v>2088</v>
      </c>
      <c r="D41" s="80">
        <v>6</v>
      </c>
      <c r="E41" s="36">
        <f t="shared" si="0"/>
        <v>12528</v>
      </c>
    </row>
    <row r="42" spans="1:5" s="64" customFormat="1" ht="19.05" customHeight="1">
      <c r="A42" s="33" t="s">
        <v>78</v>
      </c>
      <c r="B42" s="33" t="s">
        <v>579</v>
      </c>
      <c r="C42" s="37">
        <v>3985</v>
      </c>
      <c r="D42" s="80">
        <v>3</v>
      </c>
      <c r="E42" s="36">
        <f t="shared" si="0"/>
        <v>11955</v>
      </c>
    </row>
    <row r="43" spans="1:5" s="64" customFormat="1" ht="19.05" customHeight="1">
      <c r="A43" s="33" t="s">
        <v>79</v>
      </c>
      <c r="B43" s="33" t="s">
        <v>579</v>
      </c>
      <c r="C43" s="37">
        <v>13396</v>
      </c>
      <c r="D43" s="80"/>
      <c r="E43" s="36">
        <f t="shared" si="0"/>
        <v>0</v>
      </c>
    </row>
    <row r="44" spans="1:5" s="64" customFormat="1" ht="19.05" customHeight="1">
      <c r="A44" s="33" t="s">
        <v>80</v>
      </c>
      <c r="B44" s="33" t="s">
        <v>579</v>
      </c>
      <c r="C44" s="37">
        <v>3124</v>
      </c>
      <c r="D44" s="80"/>
      <c r="E44" s="36">
        <f t="shared" si="0"/>
        <v>0</v>
      </c>
    </row>
    <row r="45" spans="1:5" s="64" customFormat="1" ht="19.05" customHeight="1">
      <c r="A45" s="33" t="s">
        <v>81</v>
      </c>
      <c r="B45" s="33" t="s">
        <v>579</v>
      </c>
      <c r="C45" s="37">
        <v>4750</v>
      </c>
      <c r="D45" s="80">
        <v>2.5</v>
      </c>
      <c r="E45" s="36">
        <f t="shared" si="0"/>
        <v>11875</v>
      </c>
    </row>
    <row r="46" spans="1:5" s="64" customFormat="1" ht="19.05" customHeight="1">
      <c r="A46" s="33" t="s">
        <v>82</v>
      </c>
      <c r="B46" s="33" t="s">
        <v>579</v>
      </c>
      <c r="C46" s="37">
        <v>10900</v>
      </c>
      <c r="D46" s="80">
        <v>1.2</v>
      </c>
      <c r="E46" s="36">
        <f t="shared" si="0"/>
        <v>13080</v>
      </c>
    </row>
    <row r="47" spans="1:5" s="64" customFormat="1" ht="19.05" customHeight="1">
      <c r="A47" s="33" t="s">
        <v>83</v>
      </c>
      <c r="B47" s="33" t="s">
        <v>579</v>
      </c>
      <c r="C47" s="37">
        <v>14400</v>
      </c>
      <c r="D47" s="80"/>
      <c r="E47" s="36">
        <f t="shared" si="0"/>
        <v>0</v>
      </c>
    </row>
    <row r="48" spans="1:5" s="64" customFormat="1" ht="19.05" customHeight="1">
      <c r="A48" s="33" t="s">
        <v>84</v>
      </c>
      <c r="B48" s="33" t="s">
        <v>579</v>
      </c>
      <c r="C48" s="37">
        <v>6130</v>
      </c>
      <c r="D48" s="80"/>
      <c r="E48" s="36">
        <f t="shared" si="0"/>
        <v>0</v>
      </c>
    </row>
    <row r="49" spans="1:5" s="64" customFormat="1" ht="19.05" customHeight="1">
      <c r="A49" s="33" t="s">
        <v>85</v>
      </c>
      <c r="B49" s="33" t="s">
        <v>579</v>
      </c>
      <c r="C49" s="37">
        <v>10000</v>
      </c>
      <c r="D49" s="80"/>
      <c r="E49" s="36">
        <f t="shared" si="0"/>
        <v>0</v>
      </c>
    </row>
    <row r="50" spans="1:5" s="64" customFormat="1" ht="19.05" customHeight="1">
      <c r="A50" s="33" t="s">
        <v>86</v>
      </c>
      <c r="B50" s="33" t="s">
        <v>579</v>
      </c>
      <c r="C50" s="37">
        <v>7370</v>
      </c>
      <c r="D50" s="80"/>
      <c r="E50" s="36">
        <f t="shared" si="0"/>
        <v>0</v>
      </c>
    </row>
    <row r="51" spans="1:5" s="64" customFormat="1" ht="19.05" customHeight="1">
      <c r="A51" s="33" t="s">
        <v>87</v>
      </c>
      <c r="B51" s="33" t="s">
        <v>579</v>
      </c>
      <c r="C51" s="37">
        <v>1890</v>
      </c>
      <c r="D51" s="80"/>
      <c r="E51" s="36">
        <f t="shared" si="0"/>
        <v>0</v>
      </c>
    </row>
    <row r="52" spans="1:5" s="64" customFormat="1" ht="19.05" customHeight="1">
      <c r="A52" s="33" t="s">
        <v>88</v>
      </c>
      <c r="B52" s="33" t="s">
        <v>579</v>
      </c>
      <c r="C52" s="37">
        <v>7140</v>
      </c>
      <c r="D52" s="80"/>
      <c r="E52" s="36">
        <f t="shared" si="0"/>
        <v>0</v>
      </c>
    </row>
    <row r="53" spans="1:5" s="64" customFormat="1" ht="19.05" customHeight="1">
      <c r="A53" s="33" t="s">
        <v>89</v>
      </c>
      <c r="B53" s="33" t="s">
        <v>579</v>
      </c>
      <c r="C53" s="37">
        <v>1640</v>
      </c>
      <c r="D53" s="80"/>
      <c r="E53" s="36">
        <f t="shared" si="0"/>
        <v>0</v>
      </c>
    </row>
    <row r="54" spans="1:5" s="64" customFormat="1" ht="19.05" customHeight="1">
      <c r="A54" s="33" t="s">
        <v>90</v>
      </c>
      <c r="B54" s="33" t="s">
        <v>579</v>
      </c>
      <c r="C54" s="37">
        <v>1400</v>
      </c>
      <c r="D54" s="80"/>
      <c r="E54" s="36">
        <f t="shared" si="0"/>
        <v>0</v>
      </c>
    </row>
    <row r="55" spans="1:5" s="64" customFormat="1" ht="19.05" customHeight="1">
      <c r="A55" s="33" t="s">
        <v>91</v>
      </c>
      <c r="B55" s="33" t="s">
        <v>579</v>
      </c>
      <c r="C55" s="37">
        <v>5</v>
      </c>
      <c r="D55" s="80"/>
      <c r="E55" s="36">
        <f t="shared" si="0"/>
        <v>0</v>
      </c>
    </row>
    <row r="56" spans="1:5" s="64" customFormat="1" ht="19.05" customHeight="1">
      <c r="A56" s="33" t="s">
        <v>92</v>
      </c>
      <c r="B56" s="33" t="s">
        <v>579</v>
      </c>
      <c r="C56" s="37">
        <v>146</v>
      </c>
      <c r="D56" s="80"/>
      <c r="E56" s="36">
        <f t="shared" si="0"/>
        <v>0</v>
      </c>
    </row>
    <row r="57" spans="1:5" s="64" customFormat="1" ht="19.05" customHeight="1">
      <c r="A57" s="33" t="s">
        <v>93</v>
      </c>
      <c r="B57" s="33" t="s">
        <v>579</v>
      </c>
      <c r="C57" s="37">
        <v>1810</v>
      </c>
      <c r="D57" s="80">
        <v>10</v>
      </c>
      <c r="E57" s="36">
        <f t="shared" si="0"/>
        <v>18100</v>
      </c>
    </row>
    <row r="58" spans="1:5" s="64" customFormat="1" ht="19.05" customHeight="1">
      <c r="A58" s="33" t="s">
        <v>94</v>
      </c>
      <c r="B58" s="33" t="s">
        <v>579</v>
      </c>
      <c r="C58" s="37">
        <v>77</v>
      </c>
      <c r="D58" s="80"/>
      <c r="E58" s="36">
        <f t="shared" si="0"/>
        <v>0</v>
      </c>
    </row>
    <row r="59" spans="1:5" s="64" customFormat="1" ht="19.05" customHeight="1">
      <c r="A59" s="33" t="s">
        <v>95</v>
      </c>
      <c r="B59" s="33" t="s">
        <v>579</v>
      </c>
      <c r="C59" s="37">
        <v>609</v>
      </c>
      <c r="D59" s="80"/>
      <c r="E59" s="36">
        <f t="shared" si="0"/>
        <v>0</v>
      </c>
    </row>
    <row r="60" spans="1:5" s="64" customFormat="1" ht="19.05" customHeight="1">
      <c r="A60" s="33" t="s">
        <v>96</v>
      </c>
      <c r="B60" s="33" t="s">
        <v>579</v>
      </c>
      <c r="C60" s="37">
        <v>725</v>
      </c>
      <c r="D60" s="80"/>
      <c r="E60" s="36">
        <f t="shared" si="0"/>
        <v>0</v>
      </c>
    </row>
    <row r="61" spans="1:5" s="64" customFormat="1" ht="19.05" customHeight="1">
      <c r="A61" s="33" t="s">
        <v>97</v>
      </c>
      <c r="B61" s="33" t="s">
        <v>579</v>
      </c>
      <c r="C61" s="37">
        <v>2310</v>
      </c>
      <c r="D61" s="80">
        <v>1.5</v>
      </c>
      <c r="E61" s="36">
        <f t="shared" si="0"/>
        <v>3465</v>
      </c>
    </row>
    <row r="62" spans="1:5" s="64" customFormat="1" ht="19.05" customHeight="1">
      <c r="A62" s="33" t="s">
        <v>98</v>
      </c>
      <c r="B62" s="33" t="s">
        <v>579</v>
      </c>
      <c r="C62" s="37">
        <v>122</v>
      </c>
      <c r="D62" s="80"/>
      <c r="E62" s="36">
        <f t="shared" si="0"/>
        <v>0</v>
      </c>
    </row>
    <row r="63" spans="1:5" s="64" customFormat="1" ht="19.05" customHeight="1">
      <c r="A63" s="33" t="s">
        <v>99</v>
      </c>
      <c r="B63" s="33" t="s">
        <v>579</v>
      </c>
      <c r="C63" s="37">
        <v>595</v>
      </c>
      <c r="D63" s="80"/>
      <c r="E63" s="36">
        <f t="shared" si="0"/>
        <v>0</v>
      </c>
    </row>
    <row r="64" spans="1:5" s="64" customFormat="1" ht="19.05" customHeight="1">
      <c r="A64" s="33" t="s">
        <v>100</v>
      </c>
      <c r="B64" s="33" t="s">
        <v>579</v>
      </c>
      <c r="C64" s="37">
        <v>151</v>
      </c>
      <c r="D64" s="80">
        <v>10</v>
      </c>
      <c r="E64" s="36">
        <f t="shared" si="0"/>
        <v>1510</v>
      </c>
    </row>
    <row r="65" spans="1:5" s="64" customFormat="1" ht="19.05" customHeight="1">
      <c r="A65" s="33" t="s">
        <v>101</v>
      </c>
      <c r="B65" s="33" t="s">
        <v>579</v>
      </c>
      <c r="C65" s="37">
        <v>17200</v>
      </c>
      <c r="D65" s="80">
        <v>0.4</v>
      </c>
      <c r="E65" s="36">
        <f t="shared" si="0"/>
        <v>6880</v>
      </c>
    </row>
    <row r="66" spans="1:5" s="64" customFormat="1" ht="19.05" customHeight="1">
      <c r="A66" s="33" t="s">
        <v>102</v>
      </c>
      <c r="B66" s="33" t="s">
        <v>579</v>
      </c>
      <c r="C66" s="37">
        <v>7500</v>
      </c>
      <c r="D66" s="80">
        <v>1.5</v>
      </c>
      <c r="E66" s="36">
        <f t="shared" si="0"/>
        <v>11250</v>
      </c>
    </row>
    <row r="67" spans="1:5" s="64" customFormat="1" ht="19.05" customHeight="1">
      <c r="A67" s="33" t="s">
        <v>103</v>
      </c>
      <c r="B67" s="33" t="s">
        <v>579</v>
      </c>
      <c r="C67" s="37">
        <v>17700</v>
      </c>
      <c r="D67" s="80"/>
      <c r="E67" s="36">
        <f t="shared" si="0"/>
        <v>0</v>
      </c>
    </row>
    <row r="68" spans="1:5" s="64" customFormat="1" ht="19.05" customHeight="1">
      <c r="A68" s="33" t="s">
        <v>104</v>
      </c>
      <c r="B68" s="33" t="s">
        <v>579</v>
      </c>
      <c r="C68" s="37">
        <v>17340</v>
      </c>
      <c r="D68" s="80">
        <v>0.25</v>
      </c>
      <c r="E68" s="36">
        <f t="shared" si="0"/>
        <v>4335</v>
      </c>
    </row>
    <row r="69" spans="1:5" s="64" customFormat="1" ht="19.05" customHeight="1">
      <c r="A69" s="33" t="s">
        <v>105</v>
      </c>
      <c r="B69" s="33" t="s">
        <v>579</v>
      </c>
      <c r="C69" s="37">
        <v>14900</v>
      </c>
      <c r="D69" s="80">
        <v>0.5</v>
      </c>
      <c r="E69" s="36">
        <f t="shared" si="0"/>
        <v>7450</v>
      </c>
    </row>
    <row r="70" spans="1:5" s="64" customFormat="1" ht="19.05" customHeight="1">
      <c r="A70" s="33" t="s">
        <v>106</v>
      </c>
      <c r="B70" s="33" t="s">
        <v>579</v>
      </c>
      <c r="C70" s="37">
        <v>6320</v>
      </c>
      <c r="D70" s="80">
        <v>1.2</v>
      </c>
      <c r="E70" s="36">
        <f t="shared" ref="E70:E92" si="1">C70*D70</f>
        <v>7584</v>
      </c>
    </row>
    <row r="71" spans="1:5" s="64" customFormat="1" ht="19.05" customHeight="1">
      <c r="A71" s="33" t="s">
        <v>107</v>
      </c>
      <c r="B71" s="33" t="s">
        <v>579</v>
      </c>
      <c r="C71" s="37">
        <v>756</v>
      </c>
      <c r="D71" s="80"/>
      <c r="E71" s="36">
        <f t="shared" si="1"/>
        <v>0</v>
      </c>
    </row>
    <row r="72" spans="1:5" s="64" customFormat="1" ht="19.05" customHeight="1">
      <c r="A72" s="33" t="s">
        <v>108</v>
      </c>
      <c r="B72" s="33" t="s">
        <v>579</v>
      </c>
      <c r="C72" s="37">
        <v>350</v>
      </c>
      <c r="D72" s="80">
        <v>2.2000000000000002</v>
      </c>
      <c r="E72" s="36">
        <f t="shared" si="1"/>
        <v>770.00000000000011</v>
      </c>
    </row>
    <row r="73" spans="1:5" s="64" customFormat="1" ht="19.05" customHeight="1">
      <c r="A73" s="33" t="s">
        <v>109</v>
      </c>
      <c r="B73" s="33" t="s">
        <v>579</v>
      </c>
      <c r="C73" s="37">
        <v>708</v>
      </c>
      <c r="D73" s="80"/>
      <c r="E73" s="36">
        <f t="shared" si="1"/>
        <v>0</v>
      </c>
    </row>
    <row r="74" spans="1:5" s="64" customFormat="1" ht="19.05" customHeight="1">
      <c r="A74" s="33" t="s">
        <v>110</v>
      </c>
      <c r="B74" s="33" t="s">
        <v>579</v>
      </c>
      <c r="C74" s="37">
        <v>659</v>
      </c>
      <c r="D74" s="80"/>
      <c r="E74" s="36">
        <f t="shared" si="1"/>
        <v>0</v>
      </c>
    </row>
    <row r="75" spans="1:5" s="64" customFormat="1" ht="19.05" customHeight="1">
      <c r="A75" s="33" t="s">
        <v>111</v>
      </c>
      <c r="B75" s="33" t="s">
        <v>579</v>
      </c>
      <c r="C75" s="37">
        <v>359</v>
      </c>
      <c r="D75" s="80">
        <v>3</v>
      </c>
      <c r="E75" s="36">
        <f t="shared" si="1"/>
        <v>1077</v>
      </c>
    </row>
    <row r="76" spans="1:5" s="64" customFormat="1" ht="19.05" customHeight="1">
      <c r="A76" s="33" t="s">
        <v>112</v>
      </c>
      <c r="B76" s="33" t="s">
        <v>579</v>
      </c>
      <c r="C76" s="37">
        <v>575</v>
      </c>
      <c r="D76" s="80"/>
      <c r="E76" s="36">
        <f t="shared" si="1"/>
        <v>0</v>
      </c>
    </row>
    <row r="77" spans="1:5" s="64" customFormat="1" ht="19.05" customHeight="1">
      <c r="A77" s="33" t="s">
        <v>113</v>
      </c>
      <c r="B77" s="33" t="s">
        <v>579</v>
      </c>
      <c r="C77" s="37">
        <v>580</v>
      </c>
      <c r="D77" s="80"/>
      <c r="E77" s="36">
        <f t="shared" si="1"/>
        <v>0</v>
      </c>
    </row>
    <row r="78" spans="1:5" s="64" customFormat="1" ht="19.05" customHeight="1">
      <c r="A78" s="33" t="s">
        <v>114</v>
      </c>
      <c r="B78" s="33" t="s">
        <v>579</v>
      </c>
      <c r="C78" s="37">
        <v>110</v>
      </c>
      <c r="D78" s="80"/>
      <c r="E78" s="36">
        <f t="shared" si="1"/>
        <v>0</v>
      </c>
    </row>
    <row r="79" spans="1:5" s="64" customFormat="1" ht="19.05" customHeight="1">
      <c r="A79" s="33" t="s">
        <v>115</v>
      </c>
      <c r="B79" s="33" t="s">
        <v>579</v>
      </c>
      <c r="C79" s="37">
        <v>297</v>
      </c>
      <c r="D79" s="80">
        <v>5</v>
      </c>
      <c r="E79" s="36">
        <f t="shared" si="1"/>
        <v>1485</v>
      </c>
    </row>
    <row r="80" spans="1:5" s="64" customFormat="1" ht="19.05" customHeight="1">
      <c r="A80" s="33" t="s">
        <v>116</v>
      </c>
      <c r="B80" s="33" t="s">
        <v>579</v>
      </c>
      <c r="C80" s="37">
        <v>59</v>
      </c>
      <c r="D80" s="80">
        <v>7</v>
      </c>
      <c r="E80" s="36">
        <f t="shared" si="1"/>
        <v>413</v>
      </c>
    </row>
    <row r="81" spans="1:6" s="64" customFormat="1" ht="19.05" customHeight="1">
      <c r="A81" s="33" t="s">
        <v>117</v>
      </c>
      <c r="B81" s="33" t="s">
        <v>579</v>
      </c>
      <c r="C81" s="37">
        <v>1870</v>
      </c>
      <c r="D81" s="80">
        <v>1.5</v>
      </c>
      <c r="E81" s="36">
        <f t="shared" si="1"/>
        <v>2805</v>
      </c>
    </row>
    <row r="82" spans="1:6" s="64" customFormat="1" ht="19.05" customHeight="1">
      <c r="A82" s="33" t="s">
        <v>118</v>
      </c>
      <c r="B82" s="33" t="s">
        <v>579</v>
      </c>
      <c r="C82" s="37">
        <v>2800</v>
      </c>
      <c r="D82" s="80"/>
      <c r="E82" s="36">
        <f t="shared" si="1"/>
        <v>0</v>
      </c>
    </row>
    <row r="83" spans="1:6" s="64" customFormat="1" ht="19.05" customHeight="1">
      <c r="A83" s="33" t="s">
        <v>119</v>
      </c>
      <c r="B83" s="33" t="s">
        <v>579</v>
      </c>
      <c r="C83" s="37">
        <v>1500</v>
      </c>
      <c r="D83" s="80"/>
      <c r="E83" s="36">
        <f t="shared" si="1"/>
        <v>0</v>
      </c>
    </row>
    <row r="84" spans="1:6" s="64" customFormat="1" ht="19.05" customHeight="1">
      <c r="A84" s="33" t="s">
        <v>120</v>
      </c>
      <c r="B84" s="33" t="s">
        <v>579</v>
      </c>
      <c r="C84" s="37">
        <v>10300</v>
      </c>
      <c r="D84" s="80">
        <v>0.8</v>
      </c>
      <c r="E84" s="36">
        <f t="shared" si="1"/>
        <v>8240</v>
      </c>
    </row>
    <row r="85" spans="1:6" s="64" customFormat="1" ht="19.05" customHeight="1">
      <c r="A85" s="33" t="s">
        <v>121</v>
      </c>
      <c r="B85" s="33" t="s">
        <v>579</v>
      </c>
      <c r="C85" s="37">
        <v>1</v>
      </c>
      <c r="D85" s="80">
        <v>10</v>
      </c>
      <c r="E85" s="36">
        <f t="shared" si="1"/>
        <v>10</v>
      </c>
    </row>
    <row r="86" spans="1:6" s="64" customFormat="1" ht="19.05" customHeight="1">
      <c r="A86" s="33" t="s">
        <v>122</v>
      </c>
      <c r="B86" s="33" t="s">
        <v>579</v>
      </c>
      <c r="C86" s="37">
        <v>8.6999999999999993</v>
      </c>
      <c r="D86" s="80">
        <v>15</v>
      </c>
      <c r="E86" s="36">
        <f t="shared" si="1"/>
        <v>130.5</v>
      </c>
    </row>
    <row r="87" spans="1:6" s="64" customFormat="1" ht="19.05" customHeight="1">
      <c r="A87" s="33" t="s">
        <v>123</v>
      </c>
      <c r="B87" s="33" t="s">
        <v>579</v>
      </c>
      <c r="C87" s="37">
        <v>13</v>
      </c>
      <c r="D87" s="80"/>
      <c r="E87" s="36">
        <f t="shared" si="1"/>
        <v>0</v>
      </c>
    </row>
    <row r="88" spans="1:6" s="64" customFormat="1" ht="19.05" customHeight="1">
      <c r="A88" s="33" t="s">
        <v>124</v>
      </c>
      <c r="B88" s="33" t="s">
        <v>579</v>
      </c>
      <c r="C88" s="37">
        <v>3.3</v>
      </c>
      <c r="D88" s="80">
        <v>20</v>
      </c>
      <c r="E88" s="36">
        <f t="shared" si="1"/>
        <v>66</v>
      </c>
    </row>
    <row r="89" spans="1:6" s="64" customFormat="1" ht="19.05" customHeight="1">
      <c r="A89" s="33" t="s">
        <v>125</v>
      </c>
      <c r="B89" s="33" t="s">
        <v>579</v>
      </c>
      <c r="C89" s="37">
        <v>3</v>
      </c>
      <c r="D89" s="80">
        <v>20</v>
      </c>
      <c r="E89" s="36">
        <f t="shared" si="1"/>
        <v>60</v>
      </c>
    </row>
    <row r="90" spans="1:6" s="64" customFormat="1" ht="19.05" customHeight="1">
      <c r="A90" s="33" t="s">
        <v>126</v>
      </c>
      <c r="B90" s="33" t="s">
        <v>579</v>
      </c>
      <c r="C90" s="37">
        <v>1943</v>
      </c>
      <c r="D90" s="80">
        <v>0.7</v>
      </c>
      <c r="E90" s="36">
        <f t="shared" si="1"/>
        <v>1360.1</v>
      </c>
    </row>
    <row r="91" spans="1:6" s="64" customFormat="1" ht="19.05" customHeight="1">
      <c r="A91" s="33" t="s">
        <v>127</v>
      </c>
      <c r="B91" s="33" t="s">
        <v>579</v>
      </c>
      <c r="C91" s="37">
        <v>1585</v>
      </c>
      <c r="D91" s="80"/>
      <c r="E91" s="36">
        <f t="shared" si="1"/>
        <v>0</v>
      </c>
    </row>
    <row r="92" spans="1:6" s="64" customFormat="1" ht="19.05" customHeight="1">
      <c r="A92" s="33" t="s">
        <v>128</v>
      </c>
      <c r="B92" s="33" t="s">
        <v>579</v>
      </c>
      <c r="C92" s="37">
        <v>4657</v>
      </c>
      <c r="D92" s="80"/>
      <c r="E92" s="36">
        <f t="shared" si="1"/>
        <v>0</v>
      </c>
    </row>
    <row r="93" spans="1:6" s="23" customFormat="1" ht="19.05" customHeight="1">
      <c r="A93" s="35"/>
      <c r="E93" s="25"/>
      <c r="F93" s="38"/>
    </row>
    <row r="94" spans="1:6" s="23" customFormat="1" ht="19.05" customHeight="1">
      <c r="A94" s="35"/>
      <c r="E94" s="25"/>
      <c r="F94" s="26"/>
    </row>
  </sheetData>
  <sheetProtection algorithmName="SHA-512" hashValue="xU8cQYAHUIM7Hqm2Y7oAfutwQPaR13XYxnDsYGDbn55mKQxf7QZWvdtmZC46IHAOB6QYIGxwL1dSFWkEDmHMKg==" saltValue="Lj0R/l3Kqp/qwlSUzA6kuQ==" spinCount="100000" sheet="1" selectLockedCells="1"/>
  <mergeCells count="3">
    <mergeCell ref="A2:E2"/>
    <mergeCell ref="A3:F3"/>
    <mergeCell ref="A4:E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E217A-FDF6-E040-A64E-0D2679C8639A}">
  <sheetPr codeName="Sheet5">
    <tabColor theme="3" tint="0.59999389629810485"/>
  </sheetPr>
  <dimension ref="A1:N207"/>
  <sheetViews>
    <sheetView zoomScale="51" zoomScaleNormal="80" workbookViewId="0">
      <selection activeCell="L19" sqref="L19"/>
    </sheetView>
  </sheetViews>
  <sheetFormatPr defaultColWidth="10.796875" defaultRowHeight="15.6"/>
  <cols>
    <col min="1" max="1" width="9.19921875" style="8" customWidth="1"/>
    <col min="2" max="2" width="16.69921875" style="8" bestFit="1" customWidth="1"/>
    <col min="3" max="3" width="28.296875" style="8" customWidth="1"/>
    <col min="4" max="4" width="14" style="22" customWidth="1"/>
    <col min="5" max="5" width="13.296875" style="9" bestFit="1" customWidth="1"/>
    <col min="6" max="6" width="14.19921875" style="20" customWidth="1"/>
    <col min="7" max="7" width="3.296875" style="136" customWidth="1"/>
    <col min="8" max="8" width="14.5" style="8" customWidth="1"/>
    <col min="9" max="9" width="28.19921875" style="8" customWidth="1"/>
    <col min="10" max="10" width="16.296875" style="8" bestFit="1" customWidth="1"/>
    <col min="11" max="11" width="13.296875" style="51" bestFit="1" customWidth="1"/>
    <col min="12" max="12" width="14.796875" style="20" customWidth="1"/>
    <col min="13" max="13" width="15" style="8" customWidth="1"/>
    <col min="14" max="14" width="10.796875" style="136" customWidth="1"/>
    <col min="15" max="15" width="10.796875" style="8" customWidth="1"/>
    <col min="16" max="16384" width="10.796875" style="8"/>
  </cols>
  <sheetData>
    <row r="1" spans="1:14" s="3" customFormat="1">
      <c r="B1" s="4"/>
      <c r="D1" s="21"/>
      <c r="E1" s="5"/>
      <c r="F1" s="19"/>
      <c r="G1" s="137"/>
      <c r="K1" s="48"/>
      <c r="L1" s="89"/>
      <c r="M1" s="89"/>
      <c r="N1" s="100"/>
    </row>
    <row r="2" spans="1:14" s="6" customFormat="1" ht="16.05" customHeight="1">
      <c r="A2" s="173" t="s">
        <v>134</v>
      </c>
      <c r="B2" s="173"/>
      <c r="C2" s="173"/>
      <c r="D2" s="173"/>
      <c r="E2" s="173"/>
      <c r="F2" s="173"/>
      <c r="G2" s="173"/>
      <c r="H2" s="173"/>
      <c r="I2" s="173"/>
      <c r="J2" s="173"/>
      <c r="K2" s="173"/>
      <c r="L2" s="11"/>
      <c r="N2" s="101"/>
    </row>
    <row r="3" spans="1:14" s="6" customFormat="1" ht="22.05" customHeight="1">
      <c r="A3" s="178" t="s">
        <v>645</v>
      </c>
      <c r="B3" s="178"/>
      <c r="C3" s="178"/>
      <c r="D3" s="178"/>
      <c r="E3" s="178"/>
      <c r="F3" s="178"/>
      <c r="G3" s="178"/>
      <c r="H3" s="178"/>
      <c r="I3" s="178"/>
      <c r="J3" s="178"/>
      <c r="K3" s="178"/>
      <c r="L3" s="178"/>
      <c r="M3" s="178"/>
      <c r="N3" s="101"/>
    </row>
    <row r="4" spans="1:14" s="142" customFormat="1" ht="22.05" customHeight="1">
      <c r="A4" s="180" t="s">
        <v>745</v>
      </c>
      <c r="B4" s="180"/>
      <c r="C4" s="180"/>
      <c r="D4" s="180"/>
      <c r="E4" s="180"/>
      <c r="F4" s="180"/>
      <c r="G4" s="180"/>
      <c r="H4" s="180"/>
      <c r="I4" s="180"/>
      <c r="J4" s="180"/>
      <c r="K4" s="180"/>
      <c r="L4" s="180"/>
      <c r="M4" s="180"/>
      <c r="N4" s="141"/>
    </row>
    <row r="5" spans="1:14" s="6" customFormat="1" ht="37.049999999999997" customHeight="1">
      <c r="A5" s="176" t="s">
        <v>657</v>
      </c>
      <c r="B5" s="176"/>
      <c r="C5" s="176"/>
      <c r="D5" s="176"/>
      <c r="E5" s="176"/>
      <c r="F5" s="11"/>
      <c r="G5" s="138"/>
      <c r="H5" s="176" t="s">
        <v>658</v>
      </c>
      <c r="I5" s="176"/>
      <c r="J5" s="176"/>
      <c r="K5" s="176"/>
      <c r="L5" s="11"/>
      <c r="M5" s="7"/>
      <c r="N5" s="101"/>
    </row>
    <row r="6" spans="1:14" s="67" customFormat="1" ht="25.05" customHeight="1">
      <c r="A6" s="2" t="s">
        <v>661</v>
      </c>
      <c r="B6" s="2" t="s">
        <v>132</v>
      </c>
      <c r="C6" s="2" t="s">
        <v>7</v>
      </c>
      <c r="D6" s="2" t="s">
        <v>136</v>
      </c>
      <c r="E6" s="2" t="s">
        <v>147</v>
      </c>
      <c r="F6" s="2" t="s">
        <v>692</v>
      </c>
      <c r="G6" s="139"/>
      <c r="H6" s="2" t="s">
        <v>661</v>
      </c>
      <c r="I6" s="2" t="s">
        <v>132</v>
      </c>
      <c r="J6" s="2" t="s">
        <v>7</v>
      </c>
      <c r="K6" s="49" t="s">
        <v>136</v>
      </c>
      <c r="L6" s="2" t="s">
        <v>147</v>
      </c>
      <c r="M6" s="2" t="s">
        <v>692</v>
      </c>
      <c r="N6" s="139"/>
    </row>
    <row r="7" spans="1:14" s="64" customFormat="1" ht="22.95" customHeight="1">
      <c r="A7" s="33" t="s">
        <v>198</v>
      </c>
      <c r="B7" s="33" t="s">
        <v>223</v>
      </c>
      <c r="C7" s="33" t="s">
        <v>146</v>
      </c>
      <c r="D7" s="63">
        <v>0.13721</v>
      </c>
      <c r="E7" s="80">
        <v>12000</v>
      </c>
      <c r="F7" s="36">
        <f>E7*D7</f>
        <v>1646.52</v>
      </c>
      <c r="G7" s="103"/>
      <c r="H7" s="33" t="s">
        <v>237</v>
      </c>
      <c r="I7" s="33" t="s">
        <v>238</v>
      </c>
      <c r="J7" s="33" t="s">
        <v>146</v>
      </c>
      <c r="K7" s="68">
        <v>0.48250999999999999</v>
      </c>
      <c r="L7" s="80">
        <v>25000</v>
      </c>
      <c r="M7" s="36">
        <f>L7*K7</f>
        <v>12062.75</v>
      </c>
      <c r="N7" s="103"/>
    </row>
    <row r="8" spans="1:14" s="64" customFormat="1" ht="22.95" customHeight="1">
      <c r="A8" s="33" t="s">
        <v>198</v>
      </c>
      <c r="B8" s="33" t="s">
        <v>140</v>
      </c>
      <c r="C8" s="33" t="s">
        <v>146</v>
      </c>
      <c r="D8" s="63">
        <v>0.16636999999999999</v>
      </c>
      <c r="E8" s="80">
        <v>10000</v>
      </c>
      <c r="F8" s="36">
        <f>E8*D8</f>
        <v>1663.6999999999998</v>
      </c>
      <c r="G8" s="103"/>
      <c r="H8" s="33" t="s">
        <v>237</v>
      </c>
      <c r="I8" s="33" t="s">
        <v>239</v>
      </c>
      <c r="J8" s="33" t="s">
        <v>146</v>
      </c>
      <c r="K8" s="68">
        <v>0.58928000000000003</v>
      </c>
      <c r="L8" s="80">
        <v>20000</v>
      </c>
      <c r="M8" s="36">
        <f t="shared" ref="M8:M22" si="0">L8*K8</f>
        <v>11785.6</v>
      </c>
      <c r="N8" s="103"/>
    </row>
    <row r="9" spans="1:14" s="64" customFormat="1" ht="22.95" customHeight="1">
      <c r="A9" s="33" t="s">
        <v>198</v>
      </c>
      <c r="B9" s="33" t="s">
        <v>224</v>
      </c>
      <c r="C9" s="33" t="s">
        <v>146</v>
      </c>
      <c r="D9" s="63">
        <v>0.20419000000000001</v>
      </c>
      <c r="E9" s="80">
        <v>5000</v>
      </c>
      <c r="F9" s="36">
        <f t="shared" ref="F9:F28" si="1">E9*D9</f>
        <v>1020.95</v>
      </c>
      <c r="G9" s="103"/>
      <c r="H9" s="33" t="s">
        <v>237</v>
      </c>
      <c r="I9" s="33" t="s">
        <v>240</v>
      </c>
      <c r="J9" s="33" t="s">
        <v>146</v>
      </c>
      <c r="K9" s="68">
        <v>0.96431999999999995</v>
      </c>
      <c r="L9" s="80"/>
      <c r="M9" s="36">
        <f t="shared" si="0"/>
        <v>0</v>
      </c>
      <c r="N9" s="103"/>
    </row>
    <row r="10" spans="1:14" s="64" customFormat="1" ht="22.95" customHeight="1">
      <c r="A10" s="33" t="s">
        <v>198</v>
      </c>
      <c r="B10" s="33" t="s">
        <v>225</v>
      </c>
      <c r="C10" s="33" t="s">
        <v>146</v>
      </c>
      <c r="D10" s="63">
        <v>0.16844000000000001</v>
      </c>
      <c r="E10" s="80">
        <v>8000</v>
      </c>
      <c r="F10" s="36">
        <f t="shared" si="1"/>
        <v>1347.52</v>
      </c>
      <c r="G10" s="103"/>
      <c r="H10" s="33" t="s">
        <v>237</v>
      </c>
      <c r="I10" s="33" t="s">
        <v>207</v>
      </c>
      <c r="J10" s="33" t="s">
        <v>146</v>
      </c>
      <c r="K10" s="68">
        <v>0.80112000000000005</v>
      </c>
      <c r="L10" s="80">
        <v>10000</v>
      </c>
      <c r="M10" s="36">
        <f t="shared" si="0"/>
        <v>8011.2000000000007</v>
      </c>
      <c r="N10" s="103"/>
    </row>
    <row r="11" spans="1:14" s="64" customFormat="1" ht="22.95" customHeight="1">
      <c r="A11" s="33" t="s">
        <v>198</v>
      </c>
      <c r="B11" s="33" t="s">
        <v>223</v>
      </c>
      <c r="C11" s="33" t="s">
        <v>218</v>
      </c>
      <c r="D11" s="63">
        <v>0.14835999999999999</v>
      </c>
      <c r="E11" s="80">
        <v>3000</v>
      </c>
      <c r="F11" s="36">
        <f t="shared" si="1"/>
        <v>445.08</v>
      </c>
      <c r="G11" s="103"/>
      <c r="H11" s="33" t="s">
        <v>237</v>
      </c>
      <c r="I11" s="33" t="s">
        <v>241</v>
      </c>
      <c r="J11" s="33" t="s">
        <v>146</v>
      </c>
      <c r="K11" s="68">
        <v>0.77573999999999999</v>
      </c>
      <c r="L11" s="80"/>
      <c r="M11" s="36">
        <f t="shared" si="0"/>
        <v>0</v>
      </c>
      <c r="N11" s="103"/>
    </row>
    <row r="12" spans="1:14" s="64" customFormat="1" ht="22.95" customHeight="1">
      <c r="A12" s="33" t="s">
        <v>198</v>
      </c>
      <c r="B12" s="33" t="s">
        <v>140</v>
      </c>
      <c r="C12" s="33" t="s">
        <v>218</v>
      </c>
      <c r="D12" s="63">
        <v>0.18659000000000001</v>
      </c>
      <c r="E12" s="80">
        <v>15000</v>
      </c>
      <c r="F12" s="36">
        <f>E12*D12</f>
        <v>2798.85</v>
      </c>
      <c r="G12" s="103"/>
      <c r="H12" s="33" t="s">
        <v>237</v>
      </c>
      <c r="I12" s="33" t="s">
        <v>242</v>
      </c>
      <c r="J12" s="33" t="s">
        <v>146</v>
      </c>
      <c r="K12" s="68">
        <v>0.92366999999999999</v>
      </c>
      <c r="L12" s="80">
        <v>25000</v>
      </c>
      <c r="M12" s="36">
        <f t="shared" si="0"/>
        <v>23091.75</v>
      </c>
      <c r="N12" s="103"/>
    </row>
    <row r="13" spans="1:14" s="64" customFormat="1" ht="22.95" customHeight="1">
      <c r="A13" s="33" t="s">
        <v>198</v>
      </c>
      <c r="B13" s="33" t="s">
        <v>224</v>
      </c>
      <c r="C13" s="33" t="s">
        <v>218</v>
      </c>
      <c r="D13" s="63">
        <v>0.27806999999999998</v>
      </c>
      <c r="E13" s="80">
        <v>7500</v>
      </c>
      <c r="F13" s="36">
        <f t="shared" si="1"/>
        <v>2085.5250000000001</v>
      </c>
      <c r="G13" s="103"/>
      <c r="H13" s="33" t="s">
        <v>237</v>
      </c>
      <c r="I13" s="33" t="s">
        <v>243</v>
      </c>
      <c r="J13" s="33" t="s">
        <v>146</v>
      </c>
      <c r="K13" s="68">
        <v>0.91569</v>
      </c>
      <c r="L13" s="80"/>
      <c r="M13" s="36">
        <f t="shared" si="0"/>
        <v>0</v>
      </c>
      <c r="N13" s="103"/>
    </row>
    <row r="14" spans="1:14" s="64" customFormat="1" ht="22.95" customHeight="1">
      <c r="A14" s="33" t="s">
        <v>198</v>
      </c>
      <c r="B14" s="33" t="s">
        <v>225</v>
      </c>
      <c r="C14" s="33" t="s">
        <v>218</v>
      </c>
      <c r="D14" s="63">
        <v>0.17430000000000001</v>
      </c>
      <c r="E14" s="80">
        <v>3000</v>
      </c>
      <c r="F14" s="36">
        <f t="shared" si="1"/>
        <v>522.9</v>
      </c>
      <c r="G14" s="103"/>
      <c r="H14" s="33" t="s">
        <v>237</v>
      </c>
      <c r="I14" s="33" t="s">
        <v>244</v>
      </c>
      <c r="J14" s="33" t="s">
        <v>146</v>
      </c>
      <c r="K14" s="68">
        <v>0.86539999999999995</v>
      </c>
      <c r="L14" s="80"/>
      <c r="M14" s="36">
        <f t="shared" si="0"/>
        <v>0</v>
      </c>
      <c r="N14" s="103"/>
    </row>
    <row r="15" spans="1:14" s="64" customFormat="1" ht="22.95" customHeight="1">
      <c r="A15" s="33" t="s">
        <v>198</v>
      </c>
      <c r="B15" s="33" t="s">
        <v>223</v>
      </c>
      <c r="C15" s="33" t="s">
        <v>226</v>
      </c>
      <c r="D15" s="63">
        <v>0.10274999999999999</v>
      </c>
      <c r="E15" s="80"/>
      <c r="F15" s="36">
        <f t="shared" si="1"/>
        <v>0</v>
      </c>
      <c r="G15" s="103"/>
      <c r="H15" s="33" t="s">
        <v>245</v>
      </c>
      <c r="I15" s="33" t="s">
        <v>238</v>
      </c>
      <c r="J15" s="33" t="s">
        <v>146</v>
      </c>
      <c r="K15" s="68">
        <v>0.57440999999999998</v>
      </c>
      <c r="L15" s="80"/>
      <c r="M15" s="36">
        <f t="shared" si="0"/>
        <v>0</v>
      </c>
      <c r="N15" s="103"/>
    </row>
    <row r="16" spans="1:14" s="64" customFormat="1" ht="22.95" customHeight="1">
      <c r="A16" s="33" t="s">
        <v>198</v>
      </c>
      <c r="B16" s="33" t="s">
        <v>140</v>
      </c>
      <c r="C16" s="33" t="s">
        <v>226</v>
      </c>
      <c r="D16" s="63">
        <v>0.10698000000000001</v>
      </c>
      <c r="E16" s="80"/>
      <c r="F16" s="36">
        <f t="shared" si="1"/>
        <v>0</v>
      </c>
      <c r="G16" s="103"/>
      <c r="H16" s="33" t="s">
        <v>245</v>
      </c>
      <c r="I16" s="33" t="s">
        <v>239</v>
      </c>
      <c r="J16" s="33" t="s">
        <v>146</v>
      </c>
      <c r="K16" s="68">
        <v>0.70150999999999997</v>
      </c>
      <c r="L16" s="80">
        <v>20000</v>
      </c>
      <c r="M16" s="36">
        <f t="shared" si="0"/>
        <v>14030.199999999999</v>
      </c>
      <c r="N16" s="103"/>
    </row>
    <row r="17" spans="1:14" s="64" customFormat="1" ht="22.95" customHeight="1">
      <c r="A17" s="33" t="s">
        <v>198</v>
      </c>
      <c r="B17" s="33" t="s">
        <v>224</v>
      </c>
      <c r="C17" s="33" t="s">
        <v>226</v>
      </c>
      <c r="D17" s="63">
        <v>0.14480000000000001</v>
      </c>
      <c r="E17" s="80">
        <v>8000</v>
      </c>
      <c r="F17" s="36">
        <f t="shared" si="1"/>
        <v>1158.4000000000001</v>
      </c>
      <c r="G17" s="103"/>
      <c r="H17" s="33" t="s">
        <v>245</v>
      </c>
      <c r="I17" s="33" t="s">
        <v>240</v>
      </c>
      <c r="J17" s="33" t="s">
        <v>146</v>
      </c>
      <c r="K17" s="68">
        <v>1.14798</v>
      </c>
      <c r="L17" s="80"/>
      <c r="M17" s="36">
        <f t="shared" si="0"/>
        <v>0</v>
      </c>
      <c r="N17" s="103"/>
    </row>
    <row r="18" spans="1:14" s="64" customFormat="1" ht="22.95" customHeight="1">
      <c r="A18" s="33" t="s">
        <v>198</v>
      </c>
      <c r="B18" s="33" t="s">
        <v>225</v>
      </c>
      <c r="C18" s="33" t="s">
        <v>226</v>
      </c>
      <c r="D18" s="63">
        <v>0.11558</v>
      </c>
      <c r="E18" s="80">
        <v>1500</v>
      </c>
      <c r="F18" s="36">
        <f t="shared" si="1"/>
        <v>173.37</v>
      </c>
      <c r="G18" s="103"/>
      <c r="H18" s="33" t="s">
        <v>245</v>
      </c>
      <c r="I18" s="33" t="s">
        <v>207</v>
      </c>
      <c r="J18" s="33" t="s">
        <v>146</v>
      </c>
      <c r="K18" s="68">
        <v>0.95369999999999999</v>
      </c>
      <c r="L18" s="80"/>
      <c r="M18" s="36">
        <f t="shared" si="0"/>
        <v>0</v>
      </c>
      <c r="N18" s="103"/>
    </row>
    <row r="19" spans="1:14" s="64" customFormat="1" ht="22.95" customHeight="1">
      <c r="A19" s="33" t="s">
        <v>198</v>
      </c>
      <c r="B19" s="33" t="s">
        <v>140</v>
      </c>
      <c r="C19" s="33" t="s">
        <v>10</v>
      </c>
      <c r="D19" s="63">
        <v>0.15934999999999999</v>
      </c>
      <c r="E19" s="80"/>
      <c r="F19" s="36">
        <f t="shared" si="1"/>
        <v>0</v>
      </c>
      <c r="G19" s="103"/>
      <c r="H19" s="33" t="s">
        <v>245</v>
      </c>
      <c r="I19" s="33" t="s">
        <v>241</v>
      </c>
      <c r="J19" s="33" t="s">
        <v>146</v>
      </c>
      <c r="K19" s="68">
        <v>0.89798999999999995</v>
      </c>
      <c r="L19" s="80">
        <v>10000</v>
      </c>
      <c r="M19" s="36">
        <f t="shared" si="0"/>
        <v>8979.9</v>
      </c>
      <c r="N19" s="103"/>
    </row>
    <row r="20" spans="1:14" s="64" customFormat="1" ht="22.95" customHeight="1">
      <c r="A20" s="33" t="s">
        <v>198</v>
      </c>
      <c r="B20" s="33" t="s">
        <v>224</v>
      </c>
      <c r="C20" s="33" t="s">
        <v>10</v>
      </c>
      <c r="D20" s="63">
        <v>0.23680000000000001</v>
      </c>
      <c r="E20" s="80">
        <v>2500</v>
      </c>
      <c r="F20" s="36">
        <f t="shared" si="1"/>
        <v>592</v>
      </c>
      <c r="G20" s="103"/>
      <c r="H20" s="33" t="s">
        <v>245</v>
      </c>
      <c r="I20" s="33" t="s">
        <v>242</v>
      </c>
      <c r="J20" s="33" t="s">
        <v>146</v>
      </c>
      <c r="K20" s="68">
        <v>1.06924</v>
      </c>
      <c r="L20" s="80"/>
      <c r="M20" s="36">
        <f t="shared" si="0"/>
        <v>0</v>
      </c>
      <c r="N20" s="103"/>
    </row>
    <row r="21" spans="1:14" s="64" customFormat="1" ht="22.95" customHeight="1">
      <c r="A21" s="33" t="s">
        <v>198</v>
      </c>
      <c r="B21" s="33" t="s">
        <v>225</v>
      </c>
      <c r="C21" s="33" t="s">
        <v>10</v>
      </c>
      <c r="D21" s="63">
        <v>0.17621000000000001</v>
      </c>
      <c r="E21" s="80"/>
      <c r="F21" s="36">
        <f t="shared" si="1"/>
        <v>0</v>
      </c>
      <c r="G21" s="103"/>
      <c r="H21" s="33" t="s">
        <v>245</v>
      </c>
      <c r="I21" s="33" t="s">
        <v>243</v>
      </c>
      <c r="J21" s="33" t="s">
        <v>146</v>
      </c>
      <c r="K21" s="68">
        <v>1.06</v>
      </c>
      <c r="L21" s="80"/>
      <c r="M21" s="36">
        <f t="shared" si="0"/>
        <v>0</v>
      </c>
      <c r="N21" s="103"/>
    </row>
    <row r="22" spans="1:14" s="64" customFormat="1" ht="22.95" customHeight="1">
      <c r="A22" s="33" t="s">
        <v>198</v>
      </c>
      <c r="B22" s="33" t="s">
        <v>140</v>
      </c>
      <c r="C22" s="33" t="s">
        <v>12</v>
      </c>
      <c r="D22" s="63">
        <v>0.17846999999999999</v>
      </c>
      <c r="E22" s="80">
        <v>1000</v>
      </c>
      <c r="F22" s="36">
        <f t="shared" si="1"/>
        <v>178.47</v>
      </c>
      <c r="G22" s="103"/>
      <c r="H22" s="33" t="s">
        <v>245</v>
      </c>
      <c r="I22" s="33" t="s">
        <v>244</v>
      </c>
      <c r="J22" s="33" t="s">
        <v>146</v>
      </c>
      <c r="K22" s="68">
        <v>1.0142</v>
      </c>
      <c r="L22" s="80"/>
      <c r="M22" s="36">
        <f t="shared" si="0"/>
        <v>0</v>
      </c>
      <c r="N22" s="103"/>
    </row>
    <row r="23" spans="1:14" s="64" customFormat="1" ht="22.95" customHeight="1">
      <c r="A23" s="33" t="s">
        <v>198</v>
      </c>
      <c r="B23" s="33" t="s">
        <v>224</v>
      </c>
      <c r="C23" s="33" t="s">
        <v>12</v>
      </c>
      <c r="D23" s="63">
        <v>0.26606000000000002</v>
      </c>
      <c r="E23" s="80">
        <v>500</v>
      </c>
      <c r="F23" s="36">
        <f t="shared" si="1"/>
        <v>133.03</v>
      </c>
      <c r="G23" s="103"/>
      <c r="H23" s="33" t="s">
        <v>229</v>
      </c>
      <c r="I23" s="33" t="s">
        <v>230</v>
      </c>
      <c r="J23" s="33" t="s">
        <v>146</v>
      </c>
      <c r="K23" s="68">
        <v>0.14853</v>
      </c>
      <c r="L23" s="80"/>
      <c r="M23" s="36">
        <f t="shared" ref="M23:M37" si="2">L23*K23</f>
        <v>0</v>
      </c>
      <c r="N23" s="103"/>
    </row>
    <row r="24" spans="1:14" s="64" customFormat="1" ht="22.95" customHeight="1">
      <c r="A24" s="33" t="s">
        <v>198</v>
      </c>
      <c r="B24" s="33" t="s">
        <v>225</v>
      </c>
      <c r="C24" s="33" t="s">
        <v>12</v>
      </c>
      <c r="D24" s="63">
        <v>0.19753999999999999</v>
      </c>
      <c r="E24" s="80"/>
      <c r="F24" s="36">
        <f t="shared" si="1"/>
        <v>0</v>
      </c>
      <c r="G24" s="103"/>
      <c r="H24" s="33" t="s">
        <v>229</v>
      </c>
      <c r="I24" s="33" t="s">
        <v>231</v>
      </c>
      <c r="J24" s="33" t="s">
        <v>146</v>
      </c>
      <c r="K24" s="68">
        <v>0.189</v>
      </c>
      <c r="L24" s="80">
        <v>12000</v>
      </c>
      <c r="M24" s="36">
        <f t="shared" si="2"/>
        <v>2268</v>
      </c>
      <c r="N24" s="103"/>
    </row>
    <row r="25" spans="1:14" s="64" customFormat="1" ht="22.95" customHeight="1">
      <c r="A25" s="33" t="s">
        <v>198</v>
      </c>
      <c r="B25" s="33" t="s">
        <v>223</v>
      </c>
      <c r="C25" s="33" t="s">
        <v>219</v>
      </c>
      <c r="D25" s="63">
        <v>0.14449000000000001</v>
      </c>
      <c r="E25" s="80">
        <v>2000</v>
      </c>
      <c r="F25" s="36">
        <f t="shared" si="1"/>
        <v>288.98</v>
      </c>
      <c r="G25" s="103"/>
      <c r="H25" s="33" t="s">
        <v>229</v>
      </c>
      <c r="I25" s="33" t="s">
        <v>232</v>
      </c>
      <c r="J25" s="33" t="s">
        <v>146</v>
      </c>
      <c r="K25" s="68">
        <v>0.27171000000000001</v>
      </c>
      <c r="L25" s="80"/>
      <c r="M25" s="36">
        <f t="shared" si="2"/>
        <v>0</v>
      </c>
      <c r="N25" s="103"/>
    </row>
    <row r="26" spans="1:14" s="64" customFormat="1" ht="22.95" customHeight="1">
      <c r="A26" s="33" t="s">
        <v>198</v>
      </c>
      <c r="B26" s="33" t="s">
        <v>140</v>
      </c>
      <c r="C26" s="33" t="s">
        <v>219</v>
      </c>
      <c r="D26" s="63">
        <v>0.17571000000000001</v>
      </c>
      <c r="E26" s="80"/>
      <c r="F26" s="36">
        <f t="shared" si="1"/>
        <v>0</v>
      </c>
      <c r="G26" s="103"/>
      <c r="H26" s="33" t="s">
        <v>229</v>
      </c>
      <c r="I26" s="33" t="s">
        <v>233</v>
      </c>
      <c r="J26" s="33" t="s">
        <v>146</v>
      </c>
      <c r="K26" s="68">
        <v>0.24709999999999999</v>
      </c>
      <c r="L26" s="80"/>
      <c r="M26" s="36">
        <f t="shared" si="2"/>
        <v>0</v>
      </c>
      <c r="N26" s="103"/>
    </row>
    <row r="27" spans="1:14" s="64" customFormat="1" ht="22.95" customHeight="1">
      <c r="A27" s="33" t="s">
        <v>198</v>
      </c>
      <c r="B27" s="33" t="s">
        <v>224</v>
      </c>
      <c r="C27" s="33" t="s">
        <v>219</v>
      </c>
      <c r="D27" s="63">
        <v>0.22320999999999999</v>
      </c>
      <c r="E27" s="80"/>
      <c r="F27" s="36">
        <f t="shared" si="1"/>
        <v>0</v>
      </c>
      <c r="G27" s="103"/>
      <c r="H27" s="33" t="s">
        <v>229</v>
      </c>
      <c r="I27" s="33" t="s">
        <v>230</v>
      </c>
      <c r="J27" s="33" t="s">
        <v>218</v>
      </c>
      <c r="K27" s="68">
        <v>0.21079000000000001</v>
      </c>
      <c r="L27" s="80"/>
      <c r="M27" s="36">
        <f t="shared" si="2"/>
        <v>0</v>
      </c>
      <c r="N27" s="103"/>
    </row>
    <row r="28" spans="1:14" s="64" customFormat="1" ht="22.95" customHeight="1">
      <c r="A28" s="33" t="s">
        <v>198</v>
      </c>
      <c r="B28" s="33" t="s">
        <v>225</v>
      </c>
      <c r="C28" s="33" t="s">
        <v>219</v>
      </c>
      <c r="D28" s="63">
        <v>0.1714</v>
      </c>
      <c r="E28" s="80"/>
      <c r="F28" s="36">
        <f t="shared" si="1"/>
        <v>0</v>
      </c>
      <c r="G28" s="103"/>
      <c r="H28" s="33" t="s">
        <v>229</v>
      </c>
      <c r="I28" s="33" t="s">
        <v>231</v>
      </c>
      <c r="J28" s="33" t="s">
        <v>218</v>
      </c>
      <c r="K28" s="68">
        <v>0.20791999999999999</v>
      </c>
      <c r="L28" s="80">
        <v>18000</v>
      </c>
      <c r="M28" s="36">
        <f t="shared" si="2"/>
        <v>3742.56</v>
      </c>
      <c r="N28" s="103"/>
    </row>
    <row r="29" spans="1:14" s="64" customFormat="1" ht="22.95" customHeight="1">
      <c r="A29" s="33" t="s">
        <v>227</v>
      </c>
      <c r="B29" s="33" t="s">
        <v>133</v>
      </c>
      <c r="C29" s="33" t="s">
        <v>218</v>
      </c>
      <c r="D29" s="63">
        <v>8.2769999999999996E-2</v>
      </c>
      <c r="E29" s="80"/>
      <c r="F29" s="36">
        <f t="shared" ref="F29:F40" si="3">E29*D29</f>
        <v>0</v>
      </c>
      <c r="H29" s="33" t="s">
        <v>229</v>
      </c>
      <c r="I29" s="33" t="s">
        <v>232</v>
      </c>
      <c r="J29" s="33" t="s">
        <v>218</v>
      </c>
      <c r="K29" s="68">
        <v>0.33276</v>
      </c>
      <c r="L29" s="80"/>
      <c r="M29" s="36">
        <f t="shared" si="2"/>
        <v>0</v>
      </c>
      <c r="N29" s="103"/>
    </row>
    <row r="30" spans="1:14" s="64" customFormat="1" ht="22.95" customHeight="1">
      <c r="A30" s="33" t="s">
        <v>227</v>
      </c>
      <c r="B30" s="33" t="s">
        <v>220</v>
      </c>
      <c r="C30" s="33" t="s">
        <v>218</v>
      </c>
      <c r="D30" s="63">
        <v>0.10086000000000001</v>
      </c>
      <c r="E30" s="80">
        <v>3000</v>
      </c>
      <c r="F30" s="36">
        <f t="shared" si="3"/>
        <v>302.58000000000004</v>
      </c>
      <c r="H30" s="33" t="s">
        <v>229</v>
      </c>
      <c r="I30" s="33" t="s">
        <v>233</v>
      </c>
      <c r="J30" s="33" t="s">
        <v>218</v>
      </c>
      <c r="K30" s="68">
        <v>0.21962000000000001</v>
      </c>
      <c r="L30" s="80">
        <v>5000</v>
      </c>
      <c r="M30" s="36">
        <f t="shared" si="2"/>
        <v>1098.1000000000001</v>
      </c>
      <c r="N30" s="103"/>
    </row>
    <row r="31" spans="1:14" s="64" customFormat="1" ht="22.95" customHeight="1">
      <c r="A31" s="33" t="s">
        <v>227</v>
      </c>
      <c r="B31" s="33" t="s">
        <v>221</v>
      </c>
      <c r="C31" s="33" t="s">
        <v>218</v>
      </c>
      <c r="D31" s="63">
        <v>0.13236999999999999</v>
      </c>
      <c r="E31" s="80"/>
      <c r="F31" s="36">
        <f t="shared" si="3"/>
        <v>0</v>
      </c>
      <c r="H31" s="33" t="s">
        <v>229</v>
      </c>
      <c r="I31" s="33" t="s">
        <v>233</v>
      </c>
      <c r="J31" s="33" t="s">
        <v>10</v>
      </c>
      <c r="K31" s="68">
        <v>0.24709</v>
      </c>
      <c r="L31" s="80"/>
      <c r="M31" s="36">
        <f t="shared" si="2"/>
        <v>0</v>
      </c>
      <c r="N31" s="103"/>
    </row>
    <row r="32" spans="1:14" s="64" customFormat="1" ht="22.95" customHeight="1">
      <c r="A32" s="33" t="s">
        <v>227</v>
      </c>
      <c r="B32" s="33" t="s">
        <v>222</v>
      </c>
      <c r="C32" s="33" t="s">
        <v>218</v>
      </c>
      <c r="D32" s="63">
        <v>0.11337</v>
      </c>
      <c r="E32" s="80">
        <v>1000</v>
      </c>
      <c r="F32" s="36">
        <f t="shared" si="3"/>
        <v>113.37</v>
      </c>
      <c r="H32" s="33" t="s">
        <v>229</v>
      </c>
      <c r="I32" s="33" t="s">
        <v>233</v>
      </c>
      <c r="J32" s="33" t="s">
        <v>12</v>
      </c>
      <c r="K32" s="68">
        <v>0.27174999999999999</v>
      </c>
      <c r="L32" s="80">
        <v>10000</v>
      </c>
      <c r="M32" s="36">
        <f t="shared" si="2"/>
        <v>2717.5</v>
      </c>
      <c r="N32" s="103"/>
    </row>
    <row r="33" spans="1:14" s="64" customFormat="1" ht="22.95" customHeight="1">
      <c r="A33" s="33" t="s">
        <v>198</v>
      </c>
      <c r="B33" s="33" t="s">
        <v>223</v>
      </c>
      <c r="C33" s="33" t="s">
        <v>737</v>
      </c>
      <c r="D33" s="63">
        <f>IF('Your organisation'!$C$6&lt;&gt;"",G33*'Your organisation'!$D$6,0)</f>
        <v>6.6968611052519333E-2</v>
      </c>
      <c r="E33" s="80">
        <v>10000</v>
      </c>
      <c r="F33" s="36">
        <f t="shared" si="3"/>
        <v>669.68611052519339</v>
      </c>
      <c r="G33" s="103">
        <v>0.18310886162820622</v>
      </c>
      <c r="H33" s="33" t="s">
        <v>229</v>
      </c>
      <c r="I33" s="33" t="s">
        <v>233</v>
      </c>
      <c r="J33" s="33" t="s">
        <v>219</v>
      </c>
      <c r="K33" s="68">
        <v>0.24621000000000001</v>
      </c>
      <c r="L33" s="80"/>
      <c r="M33" s="36">
        <f t="shared" si="2"/>
        <v>0</v>
      </c>
      <c r="N33" s="103"/>
    </row>
    <row r="34" spans="1:14" s="64" customFormat="1" ht="22.95" customHeight="1">
      <c r="A34" s="33" t="s">
        <v>198</v>
      </c>
      <c r="B34" s="33" t="s">
        <v>140</v>
      </c>
      <c r="C34" s="33" t="s">
        <v>737</v>
      </c>
      <c r="D34" s="63">
        <f>IF('Your organisation'!$C$6&lt;&gt;"",G34*'Your organisation'!$D$6,0)</f>
        <v>8.0365470700879973E-2</v>
      </c>
      <c r="E34" s="80"/>
      <c r="F34" s="36">
        <f t="shared" si="3"/>
        <v>0</v>
      </c>
      <c r="G34" s="103">
        <v>0.21973921249034917</v>
      </c>
      <c r="H34" s="33" t="s">
        <v>229</v>
      </c>
      <c r="I34" s="33" t="s">
        <v>230</v>
      </c>
      <c r="J34" s="33" t="s">
        <v>228</v>
      </c>
      <c r="K34" s="63">
        <f>IF('Your organisation'!$C$6&lt;&gt;"",N34*'Your organisation'!$D$6,0)</f>
        <v>6.238795178165131E-2</v>
      </c>
      <c r="L34" s="80">
        <v>5000</v>
      </c>
      <c r="M34" s="36">
        <f t="shared" si="2"/>
        <v>311.93975890825658</v>
      </c>
      <c r="N34" s="140">
        <v>0.17058419833576394</v>
      </c>
    </row>
    <row r="35" spans="1:14" s="64" customFormat="1" ht="22.95" customHeight="1">
      <c r="A35" s="33" t="s">
        <v>198</v>
      </c>
      <c r="B35" s="33" t="s">
        <v>224</v>
      </c>
      <c r="C35" s="33" t="s">
        <v>737</v>
      </c>
      <c r="D35" s="63">
        <f>IF('Your organisation'!$C$6&lt;&gt;"",G35*'Your organisation'!$D$6,0)</f>
        <v>9.6021285606107024E-2</v>
      </c>
      <c r="E35" s="80"/>
      <c r="F35" s="36">
        <f t="shared" si="3"/>
        <v>0</v>
      </c>
      <c r="G35" s="103">
        <v>0.26254610963369651</v>
      </c>
      <c r="H35" s="33" t="s">
        <v>229</v>
      </c>
      <c r="I35" s="33" t="s">
        <v>231</v>
      </c>
      <c r="J35" s="33" t="s">
        <v>228</v>
      </c>
      <c r="K35" s="63">
        <f>IF('Your organisation'!$C$6&lt;&gt;"",N35*'Your organisation'!$D$6,0)</f>
        <v>8.6938403010789922E-2</v>
      </c>
      <c r="L35" s="80">
        <v>15000</v>
      </c>
      <c r="M35" s="36">
        <f t="shared" si="2"/>
        <v>1304.0760451618489</v>
      </c>
      <c r="N35" s="140">
        <v>0.23771124646135369</v>
      </c>
    </row>
    <row r="36" spans="1:14" s="64" customFormat="1" ht="22.95" customHeight="1">
      <c r="A36" s="33" t="s">
        <v>198</v>
      </c>
      <c r="B36" s="33" t="s">
        <v>225</v>
      </c>
      <c r="C36" s="33" t="s">
        <v>737</v>
      </c>
      <c r="D36" s="63">
        <f>IF('Your organisation'!$C$6&lt;&gt;"",G36*'Your organisation'!$D$6,0)</f>
        <v>8.2734236282732951E-2</v>
      </c>
      <c r="E36" s="80">
        <v>7000</v>
      </c>
      <c r="F36" s="36">
        <f t="shared" si="3"/>
        <v>579.13965397913069</v>
      </c>
      <c r="G36" s="103">
        <v>0.22621600754911211</v>
      </c>
      <c r="H36" s="33" t="s">
        <v>229</v>
      </c>
      <c r="I36" s="33" t="s">
        <v>232</v>
      </c>
      <c r="J36" s="33" t="s">
        <v>228</v>
      </c>
      <c r="K36" s="63">
        <f>IF('Your organisation'!$C$6&lt;&gt;"",N36*'Your organisation'!$D$6,0)</f>
        <v>0.12165415289582748</v>
      </c>
      <c r="L36" s="80"/>
      <c r="M36" s="36">
        <f t="shared" si="2"/>
        <v>0</v>
      </c>
      <c r="N36" s="140">
        <v>0.33263275285236343</v>
      </c>
    </row>
    <row r="37" spans="1:14" s="64" customFormat="1" ht="22.95" customHeight="1">
      <c r="A37" s="33" t="s">
        <v>198</v>
      </c>
      <c r="B37" s="33" t="s">
        <v>223</v>
      </c>
      <c r="C37" s="33" t="s">
        <v>736</v>
      </c>
      <c r="D37" s="63">
        <f>IF('Your organisation'!$C$6&lt;&gt;"",G37*'Your organisation'!$D$6,0)</f>
        <v>5.2363837829306523E-2</v>
      </c>
      <c r="E37" s="80"/>
      <c r="F37" s="36">
        <f t="shared" si="3"/>
        <v>0</v>
      </c>
      <c r="G37" s="103">
        <v>0.14317577421291927</v>
      </c>
      <c r="H37" s="33" t="s">
        <v>229</v>
      </c>
      <c r="I37" s="33" t="s">
        <v>233</v>
      </c>
      <c r="J37" s="33" t="s">
        <v>228</v>
      </c>
      <c r="K37" s="63">
        <f>IF('Your organisation'!$C$6&lt;&gt;"",N37*'Your organisation'!$D$6,0)</f>
        <v>8.7016838957208895E-2</v>
      </c>
      <c r="L37" s="80"/>
      <c r="M37" s="36">
        <f t="shared" si="2"/>
        <v>0</v>
      </c>
      <c r="N37" s="140">
        <v>0.2379257098738955</v>
      </c>
    </row>
    <row r="38" spans="1:14" s="64" customFormat="1" ht="22.95" customHeight="1">
      <c r="A38" s="33" t="s">
        <v>198</v>
      </c>
      <c r="B38" s="33" t="s">
        <v>140</v>
      </c>
      <c r="C38" s="33" t="s">
        <v>736</v>
      </c>
      <c r="D38" s="63">
        <f>IF('Your organisation'!$C$6&lt;&gt;"",G38*'Your organisation'!$D$6,0)</f>
        <v>3.2346984303184563E-2</v>
      </c>
      <c r="E38" s="80"/>
      <c r="F38" s="36">
        <f t="shared" si="3"/>
        <v>0</v>
      </c>
      <c r="G38" s="103">
        <v>8.8444711332246725E-2</v>
      </c>
      <c r="K38" s="69"/>
      <c r="L38" s="66"/>
      <c r="N38" s="103"/>
    </row>
    <row r="39" spans="1:14" s="64" customFormat="1" ht="22.95" customHeight="1">
      <c r="A39" s="33" t="s">
        <v>198</v>
      </c>
      <c r="B39" s="33" t="s">
        <v>224</v>
      </c>
      <c r="C39" s="33" t="s">
        <v>736</v>
      </c>
      <c r="D39" s="63">
        <f>IF('Your organisation'!$C$6&lt;&gt;"",G39*'Your organisation'!$D$6,0)</f>
        <v>4.2543657337651086E-2</v>
      </c>
      <c r="E39" s="80"/>
      <c r="F39" s="36">
        <f t="shared" si="3"/>
        <v>0</v>
      </c>
      <c r="G39" s="103">
        <v>0.11632495496268339</v>
      </c>
      <c r="K39" s="69"/>
      <c r="L39" s="66"/>
      <c r="N39" s="103"/>
    </row>
    <row r="40" spans="1:14" s="64" customFormat="1" ht="22.95" customHeight="1">
      <c r="A40" s="33" t="s">
        <v>198</v>
      </c>
      <c r="B40" s="33" t="s">
        <v>225</v>
      </c>
      <c r="C40" s="33" t="s">
        <v>736</v>
      </c>
      <c r="D40" s="63">
        <f>IF('Your organisation'!$C$6&lt;&gt;"",G40*'Your organisation'!$D$6,0)</f>
        <v>3.9249347588054206E-2</v>
      </c>
      <c r="E40" s="80"/>
      <c r="F40" s="36">
        <f t="shared" si="3"/>
        <v>0</v>
      </c>
      <c r="G40" s="103">
        <v>0.10731749163592692</v>
      </c>
      <c r="K40" s="69"/>
      <c r="L40" s="66"/>
      <c r="N40" s="103"/>
    </row>
    <row r="41" spans="1:14" s="64" customFormat="1" ht="22.95" customHeight="1">
      <c r="A41" s="33" t="s">
        <v>198</v>
      </c>
      <c r="B41" s="33" t="s">
        <v>223</v>
      </c>
      <c r="C41" s="33" t="s">
        <v>735</v>
      </c>
      <c r="D41" s="63">
        <v>2.2350000000000002E-2</v>
      </c>
      <c r="E41" s="37"/>
      <c r="F41" s="36">
        <f>E41*E37</f>
        <v>0</v>
      </c>
      <c r="G41" s="103"/>
      <c r="K41" s="69"/>
      <c r="L41" s="66"/>
      <c r="N41" s="103"/>
    </row>
    <row r="42" spans="1:14" s="64" customFormat="1" ht="22.95" customHeight="1">
      <c r="A42" s="33" t="s">
        <v>198</v>
      </c>
      <c r="B42" s="33" t="s">
        <v>140</v>
      </c>
      <c r="C42" s="33" t="s">
        <v>735</v>
      </c>
      <c r="D42" s="63">
        <v>7.0120000000000002E-2</v>
      </c>
      <c r="E42" s="37"/>
      <c r="F42" s="36">
        <f>E42*E38</f>
        <v>0</v>
      </c>
      <c r="G42" s="103"/>
      <c r="K42" s="69"/>
      <c r="L42" s="66"/>
      <c r="N42" s="103"/>
    </row>
    <row r="43" spans="1:14" s="64" customFormat="1" ht="22.95" customHeight="1">
      <c r="A43" s="33" t="s">
        <v>198</v>
      </c>
      <c r="B43" s="33" t="s">
        <v>224</v>
      </c>
      <c r="C43" s="33" t="s">
        <v>735</v>
      </c>
      <c r="D43" s="63">
        <v>7.569999999999999E-2</v>
      </c>
      <c r="E43" s="37"/>
      <c r="F43" s="36">
        <f>E43*E39</f>
        <v>0</v>
      </c>
      <c r="G43" s="103"/>
      <c r="K43" s="69"/>
      <c r="L43" s="66"/>
      <c r="N43" s="103"/>
    </row>
    <row r="44" spans="1:14" s="64" customFormat="1" ht="22.95" customHeight="1">
      <c r="A44" s="33" t="s">
        <v>198</v>
      </c>
      <c r="B44" s="33" t="s">
        <v>225</v>
      </c>
      <c r="C44" s="33" t="s">
        <v>735</v>
      </c>
      <c r="D44" s="63">
        <v>6.9950000000000012E-2</v>
      </c>
      <c r="E44" s="37"/>
      <c r="F44" s="36">
        <f>E44*E40</f>
        <v>0</v>
      </c>
      <c r="G44" s="103"/>
      <c r="K44" s="69"/>
      <c r="L44" s="66"/>
      <c r="N44" s="103"/>
    </row>
    <row r="45" spans="1:14" s="64" customFormat="1" ht="13.05" customHeight="1">
      <c r="G45" s="103"/>
      <c r="K45" s="69"/>
      <c r="L45" s="66"/>
      <c r="N45" s="103"/>
    </row>
    <row r="46" spans="1:14" s="64" customFormat="1" ht="49.95" customHeight="1">
      <c r="A46" s="179" t="s">
        <v>746</v>
      </c>
      <c r="B46" s="179"/>
      <c r="C46" s="179"/>
      <c r="D46" s="179"/>
      <c r="E46" s="179"/>
      <c r="F46" s="179"/>
      <c r="G46" s="103"/>
      <c r="K46" s="69"/>
      <c r="L46" s="66"/>
      <c r="N46" s="103"/>
    </row>
    <row r="47" spans="1:14" s="64" customFormat="1" ht="22.95" customHeight="1">
      <c r="G47" s="103"/>
      <c r="K47" s="69"/>
      <c r="L47" s="66"/>
      <c r="N47" s="103"/>
    </row>
    <row r="48" spans="1:14" s="64" customFormat="1" ht="22.95" customHeight="1">
      <c r="G48" s="103"/>
      <c r="K48" s="69"/>
      <c r="L48" s="66"/>
      <c r="N48" s="103"/>
    </row>
    <row r="49" spans="4:14" s="64" customFormat="1" ht="22.95" customHeight="1">
      <c r="G49" s="103"/>
      <c r="K49" s="69"/>
      <c r="L49" s="66"/>
      <c r="N49" s="103"/>
    </row>
    <row r="50" spans="4:14" s="64" customFormat="1" ht="22.95" customHeight="1">
      <c r="G50" s="103"/>
      <c r="K50" s="69"/>
      <c r="L50" s="66"/>
      <c r="N50" s="103"/>
    </row>
    <row r="51" spans="4:14" s="64" customFormat="1" ht="22.95" customHeight="1">
      <c r="G51" s="103"/>
      <c r="K51" s="69"/>
      <c r="L51" s="66"/>
      <c r="N51" s="103"/>
    </row>
    <row r="52" spans="4:14" s="64" customFormat="1" ht="31.95" customHeight="1">
      <c r="G52" s="103"/>
      <c r="K52" s="69"/>
      <c r="L52" s="66"/>
      <c r="N52" s="103"/>
    </row>
    <row r="53" spans="4:14" s="64" customFormat="1" ht="13.8">
      <c r="D53" s="70"/>
      <c r="E53" s="71"/>
      <c r="F53" s="66"/>
      <c r="G53" s="103"/>
      <c r="K53" s="69"/>
      <c r="L53" s="66"/>
      <c r="N53" s="103"/>
    </row>
    <row r="54" spans="4:14" s="64" customFormat="1" ht="13.8">
      <c r="D54" s="70"/>
      <c r="E54" s="71"/>
      <c r="F54" s="66"/>
      <c r="G54" s="103"/>
      <c r="K54" s="69"/>
      <c r="L54" s="66"/>
      <c r="N54" s="103"/>
    </row>
    <row r="55" spans="4:14" s="64" customFormat="1" ht="13.8">
      <c r="D55" s="70"/>
      <c r="E55" s="71"/>
      <c r="F55" s="66"/>
      <c r="G55" s="103"/>
      <c r="K55" s="69"/>
      <c r="L55" s="66"/>
      <c r="N55" s="103"/>
    </row>
    <row r="56" spans="4:14" s="64" customFormat="1" ht="13.8">
      <c r="D56" s="70"/>
      <c r="E56" s="71"/>
      <c r="F56" s="66"/>
      <c r="G56" s="103"/>
      <c r="K56" s="69"/>
      <c r="L56" s="66"/>
      <c r="N56" s="103"/>
    </row>
    <row r="57" spans="4:14" s="64" customFormat="1" ht="13.8">
      <c r="D57" s="70"/>
      <c r="E57" s="71"/>
      <c r="F57" s="66"/>
      <c r="G57" s="103"/>
      <c r="K57" s="69"/>
      <c r="L57" s="66"/>
      <c r="N57" s="103"/>
    </row>
    <row r="58" spans="4:14" s="64" customFormat="1" ht="13.8">
      <c r="D58" s="70"/>
      <c r="E58" s="71"/>
      <c r="F58" s="66"/>
      <c r="G58" s="103"/>
      <c r="K58" s="69"/>
      <c r="L58" s="66"/>
      <c r="N58" s="103"/>
    </row>
    <row r="59" spans="4:14" s="64" customFormat="1" ht="13.8">
      <c r="D59" s="70"/>
      <c r="E59" s="71"/>
      <c r="F59" s="66"/>
      <c r="G59" s="103"/>
      <c r="K59" s="69"/>
      <c r="L59" s="66"/>
      <c r="N59" s="103"/>
    </row>
    <row r="60" spans="4:14" s="64" customFormat="1" ht="13.8">
      <c r="D60" s="70"/>
      <c r="E60" s="71"/>
      <c r="F60" s="66"/>
      <c r="G60" s="103"/>
      <c r="K60" s="69"/>
      <c r="L60" s="66"/>
      <c r="N60" s="103"/>
    </row>
    <row r="61" spans="4:14" s="64" customFormat="1" ht="13.8">
      <c r="D61" s="70"/>
      <c r="E61" s="71"/>
      <c r="F61" s="66"/>
      <c r="G61" s="103"/>
      <c r="K61" s="69"/>
      <c r="L61" s="66"/>
      <c r="N61" s="103"/>
    </row>
    <row r="62" spans="4:14" s="64" customFormat="1" ht="13.8">
      <c r="D62" s="70"/>
      <c r="E62" s="71"/>
      <c r="F62" s="66"/>
      <c r="G62" s="103"/>
      <c r="K62" s="69"/>
      <c r="L62" s="66"/>
      <c r="N62" s="103"/>
    </row>
    <row r="63" spans="4:14" s="64" customFormat="1" ht="13.8">
      <c r="D63" s="70"/>
      <c r="E63" s="71"/>
      <c r="F63" s="66"/>
      <c r="G63" s="103"/>
      <c r="K63" s="69"/>
      <c r="L63" s="66"/>
      <c r="N63" s="103"/>
    </row>
    <row r="64" spans="4:14" s="64" customFormat="1" ht="13.8">
      <c r="D64" s="70"/>
      <c r="E64" s="71"/>
      <c r="F64" s="66"/>
      <c r="G64" s="103"/>
      <c r="K64" s="69"/>
      <c r="L64" s="66"/>
      <c r="N64" s="103"/>
    </row>
    <row r="65" spans="4:14" s="64" customFormat="1" ht="13.8">
      <c r="D65" s="70"/>
      <c r="E65" s="71"/>
      <c r="F65" s="66"/>
      <c r="G65" s="103"/>
      <c r="K65" s="69"/>
      <c r="L65" s="66"/>
      <c r="N65" s="103"/>
    </row>
    <row r="66" spans="4:14" s="64" customFormat="1" ht="13.8">
      <c r="D66" s="70"/>
      <c r="E66" s="71"/>
      <c r="F66" s="66"/>
      <c r="G66" s="103"/>
      <c r="K66" s="69"/>
      <c r="L66" s="66"/>
      <c r="N66" s="103"/>
    </row>
    <row r="67" spans="4:14" s="64" customFormat="1" ht="13.8">
      <c r="D67" s="70"/>
      <c r="E67" s="71"/>
      <c r="F67" s="66"/>
      <c r="G67" s="103"/>
      <c r="K67" s="69"/>
      <c r="L67" s="66"/>
      <c r="N67" s="103"/>
    </row>
    <row r="68" spans="4:14" s="64" customFormat="1" ht="13.8">
      <c r="D68" s="70"/>
      <c r="E68" s="71"/>
      <c r="F68" s="66"/>
      <c r="G68" s="103"/>
      <c r="K68" s="69"/>
      <c r="L68" s="66"/>
      <c r="N68" s="103"/>
    </row>
    <row r="69" spans="4:14" s="64" customFormat="1" ht="13.8">
      <c r="D69" s="70"/>
      <c r="E69" s="71"/>
      <c r="F69" s="66"/>
      <c r="G69" s="103"/>
      <c r="K69" s="69"/>
      <c r="L69" s="66"/>
      <c r="N69" s="103"/>
    </row>
    <row r="70" spans="4:14" s="64" customFormat="1" ht="13.8">
      <c r="D70" s="70"/>
      <c r="E70" s="71"/>
      <c r="F70" s="66"/>
      <c r="G70" s="103"/>
      <c r="K70" s="69"/>
      <c r="L70" s="66"/>
      <c r="N70" s="103"/>
    </row>
    <row r="71" spans="4:14" s="64" customFormat="1" ht="13.8">
      <c r="D71" s="70"/>
      <c r="E71" s="71"/>
      <c r="F71" s="66"/>
      <c r="G71" s="103"/>
      <c r="K71" s="69"/>
      <c r="L71" s="66"/>
      <c r="N71" s="103"/>
    </row>
    <row r="72" spans="4:14" s="23" customFormat="1" ht="13.8">
      <c r="D72" s="24"/>
      <c r="E72" s="25"/>
      <c r="F72" s="26"/>
      <c r="G72" s="104"/>
      <c r="K72" s="50"/>
      <c r="L72" s="26"/>
      <c r="N72" s="104"/>
    </row>
    <row r="73" spans="4:14" s="23" customFormat="1" ht="13.8">
      <c r="D73" s="24"/>
      <c r="E73" s="25"/>
      <c r="F73" s="26"/>
      <c r="G73" s="104"/>
      <c r="K73" s="50"/>
      <c r="L73" s="26"/>
      <c r="N73" s="104"/>
    </row>
    <row r="74" spans="4:14" s="23" customFormat="1" ht="13.8">
      <c r="D74" s="24"/>
      <c r="E74" s="25"/>
      <c r="F74" s="26"/>
      <c r="G74" s="104"/>
      <c r="K74" s="50"/>
      <c r="L74" s="26"/>
      <c r="N74" s="104"/>
    </row>
    <row r="75" spans="4:14" s="23" customFormat="1" ht="13.8">
      <c r="D75" s="24"/>
      <c r="E75" s="25"/>
      <c r="F75" s="26"/>
      <c r="G75" s="104"/>
      <c r="K75" s="50"/>
      <c r="L75" s="26"/>
      <c r="N75" s="104"/>
    </row>
    <row r="76" spans="4:14" s="23" customFormat="1" ht="13.8">
      <c r="D76" s="24"/>
      <c r="E76" s="25"/>
      <c r="F76" s="26"/>
      <c r="G76" s="104"/>
      <c r="K76" s="50"/>
      <c r="L76" s="26"/>
      <c r="N76" s="104"/>
    </row>
    <row r="77" spans="4:14" s="23" customFormat="1" ht="13.8">
      <c r="D77" s="24"/>
      <c r="E77" s="25"/>
      <c r="F77" s="26"/>
      <c r="G77" s="104"/>
      <c r="K77" s="50"/>
      <c r="L77" s="26"/>
      <c r="N77" s="104"/>
    </row>
    <row r="78" spans="4:14" s="23" customFormat="1" ht="13.8">
      <c r="D78" s="24"/>
      <c r="E78" s="25"/>
      <c r="F78" s="26"/>
      <c r="G78" s="104"/>
      <c r="K78" s="50"/>
      <c r="L78" s="26"/>
      <c r="N78" s="104"/>
    </row>
    <row r="79" spans="4:14" s="23" customFormat="1" ht="13.8">
      <c r="D79" s="24"/>
      <c r="E79" s="25"/>
      <c r="F79" s="26"/>
      <c r="G79" s="104"/>
      <c r="K79" s="50"/>
      <c r="L79" s="26"/>
      <c r="N79" s="104"/>
    </row>
    <row r="80" spans="4:14" s="23" customFormat="1" ht="13.8">
      <c r="D80" s="24"/>
      <c r="E80" s="25"/>
      <c r="F80" s="26"/>
      <c r="G80" s="104"/>
      <c r="K80" s="50"/>
      <c r="L80" s="26"/>
      <c r="N80" s="104"/>
    </row>
    <row r="81" spans="4:14" s="23" customFormat="1" ht="13.8">
      <c r="D81" s="24"/>
      <c r="E81" s="25"/>
      <c r="F81" s="26"/>
      <c r="G81" s="104"/>
      <c r="K81" s="50"/>
      <c r="L81" s="26"/>
      <c r="N81" s="104"/>
    </row>
    <row r="82" spans="4:14" s="23" customFormat="1" ht="13.8">
      <c r="D82" s="24"/>
      <c r="E82" s="25"/>
      <c r="F82" s="26"/>
      <c r="G82" s="104"/>
      <c r="K82" s="50"/>
      <c r="L82" s="26"/>
      <c r="N82" s="104"/>
    </row>
    <row r="83" spans="4:14" s="23" customFormat="1" ht="13.8">
      <c r="D83" s="24"/>
      <c r="E83" s="25"/>
      <c r="F83" s="26"/>
      <c r="G83" s="104"/>
      <c r="K83" s="50"/>
      <c r="L83" s="26"/>
      <c r="N83" s="104"/>
    </row>
    <row r="84" spans="4:14" s="23" customFormat="1" ht="13.8">
      <c r="D84" s="24"/>
      <c r="E84" s="25"/>
      <c r="F84" s="26"/>
      <c r="G84" s="104"/>
      <c r="K84" s="50"/>
      <c r="L84" s="26"/>
      <c r="N84" s="104"/>
    </row>
    <row r="85" spans="4:14" s="23" customFormat="1" ht="13.8">
      <c r="D85" s="24"/>
      <c r="E85" s="25"/>
      <c r="F85" s="26"/>
      <c r="G85" s="104"/>
      <c r="K85" s="50"/>
      <c r="L85" s="26"/>
      <c r="N85" s="104"/>
    </row>
    <row r="86" spans="4:14" s="23" customFormat="1" ht="13.8">
      <c r="D86" s="24"/>
      <c r="E86" s="25"/>
      <c r="F86" s="26"/>
      <c r="G86" s="104"/>
      <c r="K86" s="50"/>
      <c r="L86" s="26"/>
      <c r="N86" s="104"/>
    </row>
    <row r="87" spans="4:14" s="23" customFormat="1" ht="13.8">
      <c r="D87" s="24"/>
      <c r="E87" s="25"/>
      <c r="F87" s="26"/>
      <c r="G87" s="104"/>
      <c r="K87" s="50"/>
      <c r="L87" s="26"/>
      <c r="N87" s="104"/>
    </row>
    <row r="88" spans="4:14" s="23" customFormat="1" ht="13.8">
      <c r="D88" s="24"/>
      <c r="E88" s="25"/>
      <c r="F88" s="26"/>
      <c r="G88" s="104"/>
      <c r="K88" s="50"/>
      <c r="L88" s="26"/>
      <c r="N88" s="104"/>
    </row>
    <row r="89" spans="4:14" s="23" customFormat="1" ht="13.8">
      <c r="D89" s="24"/>
      <c r="E89" s="25"/>
      <c r="F89" s="26"/>
      <c r="G89" s="104"/>
      <c r="K89" s="50"/>
      <c r="L89" s="26"/>
      <c r="N89" s="104"/>
    </row>
    <row r="90" spans="4:14" s="23" customFormat="1" ht="13.8">
      <c r="D90" s="24"/>
      <c r="E90" s="25"/>
      <c r="F90" s="26"/>
      <c r="G90" s="104"/>
      <c r="K90" s="50"/>
      <c r="L90" s="26"/>
      <c r="N90" s="104"/>
    </row>
    <row r="91" spans="4:14" s="23" customFormat="1" ht="13.8">
      <c r="D91" s="24"/>
      <c r="E91" s="25"/>
      <c r="F91" s="26"/>
      <c r="G91" s="104"/>
      <c r="K91" s="50"/>
      <c r="L91" s="26"/>
      <c r="N91" s="104"/>
    </row>
    <row r="92" spans="4:14" s="23" customFormat="1" ht="13.8">
      <c r="D92" s="24"/>
      <c r="E92" s="25"/>
      <c r="F92" s="26"/>
      <c r="G92" s="104"/>
      <c r="K92" s="50"/>
      <c r="L92" s="26"/>
      <c r="N92" s="104"/>
    </row>
    <row r="93" spans="4:14" s="23" customFormat="1" ht="13.8">
      <c r="D93" s="24"/>
      <c r="E93" s="25"/>
      <c r="F93" s="26"/>
      <c r="G93" s="104"/>
      <c r="K93" s="50"/>
      <c r="L93" s="26"/>
      <c r="N93" s="104"/>
    </row>
    <row r="94" spans="4:14" s="23" customFormat="1" ht="13.8">
      <c r="D94" s="24"/>
      <c r="E94" s="25"/>
      <c r="F94" s="26"/>
      <c r="G94" s="104"/>
      <c r="K94" s="50"/>
      <c r="L94" s="26"/>
      <c r="N94" s="104"/>
    </row>
    <row r="95" spans="4:14" s="23" customFormat="1" ht="13.8">
      <c r="D95" s="24"/>
      <c r="E95" s="25"/>
      <c r="F95" s="26"/>
      <c r="G95" s="104"/>
      <c r="K95" s="50"/>
      <c r="L95" s="26"/>
      <c r="N95" s="104"/>
    </row>
    <row r="96" spans="4:14" s="23" customFormat="1" ht="13.8">
      <c r="D96" s="24"/>
      <c r="E96" s="25"/>
      <c r="F96" s="26"/>
      <c r="G96" s="104"/>
      <c r="K96" s="50"/>
      <c r="L96" s="26"/>
      <c r="N96" s="104"/>
    </row>
    <row r="97" spans="4:14" s="23" customFormat="1" ht="13.8">
      <c r="D97" s="24"/>
      <c r="E97" s="25"/>
      <c r="F97" s="26"/>
      <c r="G97" s="104"/>
      <c r="K97" s="50"/>
      <c r="L97" s="26"/>
      <c r="N97" s="104"/>
    </row>
    <row r="98" spans="4:14" s="23" customFormat="1" ht="13.8">
      <c r="D98" s="24"/>
      <c r="E98" s="25"/>
      <c r="F98" s="26"/>
      <c r="G98" s="104"/>
      <c r="K98" s="50"/>
      <c r="L98" s="26"/>
      <c r="N98" s="104"/>
    </row>
    <row r="99" spans="4:14" s="23" customFormat="1" ht="13.8">
      <c r="D99" s="24"/>
      <c r="E99" s="25"/>
      <c r="F99" s="26"/>
      <c r="G99" s="104"/>
      <c r="K99" s="50"/>
      <c r="L99" s="26"/>
      <c r="N99" s="104"/>
    </row>
    <row r="100" spans="4:14" s="23" customFormat="1" ht="13.8">
      <c r="D100" s="24"/>
      <c r="E100" s="25"/>
      <c r="F100" s="26"/>
      <c r="G100" s="104"/>
      <c r="K100" s="50"/>
      <c r="L100" s="26"/>
      <c r="N100" s="104"/>
    </row>
    <row r="101" spans="4:14" s="23" customFormat="1" ht="13.8">
      <c r="D101" s="24"/>
      <c r="E101" s="25"/>
      <c r="F101" s="26"/>
      <c r="G101" s="104"/>
      <c r="K101" s="50"/>
      <c r="L101" s="26"/>
      <c r="N101" s="104"/>
    </row>
    <row r="102" spans="4:14" s="23" customFormat="1" ht="13.8">
      <c r="D102" s="24"/>
      <c r="E102" s="25"/>
      <c r="F102" s="26"/>
      <c r="G102" s="104"/>
      <c r="K102" s="50"/>
      <c r="L102" s="26"/>
      <c r="N102" s="104"/>
    </row>
    <row r="103" spans="4:14" s="23" customFormat="1" ht="13.8">
      <c r="D103" s="24"/>
      <c r="E103" s="25"/>
      <c r="F103" s="26"/>
      <c r="G103" s="104"/>
      <c r="K103" s="50"/>
      <c r="L103" s="26"/>
      <c r="N103" s="104"/>
    </row>
    <row r="104" spans="4:14" s="23" customFormat="1" ht="13.8">
      <c r="D104" s="24"/>
      <c r="E104" s="25"/>
      <c r="F104" s="26"/>
      <c r="G104" s="104"/>
      <c r="K104" s="50"/>
      <c r="L104" s="26"/>
      <c r="N104" s="104"/>
    </row>
    <row r="105" spans="4:14" s="23" customFormat="1" ht="13.8">
      <c r="D105" s="24"/>
      <c r="E105" s="25"/>
      <c r="F105" s="26"/>
      <c r="G105" s="104"/>
      <c r="K105" s="50"/>
      <c r="L105" s="26"/>
      <c r="N105" s="104"/>
    </row>
    <row r="106" spans="4:14" s="23" customFormat="1" ht="13.8">
      <c r="D106" s="24"/>
      <c r="E106" s="25"/>
      <c r="F106" s="26"/>
      <c r="G106" s="104"/>
      <c r="K106" s="50"/>
      <c r="L106" s="26"/>
      <c r="N106" s="104"/>
    </row>
    <row r="107" spans="4:14" s="23" customFormat="1" ht="13.8">
      <c r="D107" s="24"/>
      <c r="E107" s="25"/>
      <c r="F107" s="26"/>
      <c r="G107" s="104"/>
      <c r="K107" s="50"/>
      <c r="L107" s="26"/>
      <c r="N107" s="104"/>
    </row>
    <row r="108" spans="4:14" s="23" customFormat="1" ht="13.8">
      <c r="D108" s="24"/>
      <c r="E108" s="25"/>
      <c r="F108" s="26"/>
      <c r="G108" s="104"/>
      <c r="K108" s="50"/>
      <c r="L108" s="26"/>
      <c r="N108" s="104"/>
    </row>
    <row r="109" spans="4:14" s="23" customFormat="1" ht="13.8">
      <c r="D109" s="24"/>
      <c r="E109" s="25"/>
      <c r="F109" s="26"/>
      <c r="G109" s="104"/>
      <c r="K109" s="50"/>
      <c r="L109" s="26"/>
      <c r="N109" s="104"/>
    </row>
    <row r="110" spans="4:14" s="23" customFormat="1" ht="13.8">
      <c r="D110" s="24"/>
      <c r="E110" s="25"/>
      <c r="F110" s="26"/>
      <c r="G110" s="104"/>
      <c r="K110" s="50"/>
      <c r="L110" s="26"/>
      <c r="N110" s="104"/>
    </row>
    <row r="111" spans="4:14" s="23" customFormat="1" ht="13.8">
      <c r="D111" s="24"/>
      <c r="E111" s="25"/>
      <c r="F111" s="26"/>
      <c r="G111" s="104"/>
      <c r="K111" s="50"/>
      <c r="L111" s="26"/>
      <c r="N111" s="104"/>
    </row>
    <row r="112" spans="4:14" s="23" customFormat="1" ht="13.8">
      <c r="D112" s="24"/>
      <c r="E112" s="25"/>
      <c r="F112" s="26"/>
      <c r="G112" s="104"/>
      <c r="K112" s="50"/>
      <c r="L112" s="26"/>
      <c r="N112" s="104"/>
    </row>
    <row r="113" spans="4:14" s="23" customFormat="1" ht="13.8">
      <c r="D113" s="24"/>
      <c r="E113" s="25"/>
      <c r="F113" s="26"/>
      <c r="G113" s="104"/>
      <c r="K113" s="50"/>
      <c r="L113" s="26"/>
      <c r="N113" s="104"/>
    </row>
    <row r="114" spans="4:14" s="23" customFormat="1" ht="13.8">
      <c r="D114" s="24"/>
      <c r="E114" s="25"/>
      <c r="F114" s="26"/>
      <c r="G114" s="104"/>
      <c r="K114" s="50"/>
      <c r="L114" s="26"/>
      <c r="N114" s="104"/>
    </row>
    <row r="115" spans="4:14" s="23" customFormat="1" ht="13.8">
      <c r="D115" s="24"/>
      <c r="E115" s="25"/>
      <c r="F115" s="26"/>
      <c r="G115" s="104"/>
      <c r="K115" s="50"/>
      <c r="L115" s="26"/>
      <c r="N115" s="104"/>
    </row>
    <row r="116" spans="4:14" s="23" customFormat="1" ht="13.8">
      <c r="D116" s="24"/>
      <c r="E116" s="25"/>
      <c r="F116" s="26"/>
      <c r="G116" s="104"/>
      <c r="K116" s="50"/>
      <c r="L116" s="26"/>
      <c r="N116" s="104"/>
    </row>
    <row r="117" spans="4:14" s="23" customFormat="1" ht="13.8">
      <c r="D117" s="24"/>
      <c r="E117" s="25"/>
      <c r="F117" s="26"/>
      <c r="G117" s="104"/>
      <c r="K117" s="50"/>
      <c r="L117" s="26"/>
      <c r="N117" s="104"/>
    </row>
    <row r="118" spans="4:14" s="23" customFormat="1" ht="13.8">
      <c r="D118" s="24"/>
      <c r="E118" s="25"/>
      <c r="F118" s="26"/>
      <c r="G118" s="104"/>
      <c r="K118" s="50"/>
      <c r="L118" s="26"/>
      <c r="N118" s="104"/>
    </row>
    <row r="119" spans="4:14" s="23" customFormat="1" ht="13.8">
      <c r="D119" s="24"/>
      <c r="E119" s="25"/>
      <c r="F119" s="26"/>
      <c r="G119" s="104"/>
      <c r="K119" s="50"/>
      <c r="L119" s="26"/>
      <c r="N119" s="104"/>
    </row>
    <row r="120" spans="4:14" s="23" customFormat="1" ht="13.8">
      <c r="D120" s="24"/>
      <c r="E120" s="25"/>
      <c r="F120" s="26"/>
      <c r="G120" s="104"/>
      <c r="K120" s="50"/>
      <c r="L120" s="26"/>
      <c r="N120" s="104"/>
    </row>
    <row r="121" spans="4:14" s="23" customFormat="1" ht="13.8">
      <c r="D121" s="24"/>
      <c r="E121" s="25"/>
      <c r="F121" s="26"/>
      <c r="G121" s="104"/>
      <c r="K121" s="50"/>
      <c r="L121" s="26"/>
      <c r="N121" s="104"/>
    </row>
    <row r="122" spans="4:14" s="23" customFormat="1" ht="13.8">
      <c r="D122" s="24"/>
      <c r="E122" s="25"/>
      <c r="F122" s="26"/>
      <c r="G122" s="104"/>
      <c r="K122" s="50"/>
      <c r="L122" s="26"/>
      <c r="N122" s="104"/>
    </row>
    <row r="123" spans="4:14" s="23" customFormat="1" ht="13.8">
      <c r="D123" s="24"/>
      <c r="E123" s="25"/>
      <c r="F123" s="26"/>
      <c r="G123" s="104"/>
      <c r="K123" s="50"/>
      <c r="L123" s="26"/>
      <c r="N123" s="104"/>
    </row>
    <row r="124" spans="4:14" s="23" customFormat="1" ht="13.8">
      <c r="D124" s="24"/>
      <c r="E124" s="25"/>
      <c r="F124" s="26"/>
      <c r="G124" s="104"/>
      <c r="K124" s="50"/>
      <c r="L124" s="26"/>
      <c r="N124" s="104"/>
    </row>
    <row r="125" spans="4:14" s="23" customFormat="1" ht="13.8">
      <c r="D125" s="24"/>
      <c r="E125" s="25"/>
      <c r="F125" s="26"/>
      <c r="G125" s="104"/>
      <c r="K125" s="50"/>
      <c r="L125" s="26"/>
      <c r="N125" s="104"/>
    </row>
    <row r="126" spans="4:14" s="23" customFormat="1" ht="13.8">
      <c r="D126" s="24"/>
      <c r="E126" s="25"/>
      <c r="F126" s="26"/>
      <c r="G126" s="104"/>
      <c r="K126" s="50"/>
      <c r="L126" s="26"/>
      <c r="N126" s="104"/>
    </row>
    <row r="127" spans="4:14" s="23" customFormat="1" ht="13.8">
      <c r="D127" s="24"/>
      <c r="E127" s="25"/>
      <c r="F127" s="26"/>
      <c r="G127" s="104"/>
      <c r="K127" s="50"/>
      <c r="L127" s="26"/>
      <c r="N127" s="104"/>
    </row>
    <row r="128" spans="4:14" s="23" customFormat="1" ht="13.8">
      <c r="D128" s="24"/>
      <c r="E128" s="25"/>
      <c r="F128" s="26"/>
      <c r="G128" s="104"/>
      <c r="K128" s="50"/>
      <c r="L128" s="26"/>
      <c r="N128" s="104"/>
    </row>
    <row r="129" spans="4:14" s="23" customFormat="1" ht="13.8">
      <c r="D129" s="24"/>
      <c r="E129" s="25"/>
      <c r="F129" s="26"/>
      <c r="G129" s="104"/>
      <c r="K129" s="50"/>
      <c r="L129" s="26"/>
      <c r="N129" s="104"/>
    </row>
    <row r="130" spans="4:14" s="23" customFormat="1" ht="13.8">
      <c r="D130" s="24"/>
      <c r="E130" s="25"/>
      <c r="F130" s="26"/>
      <c r="G130" s="104"/>
      <c r="K130" s="50"/>
      <c r="L130" s="26"/>
      <c r="N130" s="104"/>
    </row>
    <row r="131" spans="4:14" s="23" customFormat="1" ht="13.8">
      <c r="D131" s="24"/>
      <c r="E131" s="25"/>
      <c r="F131" s="26"/>
      <c r="G131" s="104"/>
      <c r="K131" s="50"/>
      <c r="L131" s="26"/>
      <c r="N131" s="104"/>
    </row>
    <row r="132" spans="4:14" s="23" customFormat="1" ht="13.8">
      <c r="D132" s="24"/>
      <c r="E132" s="25"/>
      <c r="F132" s="26"/>
      <c r="G132" s="104"/>
      <c r="K132" s="50"/>
      <c r="L132" s="26"/>
      <c r="N132" s="104"/>
    </row>
    <row r="133" spans="4:14" s="23" customFormat="1" ht="13.8">
      <c r="D133" s="24"/>
      <c r="E133" s="25"/>
      <c r="F133" s="26"/>
      <c r="G133" s="104"/>
      <c r="K133" s="50"/>
      <c r="L133" s="26"/>
      <c r="N133" s="104"/>
    </row>
    <row r="134" spans="4:14" s="23" customFormat="1" ht="13.8">
      <c r="D134" s="24"/>
      <c r="E134" s="25"/>
      <c r="F134" s="26"/>
      <c r="G134" s="104"/>
      <c r="K134" s="50"/>
      <c r="L134" s="26"/>
      <c r="N134" s="104"/>
    </row>
    <row r="135" spans="4:14" s="23" customFormat="1" ht="13.8">
      <c r="D135" s="24"/>
      <c r="E135" s="25"/>
      <c r="F135" s="26"/>
      <c r="G135" s="104"/>
      <c r="K135" s="50"/>
      <c r="L135" s="26"/>
      <c r="N135" s="104"/>
    </row>
    <row r="136" spans="4:14" s="23" customFormat="1" ht="13.8">
      <c r="D136" s="24"/>
      <c r="E136" s="25"/>
      <c r="F136" s="26"/>
      <c r="G136" s="104"/>
      <c r="K136" s="50"/>
      <c r="L136" s="26"/>
      <c r="N136" s="104"/>
    </row>
    <row r="137" spans="4:14" s="23" customFormat="1" ht="13.8">
      <c r="D137" s="24"/>
      <c r="E137" s="25"/>
      <c r="F137" s="26"/>
      <c r="G137" s="104"/>
      <c r="K137" s="50"/>
      <c r="L137" s="26"/>
      <c r="N137" s="104"/>
    </row>
    <row r="138" spans="4:14" s="23" customFormat="1" ht="13.8">
      <c r="D138" s="24"/>
      <c r="E138" s="25"/>
      <c r="F138" s="26"/>
      <c r="G138" s="104"/>
      <c r="K138" s="50"/>
      <c r="L138" s="26"/>
      <c r="N138" s="104"/>
    </row>
    <row r="139" spans="4:14" s="23" customFormat="1" ht="13.8">
      <c r="D139" s="24"/>
      <c r="E139" s="25"/>
      <c r="F139" s="26"/>
      <c r="G139" s="104"/>
      <c r="K139" s="50"/>
      <c r="L139" s="26"/>
      <c r="N139" s="104"/>
    </row>
    <row r="140" spans="4:14" s="23" customFormat="1" ht="13.8">
      <c r="D140" s="24"/>
      <c r="E140" s="25"/>
      <c r="F140" s="26"/>
      <c r="G140" s="104"/>
      <c r="K140" s="50"/>
      <c r="L140" s="26"/>
      <c r="N140" s="104"/>
    </row>
    <row r="141" spans="4:14" s="23" customFormat="1" ht="13.8">
      <c r="D141" s="24"/>
      <c r="E141" s="25"/>
      <c r="F141" s="26"/>
      <c r="G141" s="104"/>
      <c r="K141" s="50"/>
      <c r="L141" s="26"/>
      <c r="N141" s="104"/>
    </row>
    <row r="142" spans="4:14" s="23" customFormat="1" ht="13.8">
      <c r="D142" s="24"/>
      <c r="E142" s="25"/>
      <c r="F142" s="26"/>
      <c r="G142" s="104"/>
      <c r="K142" s="50"/>
      <c r="L142" s="26"/>
      <c r="N142" s="104"/>
    </row>
    <row r="143" spans="4:14" s="23" customFormat="1" ht="13.8">
      <c r="D143" s="24"/>
      <c r="E143" s="25"/>
      <c r="F143" s="26"/>
      <c r="G143" s="104"/>
      <c r="K143" s="50"/>
      <c r="L143" s="26"/>
      <c r="N143" s="104"/>
    </row>
    <row r="144" spans="4:14" s="23" customFormat="1" ht="13.8">
      <c r="D144" s="24"/>
      <c r="E144" s="25"/>
      <c r="F144" s="26"/>
      <c r="G144" s="104"/>
      <c r="K144" s="50"/>
      <c r="L144" s="26"/>
      <c r="N144" s="104"/>
    </row>
    <row r="145" spans="4:14" s="23" customFormat="1" ht="13.8">
      <c r="D145" s="24"/>
      <c r="E145" s="25"/>
      <c r="F145" s="26"/>
      <c r="G145" s="104"/>
      <c r="K145" s="50"/>
      <c r="L145" s="26"/>
      <c r="N145" s="104"/>
    </row>
    <row r="146" spans="4:14" s="23" customFormat="1" ht="13.8">
      <c r="D146" s="24"/>
      <c r="E146" s="25"/>
      <c r="F146" s="26"/>
      <c r="G146" s="104"/>
      <c r="K146" s="50"/>
      <c r="L146" s="26"/>
      <c r="N146" s="104"/>
    </row>
    <row r="147" spans="4:14" s="23" customFormat="1" ht="13.8">
      <c r="D147" s="24"/>
      <c r="E147" s="25"/>
      <c r="F147" s="26"/>
      <c r="G147" s="104"/>
      <c r="K147" s="50"/>
      <c r="L147" s="26"/>
      <c r="N147" s="104"/>
    </row>
    <row r="148" spans="4:14" s="23" customFormat="1" ht="13.8">
      <c r="D148" s="24"/>
      <c r="E148" s="25"/>
      <c r="F148" s="26"/>
      <c r="G148" s="104"/>
      <c r="K148" s="50"/>
      <c r="L148" s="26"/>
      <c r="N148" s="104"/>
    </row>
    <row r="149" spans="4:14" s="23" customFormat="1" ht="13.8">
      <c r="D149" s="24"/>
      <c r="E149" s="25"/>
      <c r="F149" s="26"/>
      <c r="G149" s="104"/>
      <c r="K149" s="50"/>
      <c r="L149" s="26"/>
      <c r="N149" s="104"/>
    </row>
    <row r="150" spans="4:14" s="23" customFormat="1" ht="13.8">
      <c r="D150" s="24"/>
      <c r="E150" s="25"/>
      <c r="F150" s="26"/>
      <c r="G150" s="104"/>
      <c r="K150" s="50"/>
      <c r="L150" s="26"/>
      <c r="N150" s="104"/>
    </row>
    <row r="151" spans="4:14" s="23" customFormat="1" ht="13.8">
      <c r="D151" s="24"/>
      <c r="E151" s="25"/>
      <c r="F151" s="26"/>
      <c r="G151" s="104"/>
      <c r="K151" s="50"/>
      <c r="L151" s="26"/>
      <c r="N151" s="104"/>
    </row>
    <row r="152" spans="4:14" s="23" customFormat="1" ht="13.8">
      <c r="D152" s="24"/>
      <c r="E152" s="25"/>
      <c r="F152" s="26"/>
      <c r="G152" s="104"/>
      <c r="K152" s="50"/>
      <c r="L152" s="26"/>
      <c r="N152" s="104"/>
    </row>
    <row r="153" spans="4:14" s="23" customFormat="1" ht="13.8">
      <c r="D153" s="24"/>
      <c r="E153" s="25"/>
      <c r="F153" s="26"/>
      <c r="G153" s="104"/>
      <c r="K153" s="50"/>
      <c r="L153" s="26"/>
      <c r="N153" s="104"/>
    </row>
    <row r="154" spans="4:14" s="23" customFormat="1" ht="13.8">
      <c r="D154" s="24"/>
      <c r="E154" s="25"/>
      <c r="F154" s="26"/>
      <c r="G154" s="104"/>
      <c r="K154" s="50"/>
      <c r="L154" s="26"/>
      <c r="N154" s="104"/>
    </row>
    <row r="155" spans="4:14" s="23" customFormat="1" ht="13.8">
      <c r="D155" s="24"/>
      <c r="E155" s="25"/>
      <c r="F155" s="26"/>
      <c r="G155" s="104"/>
      <c r="K155" s="50"/>
      <c r="L155" s="26"/>
      <c r="N155" s="104"/>
    </row>
    <row r="156" spans="4:14" s="23" customFormat="1" ht="13.8">
      <c r="D156" s="24"/>
      <c r="E156" s="25"/>
      <c r="F156" s="26"/>
      <c r="G156" s="104"/>
      <c r="K156" s="50"/>
      <c r="L156" s="26"/>
      <c r="N156" s="104"/>
    </row>
    <row r="157" spans="4:14" s="23" customFormat="1" ht="13.8">
      <c r="D157" s="24"/>
      <c r="E157" s="25"/>
      <c r="F157" s="26"/>
      <c r="G157" s="104"/>
      <c r="K157" s="50"/>
      <c r="L157" s="26"/>
      <c r="N157" s="104"/>
    </row>
    <row r="158" spans="4:14" s="23" customFormat="1" ht="13.8">
      <c r="D158" s="24"/>
      <c r="E158" s="25"/>
      <c r="F158" s="26"/>
      <c r="G158" s="104"/>
      <c r="K158" s="50"/>
      <c r="L158" s="26"/>
      <c r="N158" s="104"/>
    </row>
    <row r="159" spans="4:14" s="23" customFormat="1" ht="13.8">
      <c r="D159" s="24"/>
      <c r="E159" s="25"/>
      <c r="F159" s="26"/>
      <c r="G159" s="104"/>
      <c r="K159" s="50"/>
      <c r="L159" s="26"/>
      <c r="N159" s="104"/>
    </row>
    <row r="160" spans="4:14" s="23" customFormat="1" ht="13.8">
      <c r="D160" s="24"/>
      <c r="E160" s="25"/>
      <c r="F160" s="26"/>
      <c r="G160" s="104"/>
      <c r="K160" s="50"/>
      <c r="L160" s="26"/>
      <c r="N160" s="104"/>
    </row>
    <row r="161" spans="4:14" s="23" customFormat="1" ht="13.8">
      <c r="D161" s="24"/>
      <c r="E161" s="25"/>
      <c r="F161" s="26"/>
      <c r="G161" s="104"/>
      <c r="K161" s="50"/>
      <c r="L161" s="26"/>
      <c r="N161" s="104"/>
    </row>
    <row r="162" spans="4:14" s="23" customFormat="1" ht="13.8">
      <c r="D162" s="24"/>
      <c r="E162" s="25"/>
      <c r="F162" s="26"/>
      <c r="G162" s="104"/>
      <c r="K162" s="50"/>
      <c r="L162" s="26"/>
      <c r="N162" s="104"/>
    </row>
    <row r="163" spans="4:14" s="23" customFormat="1" ht="13.8">
      <c r="D163" s="24"/>
      <c r="E163" s="25"/>
      <c r="F163" s="26"/>
      <c r="G163" s="104"/>
      <c r="K163" s="50"/>
      <c r="L163" s="26"/>
      <c r="N163" s="104"/>
    </row>
    <row r="164" spans="4:14" s="23" customFormat="1" ht="13.8">
      <c r="D164" s="24"/>
      <c r="E164" s="25"/>
      <c r="F164" s="26"/>
      <c r="G164" s="104"/>
      <c r="K164" s="50"/>
      <c r="L164" s="26"/>
      <c r="N164" s="104"/>
    </row>
    <row r="165" spans="4:14" s="23" customFormat="1" ht="13.8">
      <c r="D165" s="24"/>
      <c r="E165" s="25"/>
      <c r="F165" s="26"/>
      <c r="G165" s="104"/>
      <c r="K165" s="50"/>
      <c r="L165" s="26"/>
      <c r="N165" s="104"/>
    </row>
    <row r="166" spans="4:14" s="23" customFormat="1" ht="13.8">
      <c r="D166" s="24"/>
      <c r="E166" s="25"/>
      <c r="F166" s="26"/>
      <c r="G166" s="104"/>
      <c r="K166" s="50"/>
      <c r="L166" s="26"/>
      <c r="N166" s="104"/>
    </row>
    <row r="167" spans="4:14" s="23" customFormat="1" ht="13.8">
      <c r="D167" s="24"/>
      <c r="E167" s="25"/>
      <c r="F167" s="26"/>
      <c r="G167" s="104"/>
      <c r="K167" s="50"/>
      <c r="L167" s="26"/>
      <c r="N167" s="104"/>
    </row>
    <row r="168" spans="4:14" s="23" customFormat="1" ht="13.8">
      <c r="D168" s="24"/>
      <c r="E168" s="25"/>
      <c r="F168" s="26"/>
      <c r="G168" s="104"/>
      <c r="K168" s="50"/>
      <c r="L168" s="26"/>
      <c r="N168" s="104"/>
    </row>
    <row r="169" spans="4:14" s="23" customFormat="1" ht="13.8">
      <c r="D169" s="24"/>
      <c r="E169" s="25"/>
      <c r="F169" s="26"/>
      <c r="G169" s="104"/>
      <c r="K169" s="50"/>
      <c r="L169" s="26"/>
      <c r="N169" s="104"/>
    </row>
    <row r="170" spans="4:14" s="23" customFormat="1" ht="13.8">
      <c r="D170" s="24"/>
      <c r="E170" s="25"/>
      <c r="F170" s="26"/>
      <c r="G170" s="104"/>
      <c r="K170" s="50"/>
      <c r="L170" s="26"/>
      <c r="N170" s="104"/>
    </row>
    <row r="171" spans="4:14" s="23" customFormat="1" ht="13.8">
      <c r="D171" s="24"/>
      <c r="E171" s="25"/>
      <c r="F171" s="26"/>
      <c r="G171" s="104"/>
      <c r="K171" s="50"/>
      <c r="L171" s="26"/>
      <c r="N171" s="104"/>
    </row>
    <row r="172" spans="4:14" s="23" customFormat="1" ht="13.8">
      <c r="D172" s="24"/>
      <c r="E172" s="25"/>
      <c r="F172" s="26"/>
      <c r="G172" s="104"/>
      <c r="K172" s="50"/>
      <c r="L172" s="26"/>
      <c r="N172" s="104"/>
    </row>
    <row r="173" spans="4:14" s="23" customFormat="1" ht="13.8">
      <c r="D173" s="24"/>
      <c r="E173" s="25"/>
      <c r="F173" s="26"/>
      <c r="G173" s="104"/>
      <c r="K173" s="50"/>
      <c r="L173" s="26"/>
      <c r="N173" s="104"/>
    </row>
    <row r="174" spans="4:14" s="23" customFormat="1" ht="13.8">
      <c r="D174" s="24"/>
      <c r="E174" s="25"/>
      <c r="F174" s="26"/>
      <c r="G174" s="104"/>
      <c r="K174" s="50"/>
      <c r="L174" s="26"/>
      <c r="N174" s="104"/>
    </row>
    <row r="175" spans="4:14" s="23" customFormat="1" ht="13.8">
      <c r="D175" s="24"/>
      <c r="E175" s="25"/>
      <c r="F175" s="26"/>
      <c r="G175" s="104"/>
      <c r="K175" s="50"/>
      <c r="L175" s="26"/>
      <c r="N175" s="104"/>
    </row>
    <row r="176" spans="4:14" s="23" customFormat="1" ht="13.8">
      <c r="D176" s="24"/>
      <c r="E176" s="25"/>
      <c r="F176" s="26"/>
      <c r="G176" s="104"/>
      <c r="K176" s="50"/>
      <c r="L176" s="26"/>
      <c r="N176" s="104"/>
    </row>
    <row r="177" spans="4:14" s="23" customFormat="1" ht="13.8">
      <c r="D177" s="24"/>
      <c r="E177" s="25"/>
      <c r="F177" s="26"/>
      <c r="G177" s="104"/>
      <c r="K177" s="50"/>
      <c r="L177" s="26"/>
      <c r="N177" s="104"/>
    </row>
    <row r="178" spans="4:14" s="23" customFormat="1" ht="13.8">
      <c r="D178" s="24"/>
      <c r="E178" s="25"/>
      <c r="F178" s="26"/>
      <c r="G178" s="104"/>
      <c r="K178" s="50"/>
      <c r="L178" s="26"/>
      <c r="N178" s="104"/>
    </row>
    <row r="179" spans="4:14" s="23" customFormat="1" ht="13.8">
      <c r="D179" s="24"/>
      <c r="E179" s="25"/>
      <c r="F179" s="26"/>
      <c r="G179" s="104"/>
      <c r="K179" s="50"/>
      <c r="L179" s="26"/>
      <c r="N179" s="104"/>
    </row>
    <row r="180" spans="4:14" s="23" customFormat="1" ht="13.8">
      <c r="D180" s="24"/>
      <c r="E180" s="25"/>
      <c r="F180" s="26"/>
      <c r="G180" s="104"/>
      <c r="K180" s="50"/>
      <c r="L180" s="26"/>
      <c r="N180" s="104"/>
    </row>
    <row r="181" spans="4:14" s="23" customFormat="1" ht="13.8">
      <c r="D181" s="24"/>
      <c r="E181" s="25"/>
      <c r="F181" s="26"/>
      <c r="G181" s="104"/>
      <c r="K181" s="50"/>
      <c r="L181" s="26"/>
      <c r="N181" s="104"/>
    </row>
    <row r="182" spans="4:14" s="23" customFormat="1" ht="13.8">
      <c r="D182" s="24"/>
      <c r="E182" s="25"/>
      <c r="F182" s="26"/>
      <c r="G182" s="104"/>
      <c r="K182" s="50"/>
      <c r="L182" s="26"/>
      <c r="N182" s="104"/>
    </row>
    <row r="183" spans="4:14" s="23" customFormat="1" ht="13.8">
      <c r="D183" s="24"/>
      <c r="E183" s="25"/>
      <c r="F183" s="26"/>
      <c r="G183" s="104"/>
      <c r="K183" s="50"/>
      <c r="L183" s="26"/>
      <c r="N183" s="104"/>
    </row>
    <row r="184" spans="4:14" s="23" customFormat="1" ht="13.8">
      <c r="D184" s="24"/>
      <c r="E184" s="25"/>
      <c r="F184" s="26"/>
      <c r="G184" s="104"/>
      <c r="K184" s="50"/>
      <c r="L184" s="26"/>
      <c r="N184" s="104"/>
    </row>
    <row r="185" spans="4:14" s="23" customFormat="1" ht="13.8">
      <c r="D185" s="24"/>
      <c r="E185" s="25"/>
      <c r="F185" s="26"/>
      <c r="G185" s="104"/>
      <c r="K185" s="50"/>
      <c r="L185" s="26"/>
      <c r="N185" s="104"/>
    </row>
    <row r="186" spans="4:14" s="23" customFormat="1" ht="13.8">
      <c r="D186" s="24"/>
      <c r="E186" s="25"/>
      <c r="F186" s="26"/>
      <c r="G186" s="104"/>
      <c r="K186" s="50"/>
      <c r="L186" s="26"/>
      <c r="N186" s="104"/>
    </row>
    <row r="187" spans="4:14" s="23" customFormat="1" ht="13.8">
      <c r="D187" s="24"/>
      <c r="E187" s="25"/>
      <c r="F187" s="26"/>
      <c r="G187" s="104"/>
      <c r="K187" s="50"/>
      <c r="L187" s="26"/>
      <c r="N187" s="104"/>
    </row>
    <row r="188" spans="4:14" s="23" customFormat="1" ht="13.8">
      <c r="D188" s="24"/>
      <c r="E188" s="25"/>
      <c r="F188" s="26"/>
      <c r="G188" s="104"/>
      <c r="K188" s="50"/>
      <c r="L188" s="26"/>
      <c r="N188" s="104"/>
    </row>
    <row r="189" spans="4:14" s="23" customFormat="1" ht="13.8">
      <c r="D189" s="24"/>
      <c r="E189" s="25"/>
      <c r="F189" s="26"/>
      <c r="G189" s="104"/>
      <c r="K189" s="50"/>
      <c r="L189" s="26"/>
      <c r="N189" s="104"/>
    </row>
    <row r="190" spans="4:14" s="23" customFormat="1" ht="13.8">
      <c r="D190" s="24"/>
      <c r="E190" s="25"/>
      <c r="F190" s="26"/>
      <c r="G190" s="104"/>
      <c r="K190" s="50"/>
      <c r="L190" s="26"/>
      <c r="N190" s="104"/>
    </row>
    <row r="191" spans="4:14" s="23" customFormat="1" ht="13.8">
      <c r="D191" s="24"/>
      <c r="E191" s="25"/>
      <c r="F191" s="26"/>
      <c r="G191" s="104"/>
      <c r="K191" s="50"/>
      <c r="L191" s="26"/>
      <c r="N191" s="104"/>
    </row>
    <row r="192" spans="4:14" s="23" customFormat="1" ht="13.8">
      <c r="D192" s="24"/>
      <c r="E192" s="25"/>
      <c r="F192" s="26"/>
      <c r="G192" s="104"/>
      <c r="K192" s="50"/>
      <c r="L192" s="26"/>
      <c r="N192" s="104"/>
    </row>
    <row r="193" spans="4:14" s="23" customFormat="1" ht="13.8">
      <c r="D193" s="24"/>
      <c r="E193" s="25"/>
      <c r="F193" s="26"/>
      <c r="G193" s="104"/>
      <c r="K193" s="50"/>
      <c r="L193" s="26"/>
      <c r="N193" s="104"/>
    </row>
    <row r="194" spans="4:14" s="23" customFormat="1" ht="13.8">
      <c r="D194" s="24"/>
      <c r="E194" s="25"/>
      <c r="F194" s="26"/>
      <c r="G194" s="104"/>
      <c r="K194" s="50"/>
      <c r="L194" s="26"/>
      <c r="N194" s="104"/>
    </row>
    <row r="195" spans="4:14" s="23" customFormat="1" ht="13.8">
      <c r="D195" s="24"/>
      <c r="E195" s="25"/>
      <c r="F195" s="26"/>
      <c r="G195" s="104"/>
      <c r="K195" s="50"/>
      <c r="L195" s="26"/>
      <c r="N195" s="104"/>
    </row>
    <row r="196" spans="4:14" s="23" customFormat="1" ht="13.8">
      <c r="D196" s="24"/>
      <c r="E196" s="25"/>
      <c r="F196" s="26"/>
      <c r="G196" s="104"/>
      <c r="K196" s="50"/>
      <c r="L196" s="26"/>
      <c r="N196" s="104"/>
    </row>
    <row r="197" spans="4:14" s="23" customFormat="1" ht="13.8">
      <c r="D197" s="24"/>
      <c r="E197" s="25"/>
      <c r="F197" s="26"/>
      <c r="G197" s="104"/>
      <c r="K197" s="50"/>
      <c r="L197" s="26"/>
      <c r="N197" s="104"/>
    </row>
    <row r="198" spans="4:14" s="23" customFormat="1" ht="13.8">
      <c r="D198" s="24"/>
      <c r="E198" s="25"/>
      <c r="F198" s="26"/>
      <c r="G198" s="104"/>
      <c r="K198" s="50"/>
      <c r="L198" s="26"/>
      <c r="N198" s="104"/>
    </row>
    <row r="199" spans="4:14" s="23" customFormat="1" ht="13.8">
      <c r="D199" s="24"/>
      <c r="E199" s="25"/>
      <c r="F199" s="26"/>
      <c r="G199" s="104"/>
      <c r="K199" s="50"/>
      <c r="L199" s="26"/>
      <c r="N199" s="104"/>
    </row>
    <row r="200" spans="4:14" s="23" customFormat="1" ht="13.8">
      <c r="D200" s="24"/>
      <c r="E200" s="25"/>
      <c r="F200" s="26"/>
      <c r="G200" s="104"/>
      <c r="K200" s="50"/>
      <c r="L200" s="26"/>
      <c r="N200" s="104"/>
    </row>
    <row r="201" spans="4:14" s="23" customFormat="1" ht="13.8">
      <c r="D201" s="24"/>
      <c r="E201" s="25"/>
      <c r="F201" s="26"/>
      <c r="G201" s="104"/>
      <c r="K201" s="50"/>
      <c r="L201" s="26"/>
      <c r="N201" s="104"/>
    </row>
    <row r="202" spans="4:14" s="23" customFormat="1" ht="13.8">
      <c r="D202" s="24"/>
      <c r="E202" s="25"/>
      <c r="F202" s="26"/>
      <c r="G202" s="104"/>
      <c r="K202" s="50"/>
      <c r="L202" s="26"/>
      <c r="N202" s="104"/>
    </row>
    <row r="203" spans="4:14" s="23" customFormat="1" ht="13.8">
      <c r="D203" s="24"/>
      <c r="E203" s="25"/>
      <c r="F203" s="26"/>
      <c r="G203" s="104"/>
      <c r="K203" s="50"/>
      <c r="L203" s="26"/>
      <c r="N203" s="104"/>
    </row>
    <row r="204" spans="4:14" s="23" customFormat="1" ht="13.8">
      <c r="D204" s="24"/>
      <c r="E204" s="25"/>
      <c r="F204" s="26"/>
      <c r="G204" s="104"/>
      <c r="K204" s="50"/>
      <c r="L204" s="26"/>
      <c r="N204" s="104"/>
    </row>
    <row r="205" spans="4:14" s="23" customFormat="1" ht="13.8">
      <c r="D205" s="24"/>
      <c r="E205" s="25"/>
      <c r="F205" s="26"/>
      <c r="G205" s="104"/>
      <c r="K205" s="50"/>
      <c r="L205" s="26"/>
      <c r="N205" s="104"/>
    </row>
    <row r="206" spans="4:14" s="23" customFormat="1" ht="13.8">
      <c r="D206" s="24"/>
      <c r="E206" s="25"/>
      <c r="F206" s="26"/>
      <c r="G206" s="104"/>
      <c r="K206" s="50"/>
      <c r="L206" s="26"/>
      <c r="N206" s="104"/>
    </row>
    <row r="207" spans="4:14" s="23" customFormat="1" ht="13.8">
      <c r="D207" s="24"/>
      <c r="E207" s="25"/>
      <c r="F207" s="26"/>
      <c r="G207" s="104"/>
      <c r="K207" s="50"/>
      <c r="L207" s="26"/>
      <c r="N207" s="104"/>
    </row>
  </sheetData>
  <sheetProtection algorithmName="SHA-512" hashValue="P5V6KU1rO2ZvIt4E+t1CZjQ5f6B3P5Sz4DEPMHu1WCBl4cN63HlHRoCToJbRu4wQRIOaeoKvPLGJ8o74kSwsTQ==" saltValue="QklVtpPhOh9/NMweUMTbKA==" spinCount="100000" sheet="1" selectLockedCells="1"/>
  <mergeCells count="6">
    <mergeCell ref="A46:F46"/>
    <mergeCell ref="A2:K2"/>
    <mergeCell ref="H5:K5"/>
    <mergeCell ref="A5:E5"/>
    <mergeCell ref="A3:M3"/>
    <mergeCell ref="A4:M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70C8C-3F65-B948-B99B-97A3A69527D9}">
  <sheetPr codeName="Sheet6">
    <tabColor theme="3" tint="0.59999389629810485"/>
  </sheetPr>
  <dimension ref="A1:M1014"/>
  <sheetViews>
    <sheetView topLeftCell="B1" zoomScale="88" workbookViewId="0">
      <selection activeCell="E11" sqref="E11"/>
    </sheetView>
  </sheetViews>
  <sheetFormatPr defaultColWidth="10.796875" defaultRowHeight="14.4"/>
  <cols>
    <col min="1" max="1" width="19.296875" style="4" customWidth="1"/>
    <col min="2" max="2" width="36.69921875" style="3" customWidth="1"/>
    <col min="3" max="3" width="17.796875" style="3" customWidth="1"/>
    <col min="4" max="4" width="12.5" style="19" bestFit="1" customWidth="1"/>
    <col min="5" max="5" width="17.69921875" style="19" customWidth="1"/>
    <col min="6" max="6" width="14.69921875" style="19" customWidth="1"/>
    <col min="7" max="7" width="15.5" style="19" customWidth="1"/>
    <col min="8" max="11" width="10.796875" style="3"/>
    <col min="12" max="12" width="20.19921875" style="4" customWidth="1"/>
    <col min="13" max="13" width="10.796875" style="19"/>
    <col min="14" max="16384" width="10.796875" style="3"/>
  </cols>
  <sheetData>
    <row r="1" spans="1:13" ht="15.6">
      <c r="E1" s="89"/>
      <c r="F1" s="89"/>
    </row>
    <row r="2" spans="1:13" s="6" customFormat="1" ht="15.6">
      <c r="A2" s="173" t="s">
        <v>137</v>
      </c>
      <c r="B2" s="173"/>
      <c r="C2" s="173"/>
      <c r="D2" s="173"/>
      <c r="E2" s="173"/>
      <c r="L2" s="18"/>
      <c r="M2" s="44"/>
    </row>
    <row r="3" spans="1:13" s="6" customFormat="1" ht="15.6">
      <c r="A3" s="174" t="s">
        <v>648</v>
      </c>
      <c r="B3" s="174"/>
      <c r="C3" s="174"/>
      <c r="D3" s="174"/>
      <c r="E3" s="174"/>
      <c r="L3" s="18"/>
      <c r="M3" s="44"/>
    </row>
    <row r="4" spans="1:13" s="6" customFormat="1" ht="31.05" customHeight="1">
      <c r="A4" s="180" t="s">
        <v>139</v>
      </c>
      <c r="B4" s="180"/>
      <c r="C4" s="180"/>
      <c r="D4" s="180"/>
      <c r="E4" s="180"/>
      <c r="F4" s="44"/>
      <c r="G4" s="44"/>
    </row>
    <row r="5" spans="1:13" s="6" customFormat="1" ht="16.05" customHeight="1">
      <c r="A5" s="178" t="s">
        <v>655</v>
      </c>
      <c r="B5" s="178"/>
      <c r="C5" s="178"/>
      <c r="D5" s="178"/>
      <c r="E5" s="178"/>
      <c r="F5" s="178"/>
      <c r="G5" s="178"/>
      <c r="H5" s="178"/>
      <c r="I5" s="178"/>
      <c r="J5" s="178"/>
      <c r="K5" s="178"/>
      <c r="L5" s="178"/>
      <c r="M5" s="178"/>
    </row>
    <row r="6" spans="1:13" s="64" customFormat="1" ht="22.05" customHeight="1">
      <c r="A6" s="2" t="s">
        <v>6</v>
      </c>
      <c r="B6" s="2" t="s">
        <v>195</v>
      </c>
      <c r="C6" s="2" t="s">
        <v>8</v>
      </c>
      <c r="D6" s="2" t="s">
        <v>136</v>
      </c>
      <c r="E6" s="2" t="s">
        <v>246</v>
      </c>
      <c r="F6" s="2" t="s">
        <v>692</v>
      </c>
      <c r="K6" s="65"/>
      <c r="L6" s="72"/>
    </row>
    <row r="7" spans="1:13" s="64" customFormat="1" ht="21" customHeight="1">
      <c r="A7" s="32" t="s">
        <v>196</v>
      </c>
      <c r="B7" s="32" t="str">
        <f>IF('Your organisation'!C6&lt;&gt;"",'Your organisation'!C6,"Choose a country in the tab 'Your organisation'")</f>
        <v>Germany</v>
      </c>
      <c r="C7" s="33" t="s">
        <v>138</v>
      </c>
      <c r="D7" s="68">
        <f>IF(B7&lt;&gt;"Choose a country in the tab 'Your organisation'",VLOOKUP(B7,$A$84:B$349,2,FALSE),0)</f>
        <v>0.36573113096238835</v>
      </c>
      <c r="E7" s="79">
        <v>40000000</v>
      </c>
      <c r="F7" s="87">
        <f>E7*D7</f>
        <v>14629245.238495534</v>
      </c>
      <c r="K7" s="65"/>
      <c r="L7" s="72"/>
    </row>
    <row r="8" spans="1:13" s="6" customFormat="1" ht="31.05" customHeight="1">
      <c r="A8" s="180" t="s">
        <v>0</v>
      </c>
      <c r="B8" s="180"/>
      <c r="C8" s="180"/>
      <c r="D8" s="180"/>
      <c r="E8" s="180"/>
      <c r="F8" s="44"/>
      <c r="G8" s="44"/>
    </row>
    <row r="9" spans="1:13" s="6" customFormat="1" ht="16.05" customHeight="1">
      <c r="A9" s="178" t="s">
        <v>726</v>
      </c>
      <c r="B9" s="178"/>
      <c r="C9" s="178"/>
      <c r="D9" s="178"/>
      <c r="E9" s="178"/>
      <c r="F9" s="178"/>
      <c r="G9" s="178"/>
      <c r="H9" s="178"/>
      <c r="I9" s="178"/>
      <c r="J9" s="178"/>
      <c r="K9" s="178"/>
      <c r="L9" s="178"/>
      <c r="M9" s="178"/>
    </row>
    <row r="10" spans="1:13" s="64" customFormat="1" ht="22.05" customHeight="1">
      <c r="A10" s="2" t="s">
        <v>6</v>
      </c>
      <c r="B10" s="2" t="s">
        <v>132</v>
      </c>
      <c r="C10" s="2" t="s">
        <v>8</v>
      </c>
      <c r="D10" s="2" t="s">
        <v>136</v>
      </c>
      <c r="E10" s="2" t="s">
        <v>197</v>
      </c>
      <c r="F10" s="2" t="s">
        <v>692</v>
      </c>
      <c r="G10" s="72"/>
      <c r="L10" s="65"/>
      <c r="M10" s="72"/>
    </row>
    <row r="11" spans="1:13" s="64" customFormat="1" ht="21" customHeight="1">
      <c r="A11" s="33" t="s">
        <v>727</v>
      </c>
      <c r="B11" s="33" t="s">
        <v>727</v>
      </c>
      <c r="C11" s="36" t="s">
        <v>138</v>
      </c>
      <c r="D11" s="36">
        <v>0.17261000000000001</v>
      </c>
      <c r="E11" s="79">
        <v>1000000</v>
      </c>
      <c r="F11" s="34">
        <f>E11*D11</f>
        <v>172610</v>
      </c>
      <c r="G11" s="72"/>
      <c r="L11" s="65"/>
      <c r="M11" s="72"/>
    </row>
    <row r="12" spans="1:13" ht="15.6">
      <c r="A12" s="130" t="s">
        <v>728</v>
      </c>
    </row>
    <row r="13" spans="1:13" s="6" customFormat="1" ht="31.05" customHeight="1">
      <c r="A13" s="180" t="s">
        <v>753</v>
      </c>
      <c r="B13" s="180"/>
      <c r="C13" s="180"/>
      <c r="D13" s="180"/>
      <c r="E13" s="180"/>
      <c r="F13" s="44"/>
      <c r="G13" s="44"/>
    </row>
    <row r="14" spans="1:13" s="6" customFormat="1" ht="16.05" customHeight="1">
      <c r="A14" s="178" t="s">
        <v>754</v>
      </c>
      <c r="B14" s="178"/>
      <c r="C14" s="178"/>
      <c r="D14" s="178"/>
      <c r="E14" s="178"/>
      <c r="F14" s="178"/>
      <c r="G14" s="178"/>
      <c r="H14" s="178"/>
      <c r="I14" s="178"/>
      <c r="J14" s="178"/>
      <c r="K14" s="178"/>
      <c r="L14" s="178"/>
      <c r="M14" s="178"/>
    </row>
    <row r="15" spans="1:13" s="64" customFormat="1" ht="22.05" customHeight="1">
      <c r="A15" s="2" t="s">
        <v>6</v>
      </c>
      <c r="B15" s="2" t="s">
        <v>195</v>
      </c>
      <c r="C15" s="2" t="s">
        <v>8</v>
      </c>
      <c r="D15" s="2" t="s">
        <v>136</v>
      </c>
      <c r="E15" s="2" t="s">
        <v>246</v>
      </c>
      <c r="F15" s="2" t="s">
        <v>692</v>
      </c>
      <c r="K15" s="65"/>
      <c r="L15" s="72"/>
    </row>
    <row r="16" spans="1:13" s="64" customFormat="1" ht="21" customHeight="1">
      <c r="A16" s="32" t="s">
        <v>753</v>
      </c>
      <c r="B16" s="32" t="str">
        <f>IF('Your organisation'!C6&lt;&gt;"",'Your organisation'!C6,"Choose a country in the tab 'Your organisation'")</f>
        <v>Germany</v>
      </c>
      <c r="C16" s="33" t="s">
        <v>756</v>
      </c>
      <c r="D16" s="68">
        <f>IF(B16&lt;&gt;"Choose a country in the tab 'Your organisation'",D7*0.9,0)</f>
        <v>0.32915801786614951</v>
      </c>
      <c r="E16" s="79">
        <v>2000000</v>
      </c>
      <c r="F16" s="87">
        <f>E16*D16</f>
        <v>658316.03573229897</v>
      </c>
      <c r="K16" s="65"/>
      <c r="L16" s="72"/>
    </row>
    <row r="17" spans="1:2" ht="15.6">
      <c r="A17" s="91"/>
      <c r="B17" s="92"/>
    </row>
    <row r="18" spans="1:2">
      <c r="A18" s="95"/>
      <c r="B18" s="96"/>
    </row>
    <row r="19" spans="1:2">
      <c r="A19" s="95"/>
      <c r="B19" s="96"/>
    </row>
    <row r="20" spans="1:2">
      <c r="A20" s="95"/>
      <c r="B20" s="96"/>
    </row>
    <row r="21" spans="1:2">
      <c r="A21" s="93"/>
      <c r="B21" s="94"/>
    </row>
    <row r="22" spans="1:2">
      <c r="A22" s="95"/>
      <c r="B22" s="96"/>
    </row>
    <row r="23" spans="1:2">
      <c r="A23" s="95"/>
      <c r="B23" s="96"/>
    </row>
    <row r="24" spans="1:2">
      <c r="A24" s="95"/>
      <c r="B24" s="96"/>
    </row>
    <row r="25" spans="1:2">
      <c r="A25" s="95"/>
      <c r="B25" s="96"/>
    </row>
    <row r="26" spans="1:2">
      <c r="A26" s="95"/>
      <c r="B26" s="96"/>
    </row>
    <row r="27" spans="1:2" ht="15.6">
      <c r="A27" s="91"/>
      <c r="B27" s="92"/>
    </row>
    <row r="28" spans="1:2">
      <c r="A28" s="95"/>
      <c r="B28" s="96"/>
    </row>
    <row r="29" spans="1:2">
      <c r="A29" s="95"/>
      <c r="B29" s="96"/>
    </row>
    <row r="30" spans="1:2">
      <c r="A30" s="95"/>
      <c r="B30" s="96"/>
    </row>
    <row r="31" spans="1:2">
      <c r="A31" s="95"/>
      <c r="B31" s="96"/>
    </row>
    <row r="32" spans="1:2">
      <c r="A32" s="95"/>
      <c r="B32" s="96"/>
    </row>
    <row r="33" spans="1:2">
      <c r="A33" s="95"/>
      <c r="B33" s="96"/>
    </row>
    <row r="34" spans="1:2">
      <c r="A34" s="95"/>
      <c r="B34" s="96"/>
    </row>
    <row r="35" spans="1:2">
      <c r="A35" s="95"/>
      <c r="B35" s="96"/>
    </row>
    <row r="36" spans="1:2">
      <c r="A36" s="95"/>
      <c r="B36" s="96"/>
    </row>
    <row r="37" spans="1:2">
      <c r="A37" s="95"/>
      <c r="B37" s="96"/>
    </row>
    <row r="38" spans="1:2">
      <c r="A38" s="95"/>
      <c r="B38" s="96"/>
    </row>
    <row r="39" spans="1:2">
      <c r="A39" s="95"/>
      <c r="B39" s="96"/>
    </row>
    <row r="40" spans="1:2">
      <c r="A40" s="95"/>
      <c r="B40" s="96"/>
    </row>
    <row r="41" spans="1:2">
      <c r="A41" s="95"/>
      <c r="B41" s="96"/>
    </row>
    <row r="42" spans="1:2">
      <c r="A42" s="95"/>
      <c r="B42" s="96"/>
    </row>
    <row r="43" spans="1:2">
      <c r="A43" s="95"/>
      <c r="B43" s="96"/>
    </row>
    <row r="44" spans="1:2">
      <c r="A44" s="95"/>
      <c r="B44" s="96"/>
    </row>
    <row r="45" spans="1:2">
      <c r="A45" s="95"/>
      <c r="B45" s="96"/>
    </row>
    <row r="46" spans="1:2">
      <c r="A46" s="95"/>
      <c r="B46" s="96"/>
    </row>
    <row r="47" spans="1:2">
      <c r="A47" s="95"/>
      <c r="B47" s="96"/>
    </row>
    <row r="48" spans="1:2">
      <c r="A48" s="95"/>
      <c r="B48" s="96"/>
    </row>
    <row r="49" spans="1:2">
      <c r="A49" s="95"/>
      <c r="B49" s="96"/>
    </row>
    <row r="50" spans="1:2">
      <c r="A50" s="95"/>
      <c r="B50" s="96"/>
    </row>
    <row r="51" spans="1:2">
      <c r="A51" s="95"/>
      <c r="B51" s="96"/>
    </row>
    <row r="52" spans="1:2">
      <c r="A52" s="95"/>
      <c r="B52" s="96"/>
    </row>
    <row r="53" spans="1:2">
      <c r="A53" s="95"/>
      <c r="B53" s="96"/>
    </row>
    <row r="54" spans="1:2">
      <c r="A54" s="95"/>
      <c r="B54" s="96"/>
    </row>
    <row r="55" spans="1:2">
      <c r="A55" s="95"/>
      <c r="B55" s="96"/>
    </row>
    <row r="56" spans="1:2">
      <c r="A56" s="95"/>
      <c r="B56" s="96"/>
    </row>
    <row r="57" spans="1:2">
      <c r="A57" s="95"/>
      <c r="B57" s="96"/>
    </row>
    <row r="58" spans="1:2">
      <c r="A58" s="95"/>
      <c r="B58" s="96"/>
    </row>
    <row r="59" spans="1:2">
      <c r="A59" s="95"/>
      <c r="B59" s="96"/>
    </row>
    <row r="60" spans="1:2">
      <c r="A60" s="95"/>
      <c r="B60" s="96"/>
    </row>
    <row r="61" spans="1:2">
      <c r="A61" s="95"/>
      <c r="B61" s="96"/>
    </row>
    <row r="62" spans="1:2">
      <c r="A62" s="95"/>
      <c r="B62" s="96"/>
    </row>
    <row r="63" spans="1:2">
      <c r="A63" s="95"/>
      <c r="B63" s="96"/>
    </row>
    <row r="64" spans="1:2">
      <c r="A64" s="95"/>
      <c r="B64" s="96"/>
    </row>
    <row r="65" spans="1:2">
      <c r="A65" s="95"/>
      <c r="B65" s="96"/>
    </row>
    <row r="66" spans="1:2">
      <c r="A66" s="95"/>
      <c r="B66" s="96"/>
    </row>
    <row r="67" spans="1:2">
      <c r="A67" s="95"/>
      <c r="B67" s="96"/>
    </row>
    <row r="68" spans="1:2">
      <c r="A68" s="95"/>
      <c r="B68" s="96"/>
    </row>
    <row r="69" spans="1:2">
      <c r="A69" s="95"/>
      <c r="B69" s="96"/>
    </row>
    <row r="70" spans="1:2">
      <c r="A70" s="95"/>
      <c r="B70" s="96"/>
    </row>
    <row r="71" spans="1:2">
      <c r="A71" s="95"/>
      <c r="B71" s="96"/>
    </row>
    <row r="72" spans="1:2">
      <c r="A72" s="95"/>
      <c r="B72" s="96"/>
    </row>
    <row r="73" spans="1:2">
      <c r="A73" s="95"/>
      <c r="B73" s="96"/>
    </row>
    <row r="74" spans="1:2">
      <c r="A74" s="95"/>
      <c r="B74" s="96"/>
    </row>
    <row r="75" spans="1:2">
      <c r="A75" s="95"/>
      <c r="B75" s="96"/>
    </row>
    <row r="76" spans="1:2">
      <c r="A76" s="95"/>
      <c r="B76" s="96"/>
    </row>
    <row r="77" spans="1:2">
      <c r="A77" s="95"/>
      <c r="B77" s="96"/>
    </row>
    <row r="78" spans="1:2">
      <c r="A78" s="95"/>
      <c r="B78" s="96"/>
    </row>
    <row r="79" spans="1:2">
      <c r="A79" s="95"/>
      <c r="B79" s="96"/>
    </row>
    <row r="80" spans="1:2">
      <c r="A80" s="95"/>
      <c r="B80" s="96"/>
    </row>
    <row r="81" spans="1:2">
      <c r="A81" s="95"/>
      <c r="B81" s="96"/>
    </row>
    <row r="82" spans="1:2">
      <c r="A82" s="95"/>
      <c r="B82" s="96"/>
    </row>
    <row r="83" spans="1:2">
      <c r="A83" s="95"/>
      <c r="B83" s="96"/>
    </row>
    <row r="84" spans="1:2">
      <c r="A84" s="95" t="s">
        <v>729</v>
      </c>
      <c r="B84" s="96">
        <v>0.20558641368214711</v>
      </c>
    </row>
    <row r="85" spans="1:2">
      <c r="A85" s="95" t="s">
        <v>732</v>
      </c>
      <c r="B85" s="96">
        <v>0.52194015744421518</v>
      </c>
    </row>
    <row r="86" spans="1:2">
      <c r="A86" s="95" t="s">
        <v>730</v>
      </c>
      <c r="B86" s="96">
        <v>4.2965859968044848E-2</v>
      </c>
    </row>
    <row r="87" spans="1:2">
      <c r="A87" s="95" t="s">
        <v>731</v>
      </c>
      <c r="B87" s="96">
        <v>0.42925727276327275</v>
      </c>
    </row>
    <row r="88" spans="1:2">
      <c r="A88" s="95" t="s">
        <v>733</v>
      </c>
      <c r="B88" s="96">
        <v>0.54383531185156264</v>
      </c>
    </row>
    <row r="89" spans="1:2">
      <c r="A89" s="95" t="s">
        <v>247</v>
      </c>
      <c r="B89" s="96">
        <v>4.2965859968044848E-2</v>
      </c>
    </row>
    <row r="90" spans="1:2">
      <c r="A90" s="95" t="s">
        <v>248</v>
      </c>
      <c r="B90" s="96">
        <v>0.42560268887000519</v>
      </c>
    </row>
    <row r="91" spans="1:2">
      <c r="A91" s="95" t="s">
        <v>441</v>
      </c>
      <c r="B91" s="96">
        <v>0.49326841036194286</v>
      </c>
    </row>
    <row r="92" spans="1:2">
      <c r="A92" s="95" t="s">
        <v>442</v>
      </c>
      <c r="B92" s="96">
        <v>0.52194015744421518</v>
      </c>
    </row>
    <row r="93" spans="1:2">
      <c r="A93" s="95" t="s">
        <v>249</v>
      </c>
      <c r="B93" s="96">
        <v>0.52707676315371355</v>
      </c>
    </row>
    <row r="94" spans="1:2">
      <c r="A94" s="95" t="s">
        <v>250</v>
      </c>
      <c r="B94" s="96">
        <v>0.35019264315809107</v>
      </c>
    </row>
    <row r="95" spans="1:2">
      <c r="A95" s="95" t="s">
        <v>251</v>
      </c>
      <c r="B95" s="96">
        <v>0.24658507460916435</v>
      </c>
    </row>
    <row r="96" spans="1:2">
      <c r="A96" s="95" t="s">
        <v>443</v>
      </c>
      <c r="B96" s="96">
        <v>0.45038597458733343</v>
      </c>
    </row>
    <row r="97" spans="1:2">
      <c r="A97" s="95" t="s">
        <v>252</v>
      </c>
      <c r="B97" s="96">
        <v>0.41157690403857028</v>
      </c>
    </row>
    <row r="98" spans="1:2">
      <c r="A98" s="95" t="s">
        <v>253</v>
      </c>
      <c r="B98" s="96">
        <v>0.13381488072163841</v>
      </c>
    </row>
    <row r="99" spans="1:2">
      <c r="A99" s="95" t="s">
        <v>254</v>
      </c>
      <c r="B99" s="96">
        <v>0.41056394652153899</v>
      </c>
    </row>
    <row r="100" spans="1:2">
      <c r="A100" s="95" t="s">
        <v>255</v>
      </c>
      <c r="B100" s="96">
        <v>0.46188517641738447</v>
      </c>
    </row>
    <row r="101" spans="1:2">
      <c r="A101" s="95" t="s">
        <v>256</v>
      </c>
      <c r="B101" s="96">
        <v>0.47492831885960429</v>
      </c>
    </row>
    <row r="102" spans="1:2">
      <c r="A102" s="95" t="s">
        <v>257</v>
      </c>
      <c r="B102" s="96">
        <v>0.50184402528919858</v>
      </c>
    </row>
    <row r="103" spans="1:2">
      <c r="A103" s="95" t="s">
        <v>258</v>
      </c>
      <c r="B103" s="96">
        <v>0.50216722303590844</v>
      </c>
    </row>
    <row r="104" spans="1:2">
      <c r="A104" s="95" t="s">
        <v>259</v>
      </c>
      <c r="B104" s="96">
        <v>0.33609087260323189</v>
      </c>
    </row>
    <row r="105" spans="1:2">
      <c r="A105" s="95" t="s">
        <v>260</v>
      </c>
      <c r="B105" s="96">
        <v>0.16548906342147501</v>
      </c>
    </row>
    <row r="106" spans="1:2">
      <c r="A106" s="95" t="s">
        <v>261</v>
      </c>
      <c r="B106" s="96">
        <v>0.30420852093072775</v>
      </c>
    </row>
    <row r="107" spans="1:2">
      <c r="A107" s="95" t="s">
        <v>262</v>
      </c>
      <c r="B107" s="96">
        <v>0.62368500550499406</v>
      </c>
    </row>
    <row r="108" spans="1:2">
      <c r="A108" s="95" t="s">
        <v>444</v>
      </c>
      <c r="B108" s="96">
        <v>0.37414293482076261</v>
      </c>
    </row>
    <row r="109" spans="1:2">
      <c r="A109" s="95" t="s">
        <v>263</v>
      </c>
      <c r="B109" s="96">
        <v>4.2965859968044848E-2</v>
      </c>
    </row>
    <row r="110" spans="1:2">
      <c r="A110" s="95" t="s">
        <v>264</v>
      </c>
      <c r="B110" s="96">
        <v>0.40899442928747204</v>
      </c>
    </row>
    <row r="111" spans="1:2">
      <c r="A111" s="95" t="s">
        <v>445</v>
      </c>
      <c r="B111" s="96">
        <v>0.52194015744421518</v>
      </c>
    </row>
    <row r="112" spans="1:2">
      <c r="A112" s="95" t="s">
        <v>265</v>
      </c>
      <c r="B112" s="96">
        <v>0.86350763991834267</v>
      </c>
    </row>
    <row r="113" spans="1:2">
      <c r="A113" s="95" t="s">
        <v>266</v>
      </c>
      <c r="B113" s="96">
        <v>1.1794675325574409</v>
      </c>
    </row>
    <row r="114" spans="1:2">
      <c r="A114" s="95" t="s">
        <v>446</v>
      </c>
      <c r="B114" s="96">
        <v>0.52194015744421518</v>
      </c>
    </row>
    <row r="115" spans="1:2">
      <c r="A115" s="95" t="s">
        <v>267</v>
      </c>
      <c r="B115" s="96">
        <v>0.20135031432078723</v>
      </c>
    </row>
    <row r="116" spans="1:2">
      <c r="A116" s="95" t="s">
        <v>447</v>
      </c>
      <c r="B116" s="96">
        <v>0.52194015744421518</v>
      </c>
    </row>
    <row r="117" spans="1:2">
      <c r="A117" s="95" t="s">
        <v>448</v>
      </c>
      <c r="B117" s="96">
        <v>0.45647119218874288</v>
      </c>
    </row>
    <row r="118" spans="1:2">
      <c r="A118" s="95" t="s">
        <v>268</v>
      </c>
      <c r="B118" s="96">
        <v>0.37871921684589871</v>
      </c>
    </row>
    <row r="119" spans="1:2">
      <c r="A119" s="95" t="s">
        <v>269</v>
      </c>
      <c r="B119" s="96">
        <v>0.54701997981584005</v>
      </c>
    </row>
    <row r="120" spans="1:2">
      <c r="A120" s="95" t="s">
        <v>270</v>
      </c>
      <c r="B120" s="96">
        <v>0.63577148321833443</v>
      </c>
    </row>
    <row r="121" spans="1:2">
      <c r="A121" s="95" t="s">
        <v>271</v>
      </c>
      <c r="B121" s="96">
        <v>0.31649915741232487</v>
      </c>
    </row>
    <row r="122" spans="1:2">
      <c r="A122" s="95" t="s">
        <v>275</v>
      </c>
      <c r="B122" s="96">
        <v>0.54382104449824442</v>
      </c>
    </row>
    <row r="123" spans="1:2">
      <c r="A123" s="95" t="s">
        <v>272</v>
      </c>
      <c r="B123" s="96">
        <v>0.58031421025946606</v>
      </c>
    </row>
    <row r="124" spans="1:2">
      <c r="A124" s="95" t="s">
        <v>273</v>
      </c>
      <c r="B124" s="96">
        <v>0.27505253950476327</v>
      </c>
    </row>
    <row r="125" spans="1:2">
      <c r="A125" s="95" t="s">
        <v>274</v>
      </c>
      <c r="B125" s="96">
        <v>0.23142200243679839</v>
      </c>
    </row>
    <row r="126" spans="1:2">
      <c r="A126" s="95" t="s">
        <v>449</v>
      </c>
      <c r="B126" s="96">
        <v>0.40084272912995883</v>
      </c>
    </row>
    <row r="127" spans="1:2">
      <c r="A127" s="95" t="s">
        <v>276</v>
      </c>
      <c r="B127" s="96">
        <v>0.22446122778617184</v>
      </c>
    </row>
    <row r="128" spans="1:2">
      <c r="A128" s="95" t="s">
        <v>277</v>
      </c>
      <c r="B128" s="96">
        <v>0.65459884101818533</v>
      </c>
    </row>
    <row r="129" spans="1:2">
      <c r="A129" s="95" t="s">
        <v>278</v>
      </c>
      <c r="B129" s="96">
        <v>0.33910535256264096</v>
      </c>
    </row>
    <row r="130" spans="1:2">
      <c r="A130" s="95" t="s">
        <v>279</v>
      </c>
      <c r="B130" s="96">
        <v>0.49376254486560556</v>
      </c>
    </row>
    <row r="131" spans="1:2">
      <c r="A131" s="95" t="s">
        <v>450</v>
      </c>
      <c r="B131" s="96">
        <v>0.39638132565444051</v>
      </c>
    </row>
    <row r="132" spans="1:2">
      <c r="A132" s="95" t="s">
        <v>451</v>
      </c>
      <c r="B132" s="96">
        <v>0.23879807608323081</v>
      </c>
    </row>
    <row r="133" spans="1:2">
      <c r="A133" s="95" t="s">
        <v>452</v>
      </c>
      <c r="B133" s="96">
        <v>0.52194015744421518</v>
      </c>
    </row>
    <row r="134" spans="1:2">
      <c r="A134" s="95" t="s">
        <v>453</v>
      </c>
      <c r="B134" s="96">
        <v>0.52194015744421518</v>
      </c>
    </row>
    <row r="135" spans="1:2">
      <c r="A135" s="95" t="s">
        <v>280</v>
      </c>
      <c r="B135" s="96">
        <v>0.23088184773797496</v>
      </c>
    </row>
    <row r="136" spans="1:2">
      <c r="A136" s="95" t="s">
        <v>281</v>
      </c>
      <c r="B136" s="96">
        <v>0.64662739326433849</v>
      </c>
    </row>
    <row r="137" spans="1:2">
      <c r="A137" s="95" t="s">
        <v>282</v>
      </c>
      <c r="B137" s="96">
        <v>0.3415517393488644</v>
      </c>
    </row>
    <row r="138" spans="1:2">
      <c r="A138" s="95" t="s">
        <v>284</v>
      </c>
      <c r="B138" s="96">
        <v>0.32623537833264832</v>
      </c>
    </row>
    <row r="139" spans="1:2">
      <c r="A139" s="95" t="s">
        <v>285</v>
      </c>
      <c r="B139" s="96">
        <v>0.14515986502334782</v>
      </c>
    </row>
    <row r="140" spans="1:2">
      <c r="A140" s="95" t="s">
        <v>286</v>
      </c>
      <c r="B140" s="96">
        <v>0.52194015744421518</v>
      </c>
    </row>
    <row r="141" spans="1:2">
      <c r="A141" s="95" t="s">
        <v>287</v>
      </c>
      <c r="B141" s="96">
        <v>0.23651011276601805</v>
      </c>
    </row>
    <row r="142" spans="1:2">
      <c r="A142" s="95" t="s">
        <v>288</v>
      </c>
      <c r="B142" s="96">
        <v>0.5981858511249265</v>
      </c>
    </row>
    <row r="143" spans="1:2">
      <c r="A143" s="95" t="s">
        <v>454</v>
      </c>
      <c r="B143" s="96">
        <v>0.46633133149335981</v>
      </c>
    </row>
    <row r="144" spans="1:2">
      <c r="A144" s="95" t="s">
        <v>289</v>
      </c>
      <c r="B144" s="96">
        <v>0.44080065088862275</v>
      </c>
    </row>
    <row r="145" spans="1:2">
      <c r="A145" s="95" t="s">
        <v>290</v>
      </c>
      <c r="B145" s="96">
        <v>0.50073099211070971</v>
      </c>
    </row>
    <row r="146" spans="1:2">
      <c r="A146" s="95" t="s">
        <v>334</v>
      </c>
      <c r="B146" s="96">
        <v>0.40677030996088176</v>
      </c>
    </row>
    <row r="147" spans="1:2">
      <c r="A147" s="95" t="s">
        <v>283</v>
      </c>
      <c r="B147" s="96">
        <v>4.3396846853645157E-2</v>
      </c>
    </row>
    <row r="148" spans="1:2">
      <c r="A148" s="95" t="s">
        <v>291</v>
      </c>
      <c r="B148" s="96">
        <v>0.23512927427728611</v>
      </c>
    </row>
    <row r="149" spans="1:2">
      <c r="A149" s="95" t="s">
        <v>292</v>
      </c>
      <c r="B149" s="96">
        <v>0.6388533474370115</v>
      </c>
    </row>
    <row r="150" spans="1:2">
      <c r="A150" s="95" t="s">
        <v>293</v>
      </c>
      <c r="B150" s="96">
        <v>0.55122979066605537</v>
      </c>
    </row>
    <row r="151" spans="1:2">
      <c r="A151" s="95" t="s">
        <v>294</v>
      </c>
      <c r="B151" s="96">
        <v>0.45967860984715631</v>
      </c>
    </row>
    <row r="152" spans="1:2">
      <c r="A152" s="95" t="s">
        <v>295</v>
      </c>
      <c r="B152" s="96">
        <v>0.40378000225242983</v>
      </c>
    </row>
    <row r="153" spans="1:2">
      <c r="A153" s="95" t="s">
        <v>296</v>
      </c>
      <c r="B153" s="96">
        <v>0.41117411274534105</v>
      </c>
    </row>
    <row r="154" spans="1:2">
      <c r="A154" s="95" t="s">
        <v>297</v>
      </c>
      <c r="B154" s="96">
        <v>0.34356031106695523</v>
      </c>
    </row>
    <row r="155" spans="1:2">
      <c r="A155" s="95" t="s">
        <v>298</v>
      </c>
      <c r="B155" s="96">
        <v>0.53065042755125147</v>
      </c>
    </row>
    <row r="156" spans="1:2">
      <c r="A156" s="95" t="s">
        <v>299</v>
      </c>
      <c r="B156" s="96">
        <v>0.73933450906056519</v>
      </c>
    </row>
    <row r="157" spans="1:2">
      <c r="A157" s="95" t="s">
        <v>300</v>
      </c>
      <c r="B157" s="96">
        <v>0.73336114974001676</v>
      </c>
    </row>
    <row r="158" spans="1:2">
      <c r="A158" s="95" t="s">
        <v>413</v>
      </c>
      <c r="B158" s="96">
        <v>4.2965859968044848E-2</v>
      </c>
    </row>
    <row r="159" spans="1:2">
      <c r="A159" s="95" t="s">
        <v>301</v>
      </c>
      <c r="B159" s="96">
        <v>4.3590022691635498E-2</v>
      </c>
    </row>
    <row r="160" spans="1:2">
      <c r="A160" s="95" t="s">
        <v>455</v>
      </c>
      <c r="B160" s="96">
        <v>0.39856168124000474</v>
      </c>
    </row>
    <row r="161" spans="1:2">
      <c r="A161" s="95" t="s">
        <v>456</v>
      </c>
      <c r="B161" s="96">
        <v>0.36161215910635613</v>
      </c>
    </row>
    <row r="162" spans="1:2">
      <c r="A162" s="95" t="s">
        <v>302</v>
      </c>
      <c r="B162" s="96">
        <v>0.42833320844498146</v>
      </c>
    </row>
    <row r="163" spans="1:2">
      <c r="A163" s="95" t="s">
        <v>303</v>
      </c>
      <c r="B163" s="96">
        <v>0.16228633929528294</v>
      </c>
    </row>
    <row r="164" spans="1:2">
      <c r="A164" s="95" t="s">
        <v>304</v>
      </c>
      <c r="B164" s="96">
        <v>9.8687009945127385E-2</v>
      </c>
    </row>
    <row r="165" spans="1:2">
      <c r="A165" s="95" t="s">
        <v>457</v>
      </c>
      <c r="B165" s="96">
        <v>0.33516351081502144</v>
      </c>
    </row>
    <row r="166" spans="1:2">
      <c r="A166" s="95" t="s">
        <v>458</v>
      </c>
      <c r="B166" s="96">
        <v>0.44274404645670973</v>
      </c>
    </row>
    <row r="167" spans="1:2">
      <c r="A167" s="95" t="s">
        <v>459</v>
      </c>
      <c r="B167" s="96">
        <v>0.52194015744421518</v>
      </c>
    </row>
    <row r="168" spans="1:2">
      <c r="A168" s="95" t="s">
        <v>305</v>
      </c>
      <c r="B168" s="96">
        <v>0.4394527577147298</v>
      </c>
    </row>
    <row r="169" spans="1:2">
      <c r="A169" s="95" t="s">
        <v>306</v>
      </c>
      <c r="B169" s="96">
        <v>0.64271049257713342</v>
      </c>
    </row>
    <row r="170" spans="1:2">
      <c r="A170" s="95" t="s">
        <v>307</v>
      </c>
      <c r="B170" s="96">
        <v>0.19460845386624703</v>
      </c>
    </row>
    <row r="171" spans="1:2">
      <c r="A171" s="95" t="s">
        <v>308</v>
      </c>
      <c r="B171" s="96">
        <v>0.36573113096238835</v>
      </c>
    </row>
    <row r="172" spans="1:2">
      <c r="A172" s="95" t="s">
        <v>309</v>
      </c>
      <c r="B172" s="96">
        <v>0.35978859361577809</v>
      </c>
    </row>
    <row r="173" spans="1:2">
      <c r="A173" s="95" t="s">
        <v>460</v>
      </c>
      <c r="B173" s="96">
        <v>0.39805393622666302</v>
      </c>
    </row>
    <row r="174" spans="1:2">
      <c r="A174" s="95" t="s">
        <v>310</v>
      </c>
      <c r="B174" s="96">
        <v>0.44871586213607167</v>
      </c>
    </row>
    <row r="175" spans="1:2">
      <c r="A175" s="95" t="s">
        <v>461</v>
      </c>
      <c r="B175" s="96">
        <v>0.36659020153010036</v>
      </c>
    </row>
    <row r="176" spans="1:2">
      <c r="A176" s="95" t="s">
        <v>311</v>
      </c>
      <c r="B176" s="96">
        <v>0.55691001669319184</v>
      </c>
    </row>
    <row r="177" spans="1:2">
      <c r="A177" s="95" t="s">
        <v>462</v>
      </c>
      <c r="B177" s="96">
        <v>0.45381288375012441</v>
      </c>
    </row>
    <row r="178" spans="1:2">
      <c r="A178" s="95" t="s">
        <v>463</v>
      </c>
      <c r="B178" s="96">
        <v>0.44685342096054037</v>
      </c>
    </row>
    <row r="179" spans="1:2">
      <c r="A179" s="95" t="s">
        <v>312</v>
      </c>
      <c r="B179" s="96">
        <v>0.40228239861623755</v>
      </c>
    </row>
    <row r="180" spans="1:2">
      <c r="A180" s="95" t="s">
        <v>464</v>
      </c>
      <c r="B180" s="96">
        <v>0.52194015744421518</v>
      </c>
    </row>
    <row r="181" spans="1:2">
      <c r="A181" s="95" t="s">
        <v>313</v>
      </c>
      <c r="B181" s="96">
        <v>0.48433562529589219</v>
      </c>
    </row>
    <row r="182" spans="1:2">
      <c r="A182" s="95" t="s">
        <v>314</v>
      </c>
      <c r="B182" s="96">
        <v>0.65593151566122132</v>
      </c>
    </row>
    <row r="183" spans="1:2">
      <c r="A183" s="95" t="s">
        <v>315</v>
      </c>
      <c r="B183" s="96">
        <v>0.60734306138774263</v>
      </c>
    </row>
    <row r="184" spans="1:2">
      <c r="A184" s="95" t="s">
        <v>316</v>
      </c>
      <c r="B184" s="96">
        <v>0.70288923871772457</v>
      </c>
    </row>
    <row r="185" spans="1:2">
      <c r="A185" s="95" t="s">
        <v>465</v>
      </c>
      <c r="B185" s="96">
        <v>0.52194015744421518</v>
      </c>
    </row>
    <row r="186" spans="1:2">
      <c r="A186" s="95" t="s">
        <v>317</v>
      </c>
      <c r="B186" s="96">
        <v>0.25158874271277698</v>
      </c>
    </row>
    <row r="187" spans="1:2">
      <c r="A187" s="95" t="s">
        <v>318</v>
      </c>
      <c r="B187" s="96">
        <v>0.4728628236308437</v>
      </c>
    </row>
    <row r="188" spans="1:2">
      <c r="A188" s="95" t="s">
        <v>319</v>
      </c>
      <c r="B188" s="96">
        <v>0.2479812932872594</v>
      </c>
    </row>
    <row r="189" spans="1:2">
      <c r="A189" s="95" t="s">
        <v>320</v>
      </c>
      <c r="B189" s="96">
        <v>4.2965869901360983E-2</v>
      </c>
    </row>
    <row r="190" spans="1:2">
      <c r="A190" s="95" t="s">
        <v>321</v>
      </c>
      <c r="B190" s="96">
        <v>0.67268181972484808</v>
      </c>
    </row>
    <row r="191" spans="1:2">
      <c r="A191" s="95" t="s">
        <v>322</v>
      </c>
      <c r="B191" s="96">
        <v>0.6373106018054876</v>
      </c>
    </row>
    <row r="192" spans="1:2">
      <c r="A192" s="95" t="s">
        <v>323</v>
      </c>
      <c r="B192" s="96">
        <v>0.47030732404123421</v>
      </c>
    </row>
    <row r="193" spans="1:2">
      <c r="A193" s="95" t="s">
        <v>324</v>
      </c>
      <c r="B193" s="96">
        <v>0.93391015500615915</v>
      </c>
    </row>
    <row r="194" spans="1:2">
      <c r="A194" s="95" t="s">
        <v>325</v>
      </c>
      <c r="B194" s="96">
        <v>0.22559816807030858</v>
      </c>
    </row>
    <row r="195" spans="1:2">
      <c r="A195" s="95" t="s">
        <v>466</v>
      </c>
      <c r="B195" s="96">
        <v>0.30307175771031791</v>
      </c>
    </row>
    <row r="196" spans="1:2">
      <c r="A196" s="95" t="s">
        <v>326</v>
      </c>
      <c r="B196" s="96">
        <v>0.30307175771031791</v>
      </c>
    </row>
    <row r="197" spans="1:2">
      <c r="A197" s="95" t="s">
        <v>327</v>
      </c>
      <c r="B197" s="96">
        <v>0.25158874271277698</v>
      </c>
    </row>
    <row r="198" spans="1:2">
      <c r="A198" s="95" t="s">
        <v>328</v>
      </c>
      <c r="B198" s="96">
        <v>0.54261864422100903</v>
      </c>
    </row>
    <row r="199" spans="1:2">
      <c r="A199" s="95" t="s">
        <v>329</v>
      </c>
      <c r="B199" s="96">
        <v>0.38112993644471921</v>
      </c>
    </row>
    <row r="200" spans="1:2">
      <c r="A200" s="95" t="s">
        <v>467</v>
      </c>
      <c r="B200" s="96">
        <v>0.52194015744421518</v>
      </c>
    </row>
    <row r="201" spans="1:2">
      <c r="A201" s="95" t="s">
        <v>330</v>
      </c>
      <c r="B201" s="96">
        <v>0.51578765939500049</v>
      </c>
    </row>
    <row r="202" spans="1:2">
      <c r="A202" s="95" t="s">
        <v>331</v>
      </c>
      <c r="B202" s="96">
        <v>0.65337341343796307</v>
      </c>
    </row>
    <row r="203" spans="1:2">
      <c r="A203" s="95" t="s">
        <v>332</v>
      </c>
      <c r="B203" s="96">
        <v>0.31705608872116653</v>
      </c>
    </row>
    <row r="204" spans="1:2">
      <c r="A204" s="95" t="s">
        <v>333</v>
      </c>
      <c r="B204" s="96">
        <v>0.60238873377057278</v>
      </c>
    </row>
    <row r="205" spans="1:2">
      <c r="A205" s="95" t="s">
        <v>336</v>
      </c>
      <c r="B205" s="96">
        <v>0.40655552970303888</v>
      </c>
    </row>
    <row r="206" spans="1:2">
      <c r="A206" s="95" t="s">
        <v>337</v>
      </c>
      <c r="B206" s="96">
        <v>0.15611526495919065</v>
      </c>
    </row>
    <row r="207" spans="1:2">
      <c r="A207" s="95" t="s">
        <v>338</v>
      </c>
      <c r="B207" s="96">
        <v>0.36559161814481295</v>
      </c>
    </row>
    <row r="208" spans="1:2">
      <c r="A208" s="95" t="s">
        <v>339</v>
      </c>
      <c r="B208" s="96">
        <v>0.17699648375642835</v>
      </c>
    </row>
    <row r="209" spans="1:2">
      <c r="A209" s="95" t="s">
        <v>340</v>
      </c>
      <c r="B209" s="96">
        <v>0.5521426671136429</v>
      </c>
    </row>
    <row r="210" spans="1:2">
      <c r="A210" s="95" t="s">
        <v>341</v>
      </c>
      <c r="B210" s="96">
        <v>4.2965859968044848E-2</v>
      </c>
    </row>
    <row r="211" spans="1:2">
      <c r="A211" s="95" t="s">
        <v>342</v>
      </c>
      <c r="B211" s="96">
        <v>0.40708518194063892</v>
      </c>
    </row>
    <row r="212" spans="1:2">
      <c r="A212" s="95" t="s">
        <v>343</v>
      </c>
      <c r="B212" s="96">
        <v>0.5378173225424141</v>
      </c>
    </row>
    <row r="213" spans="1:2">
      <c r="A213" s="95" t="s">
        <v>344</v>
      </c>
      <c r="B213" s="96">
        <v>9.7093086602374687E-2</v>
      </c>
    </row>
    <row r="214" spans="1:2">
      <c r="A214" s="95" t="s">
        <v>345</v>
      </c>
      <c r="B214" s="96">
        <v>0.21499322169879134</v>
      </c>
    </row>
    <row r="215" spans="1:2">
      <c r="A215" s="95" t="s">
        <v>346</v>
      </c>
      <c r="B215" s="96">
        <v>0.19077316489488777</v>
      </c>
    </row>
    <row r="216" spans="1:2">
      <c r="A216" s="95" t="s">
        <v>348</v>
      </c>
      <c r="B216" s="96">
        <v>0.37748296437983203</v>
      </c>
    </row>
    <row r="217" spans="1:2">
      <c r="A217" s="95" t="s">
        <v>349</v>
      </c>
      <c r="B217" s="96">
        <v>4.2965859968044848E-2</v>
      </c>
    </row>
    <row r="218" spans="1:2">
      <c r="A218" s="95" t="s">
        <v>350</v>
      </c>
      <c r="B218" s="96">
        <v>0.47041038402285212</v>
      </c>
    </row>
    <row r="219" spans="1:2">
      <c r="A219" s="95" t="s">
        <v>351</v>
      </c>
      <c r="B219" s="96">
        <v>0.55285139253270665</v>
      </c>
    </row>
    <row r="220" spans="1:2">
      <c r="A220" s="95" t="s">
        <v>352</v>
      </c>
      <c r="B220" s="96">
        <v>0.54994937359019169</v>
      </c>
    </row>
    <row r="221" spans="1:2">
      <c r="A221" s="95" t="s">
        <v>353</v>
      </c>
      <c r="B221" s="96">
        <v>0.45617127465574697</v>
      </c>
    </row>
    <row r="222" spans="1:2">
      <c r="A222" s="95" t="s">
        <v>354</v>
      </c>
      <c r="B222" s="96">
        <v>0.61039513085488539</v>
      </c>
    </row>
    <row r="223" spans="1:2">
      <c r="A223" s="95" t="s">
        <v>468</v>
      </c>
      <c r="B223" s="96">
        <v>0.4683599689936665</v>
      </c>
    </row>
    <row r="224" spans="1:2">
      <c r="A224" s="95" t="s">
        <v>355</v>
      </c>
      <c r="B224" s="96">
        <v>0.51222904905073163</v>
      </c>
    </row>
    <row r="225" spans="1:2">
      <c r="A225" s="95" t="s">
        <v>356</v>
      </c>
      <c r="B225" s="96">
        <v>0.55224520912655595</v>
      </c>
    </row>
    <row r="226" spans="1:2">
      <c r="A226" s="95" t="s">
        <v>469</v>
      </c>
      <c r="B226" s="96">
        <v>0.54504175258599297</v>
      </c>
    </row>
    <row r="227" spans="1:2">
      <c r="A227" s="95" t="s">
        <v>357</v>
      </c>
      <c r="B227" s="96">
        <v>0.31962067261904487</v>
      </c>
    </row>
    <row r="228" spans="1:2">
      <c r="A228" s="95" t="s">
        <v>358</v>
      </c>
      <c r="B228" s="96">
        <v>0.60997110461533022</v>
      </c>
    </row>
    <row r="229" spans="1:2">
      <c r="A229" s="95" t="s">
        <v>360</v>
      </c>
      <c r="B229" s="96">
        <v>4.2965859968044848E-2</v>
      </c>
    </row>
    <row r="230" spans="1:2">
      <c r="A230" s="95" t="s">
        <v>361</v>
      </c>
      <c r="B230" s="96">
        <v>1.0489569616965868</v>
      </c>
    </row>
    <row r="231" spans="1:2">
      <c r="A231" s="95" t="s">
        <v>362</v>
      </c>
      <c r="B231" s="96">
        <v>0.54354549959398746</v>
      </c>
    </row>
    <row r="232" spans="1:2">
      <c r="A232" s="95" t="s">
        <v>470</v>
      </c>
      <c r="B232" s="96">
        <v>0.54220225130532962</v>
      </c>
    </row>
    <row r="233" spans="1:2">
      <c r="A233" s="95" t="s">
        <v>363</v>
      </c>
      <c r="B233" s="96">
        <v>0.55057909980594133</v>
      </c>
    </row>
    <row r="234" spans="1:2">
      <c r="A234" s="95" t="s">
        <v>364</v>
      </c>
      <c r="B234" s="96">
        <v>0.12829770180321495</v>
      </c>
    </row>
    <row r="235" spans="1:2">
      <c r="A235" s="95" t="s">
        <v>365</v>
      </c>
      <c r="B235" s="96">
        <v>0.36688304170287528</v>
      </c>
    </row>
    <row r="236" spans="1:2">
      <c r="A236" s="95" t="s">
        <v>366</v>
      </c>
      <c r="B236" s="96">
        <v>0.13352295647001527</v>
      </c>
    </row>
    <row r="237" spans="1:2">
      <c r="A237" s="95" t="s">
        <v>367</v>
      </c>
      <c r="B237" s="96">
        <v>0.5676142088842635</v>
      </c>
    </row>
    <row r="238" spans="1:2">
      <c r="A238" s="95" t="s">
        <v>368</v>
      </c>
      <c r="B238" s="96">
        <v>4.2965859968044848E-2</v>
      </c>
    </row>
    <row r="239" spans="1:2">
      <c r="A239" s="95" t="s">
        <v>369</v>
      </c>
      <c r="B239" s="96">
        <v>0.22128845924512047</v>
      </c>
    </row>
    <row r="240" spans="1:2">
      <c r="A240" s="95" t="s">
        <v>471</v>
      </c>
      <c r="B240" s="96">
        <v>0.41738837582161947</v>
      </c>
    </row>
    <row r="241" spans="1:2">
      <c r="A241" s="95" t="s">
        <v>370</v>
      </c>
      <c r="B241" s="96">
        <v>0.15987297380931326</v>
      </c>
    </row>
    <row r="242" spans="1:2">
      <c r="A242" s="95" t="s">
        <v>371</v>
      </c>
      <c r="B242" s="96">
        <v>0.42892266249889904</v>
      </c>
    </row>
    <row r="243" spans="1:2">
      <c r="A243" s="95" t="s">
        <v>372</v>
      </c>
      <c r="B243" s="96">
        <v>0.74878051902220955</v>
      </c>
    </row>
    <row r="244" spans="1:2">
      <c r="A244" s="95" t="s">
        <v>373</v>
      </c>
      <c r="B244" s="96">
        <v>0.39531206159723237</v>
      </c>
    </row>
    <row r="245" spans="1:2">
      <c r="A245" s="95" t="s">
        <v>374</v>
      </c>
      <c r="B245" s="96">
        <v>0.3550844374895657</v>
      </c>
    </row>
    <row r="246" spans="1:2">
      <c r="A246" s="95" t="s">
        <v>472</v>
      </c>
      <c r="B246" s="96">
        <v>0.52194015744421518</v>
      </c>
    </row>
    <row r="247" spans="1:2">
      <c r="A247" s="95" t="s">
        <v>347</v>
      </c>
      <c r="B247" s="96">
        <v>0.69079323816859484</v>
      </c>
    </row>
    <row r="248" spans="1:2">
      <c r="A248" s="95" t="s">
        <v>473</v>
      </c>
      <c r="B248" s="96">
        <v>0.48591369793032818</v>
      </c>
    </row>
    <row r="249" spans="1:2">
      <c r="A249" s="95" t="s">
        <v>375</v>
      </c>
      <c r="B249" s="96">
        <v>6.1151111598051609E-2</v>
      </c>
    </row>
    <row r="250" spans="1:2">
      <c r="A250" s="95" t="s">
        <v>376</v>
      </c>
      <c r="B250" s="96">
        <v>0.38109352470399527</v>
      </c>
    </row>
    <row r="251" spans="1:2">
      <c r="A251" s="95" t="s">
        <v>377</v>
      </c>
      <c r="B251" s="96">
        <v>0.45348298066092402</v>
      </c>
    </row>
    <row r="252" spans="1:2">
      <c r="A252" s="95" t="s">
        <v>378</v>
      </c>
      <c r="B252" s="96">
        <v>0.53036919913321867</v>
      </c>
    </row>
    <row r="253" spans="1:2">
      <c r="A253" s="95" t="s">
        <v>380</v>
      </c>
      <c r="B253" s="96">
        <v>0.36063981814283452</v>
      </c>
    </row>
    <row r="254" spans="1:2">
      <c r="A254" s="95" t="s">
        <v>381</v>
      </c>
      <c r="B254" s="96">
        <v>0.46802356132562822</v>
      </c>
    </row>
    <row r="255" spans="1:2">
      <c r="A255" s="95" t="s">
        <v>382</v>
      </c>
      <c r="B255" s="96">
        <v>4.2971617965757859E-2</v>
      </c>
    </row>
    <row r="256" spans="1:2">
      <c r="A256" s="95" t="s">
        <v>383</v>
      </c>
      <c r="B256" s="96">
        <v>0.30128063491656237</v>
      </c>
    </row>
    <row r="257" spans="1:2">
      <c r="A257" s="95" t="s">
        <v>384</v>
      </c>
      <c r="B257" s="96">
        <v>0.48887392070945379</v>
      </c>
    </row>
    <row r="258" spans="1:2">
      <c r="A258" s="95" t="s">
        <v>474</v>
      </c>
      <c r="B258" s="96">
        <v>0.52194015744421518</v>
      </c>
    </row>
    <row r="259" spans="1:2">
      <c r="A259" s="95" t="s">
        <v>385</v>
      </c>
      <c r="B259" s="96">
        <v>0.56791010986603596</v>
      </c>
    </row>
    <row r="260" spans="1:2">
      <c r="A260" s="95" t="s">
        <v>386</v>
      </c>
      <c r="B260" s="96">
        <v>0.26271038942260128</v>
      </c>
    </row>
    <row r="261" spans="1:2">
      <c r="A261" s="95" t="s">
        <v>475</v>
      </c>
      <c r="B261" s="96">
        <v>0.3898398096669905</v>
      </c>
    </row>
    <row r="262" spans="1:2">
      <c r="A262" s="95" t="s">
        <v>387</v>
      </c>
      <c r="B262" s="96">
        <v>0.27575832416256357</v>
      </c>
    </row>
    <row r="263" spans="1:2">
      <c r="A263" s="95" t="s">
        <v>335</v>
      </c>
      <c r="B263" s="96">
        <v>0.29089868624880511</v>
      </c>
    </row>
    <row r="264" spans="1:2">
      <c r="A264" s="95" t="s">
        <v>359</v>
      </c>
      <c r="B264" s="96">
        <v>0.43631223093635407</v>
      </c>
    </row>
    <row r="265" spans="1:2">
      <c r="A265" s="95" t="s">
        <v>476</v>
      </c>
      <c r="B265" s="96">
        <v>0.42996008871177821</v>
      </c>
    </row>
    <row r="266" spans="1:2">
      <c r="A266" s="95" t="s">
        <v>388</v>
      </c>
      <c r="B266" s="96">
        <v>0.33220751309597529</v>
      </c>
    </row>
    <row r="267" spans="1:2">
      <c r="A267" s="95" t="s">
        <v>389</v>
      </c>
      <c r="B267" s="96">
        <v>0.35237493213459087</v>
      </c>
    </row>
    <row r="268" spans="1:2">
      <c r="A268" s="95" t="s">
        <v>390</v>
      </c>
      <c r="B268" s="96">
        <v>0.46086984780242624</v>
      </c>
    </row>
    <row r="269" spans="1:2">
      <c r="A269" s="95" t="s">
        <v>477</v>
      </c>
      <c r="B269" s="96">
        <v>0.52194015744421518</v>
      </c>
    </row>
    <row r="270" spans="1:2">
      <c r="A270" s="95" t="s">
        <v>478</v>
      </c>
      <c r="B270" s="96">
        <v>0.30980307477631103</v>
      </c>
    </row>
    <row r="271" spans="1:2">
      <c r="A271" s="95" t="s">
        <v>391</v>
      </c>
      <c r="B271" s="96">
        <v>0.50199619234507764</v>
      </c>
    </row>
    <row r="272" spans="1:2">
      <c r="A272" s="95" t="s">
        <v>392</v>
      </c>
      <c r="B272" s="96">
        <v>0.56124028428165484</v>
      </c>
    </row>
    <row r="273" spans="1:2">
      <c r="A273" s="95" t="s">
        <v>479</v>
      </c>
      <c r="B273" s="96">
        <v>0.48681167280756799</v>
      </c>
    </row>
    <row r="274" spans="1:2">
      <c r="A274" s="95" t="s">
        <v>480</v>
      </c>
      <c r="B274" s="96">
        <v>0.43234137158548858</v>
      </c>
    </row>
    <row r="275" spans="1:2">
      <c r="A275" s="95" t="s">
        <v>393</v>
      </c>
      <c r="B275" s="96">
        <v>0.52085110212606511</v>
      </c>
    </row>
    <row r="276" spans="1:2">
      <c r="A276" s="95" t="s">
        <v>394</v>
      </c>
      <c r="B276" s="96">
        <v>0.45867871502839896</v>
      </c>
    </row>
    <row r="277" spans="1:2">
      <c r="A277" s="95" t="s">
        <v>395</v>
      </c>
      <c r="B277" s="96">
        <v>4.2965859968044848E-2</v>
      </c>
    </row>
    <row r="278" spans="1:2">
      <c r="A278" s="95" t="s">
        <v>396</v>
      </c>
      <c r="B278" s="96">
        <v>0.53017970925901337</v>
      </c>
    </row>
    <row r="279" spans="1:2">
      <c r="A279" s="95" t="s">
        <v>481</v>
      </c>
      <c r="B279" s="96">
        <v>0.52194015744421518</v>
      </c>
    </row>
    <row r="280" spans="1:2">
      <c r="A280" s="95" t="s">
        <v>397</v>
      </c>
      <c r="B280" s="96">
        <v>0.47452624970681001</v>
      </c>
    </row>
    <row r="281" spans="1:2">
      <c r="A281" s="95" t="s">
        <v>398</v>
      </c>
      <c r="B281" s="96">
        <v>0.56768599201093839</v>
      </c>
    </row>
    <row r="282" spans="1:2">
      <c r="A282" s="95" t="s">
        <v>399</v>
      </c>
      <c r="B282" s="96">
        <v>0.69032799387054433</v>
      </c>
    </row>
    <row r="283" spans="1:2">
      <c r="A283" s="95" t="s">
        <v>400</v>
      </c>
      <c r="B283" s="96">
        <v>0.51561380881780994</v>
      </c>
    </row>
    <row r="284" spans="1:2">
      <c r="A284" s="95" t="s">
        <v>401</v>
      </c>
      <c r="B284" s="96">
        <v>0.45526398320508438</v>
      </c>
    </row>
    <row r="285" spans="1:2">
      <c r="A285" s="95" t="s">
        <v>402</v>
      </c>
      <c r="B285" s="96">
        <v>0.24879955503585297</v>
      </c>
    </row>
    <row r="286" spans="1:2">
      <c r="A286" s="95" t="s">
        <v>482</v>
      </c>
      <c r="B286" s="96">
        <v>0.4690404886211037</v>
      </c>
    </row>
    <row r="287" spans="1:2">
      <c r="A287" s="95" t="s">
        <v>403</v>
      </c>
      <c r="B287" s="96">
        <v>0.20147457372193786</v>
      </c>
    </row>
    <row r="288" spans="1:2">
      <c r="A288" s="95" t="s">
        <v>404</v>
      </c>
      <c r="B288" s="96">
        <v>0.32868310166857523</v>
      </c>
    </row>
    <row r="289" spans="1:2">
      <c r="A289" s="95" t="s">
        <v>405</v>
      </c>
      <c r="B289" s="96">
        <v>0.63067304426873561</v>
      </c>
    </row>
    <row r="290" spans="1:2">
      <c r="A290" s="95" t="s">
        <v>406</v>
      </c>
      <c r="B290" s="96">
        <v>0.65793217802499138</v>
      </c>
    </row>
    <row r="291" spans="1:2">
      <c r="A291" s="95" t="s">
        <v>407</v>
      </c>
      <c r="B291" s="96">
        <v>0.83051803046233963</v>
      </c>
    </row>
    <row r="292" spans="1:2">
      <c r="A292" s="95" t="s">
        <v>483</v>
      </c>
      <c r="B292" s="96">
        <v>0.52194015744421518</v>
      </c>
    </row>
    <row r="293" spans="1:2">
      <c r="A293" s="95" t="s">
        <v>408</v>
      </c>
      <c r="B293" s="96">
        <v>0.74252889718098136</v>
      </c>
    </row>
    <row r="294" spans="1:2">
      <c r="A294" s="95" t="s">
        <v>409</v>
      </c>
      <c r="B294" s="96">
        <v>0.23603421644528111</v>
      </c>
    </row>
    <row r="295" spans="1:2">
      <c r="A295" s="95" t="s">
        <v>410</v>
      </c>
      <c r="B295" s="96">
        <v>0.46810625912218568</v>
      </c>
    </row>
    <row r="296" spans="1:2">
      <c r="A296" s="95" t="s">
        <v>379</v>
      </c>
      <c r="B296" s="96">
        <v>0.56936170908504569</v>
      </c>
    </row>
    <row r="297" spans="1:2">
      <c r="A297" s="95" t="s">
        <v>411</v>
      </c>
      <c r="B297" s="96">
        <v>0.35217919526546426</v>
      </c>
    </row>
    <row r="298" spans="1:2">
      <c r="A298" s="95" t="s">
        <v>412</v>
      </c>
      <c r="B298" s="96">
        <v>0.48500195073922914</v>
      </c>
    </row>
    <row r="299" spans="1:2">
      <c r="A299" s="95" t="s">
        <v>484</v>
      </c>
      <c r="B299" s="96">
        <v>0.52194015744421518</v>
      </c>
    </row>
    <row r="300" spans="1:2">
      <c r="A300" s="95" t="s">
        <v>414</v>
      </c>
      <c r="B300" s="96">
        <v>6.407166247073294E-2</v>
      </c>
    </row>
    <row r="301" spans="1:2">
      <c r="A301" s="95" t="s">
        <v>415</v>
      </c>
      <c r="B301" s="96">
        <v>5.5307841925272931E-2</v>
      </c>
    </row>
    <row r="302" spans="1:2">
      <c r="A302" s="95" t="s">
        <v>416</v>
      </c>
      <c r="B302" s="96">
        <v>0.52501955741959394</v>
      </c>
    </row>
    <row r="303" spans="1:2">
      <c r="A303" s="95" t="s">
        <v>417</v>
      </c>
      <c r="B303" s="96">
        <v>6.3174214953683222E-2</v>
      </c>
    </row>
    <row r="304" spans="1:2">
      <c r="A304" s="95" t="s">
        <v>419</v>
      </c>
      <c r="B304" s="96">
        <v>0.38962460457155329</v>
      </c>
    </row>
    <row r="305" spans="1:2">
      <c r="A305" s="95" t="s">
        <v>420</v>
      </c>
      <c r="B305" s="96">
        <v>0.63020742841545119</v>
      </c>
    </row>
    <row r="306" spans="1:2">
      <c r="A306" s="95" t="s">
        <v>421</v>
      </c>
      <c r="B306" s="96">
        <v>0.34112972017775722</v>
      </c>
    </row>
    <row r="307" spans="1:2">
      <c r="A307" s="95" t="s">
        <v>485</v>
      </c>
      <c r="B307" s="96">
        <v>0.52194015744421518</v>
      </c>
    </row>
    <row r="308" spans="1:2">
      <c r="A308" s="95" t="s">
        <v>422</v>
      </c>
      <c r="B308" s="96">
        <v>0.58287643239646236</v>
      </c>
    </row>
    <row r="309" spans="1:2">
      <c r="A309" s="95" t="s">
        <v>423</v>
      </c>
      <c r="B309" s="96">
        <v>0.42435050193453216</v>
      </c>
    </row>
    <row r="310" spans="1:2">
      <c r="A310" s="95" t="s">
        <v>424</v>
      </c>
      <c r="B310" s="96">
        <v>0.40406164852080528</v>
      </c>
    </row>
    <row r="311" spans="1:2">
      <c r="A311" s="95" t="s">
        <v>425</v>
      </c>
      <c r="B311" s="96">
        <v>0.31994850649083234</v>
      </c>
    </row>
    <row r="312" spans="1:2">
      <c r="A312" s="95" t="s">
        <v>426</v>
      </c>
      <c r="B312" s="96">
        <v>0.69096961830878745</v>
      </c>
    </row>
    <row r="313" spans="1:2">
      <c r="A313" s="95" t="s">
        <v>486</v>
      </c>
      <c r="B313" s="96">
        <v>0.46818905990410259</v>
      </c>
    </row>
    <row r="314" spans="1:2">
      <c r="A314" s="95" t="s">
        <v>427</v>
      </c>
      <c r="B314" s="96">
        <v>0.52819922610779724</v>
      </c>
    </row>
    <row r="315" spans="1:2">
      <c r="A315" s="95" t="s">
        <v>428</v>
      </c>
      <c r="B315" s="96">
        <v>0.13968866822655382</v>
      </c>
    </row>
    <row r="316" spans="1:2">
      <c r="A316" s="95" t="s">
        <v>429</v>
      </c>
      <c r="B316" s="96">
        <v>0.52511235776095111</v>
      </c>
    </row>
    <row r="317" spans="1:2">
      <c r="A317" s="95" t="s">
        <v>430</v>
      </c>
      <c r="B317" s="96">
        <v>0.35330936528937096</v>
      </c>
    </row>
    <row r="318" spans="1:2">
      <c r="A318" s="95" t="s">
        <v>431</v>
      </c>
      <c r="B318" s="96">
        <v>0.25202231683116411</v>
      </c>
    </row>
    <row r="319" spans="1:2">
      <c r="A319" s="95" t="s">
        <v>418</v>
      </c>
      <c r="B319" s="96">
        <v>0.4769525814271437</v>
      </c>
    </row>
    <row r="320" spans="1:2">
      <c r="A320" s="95" t="s">
        <v>487</v>
      </c>
      <c r="B320" s="96">
        <v>0.52194015744421518</v>
      </c>
    </row>
    <row r="321" spans="1:2">
      <c r="A321" s="95" t="s">
        <v>432</v>
      </c>
      <c r="B321" s="96">
        <v>0.28468595118010082</v>
      </c>
    </row>
    <row r="322" spans="1:2">
      <c r="A322" s="95" t="s">
        <v>488</v>
      </c>
      <c r="B322" s="96">
        <v>0.37463743539349709</v>
      </c>
    </row>
    <row r="323" spans="1:2">
      <c r="A323" s="95" t="s">
        <v>433</v>
      </c>
      <c r="B323" s="96">
        <v>0.15784367831134277</v>
      </c>
    </row>
    <row r="324" spans="1:2">
      <c r="A324" s="95" t="s">
        <v>434</v>
      </c>
      <c r="B324" s="96">
        <v>0.5061110768905539</v>
      </c>
    </row>
    <row r="325" spans="1:2">
      <c r="A325" s="95" t="s">
        <v>435</v>
      </c>
      <c r="B325" s="96">
        <v>0.37062886250338822</v>
      </c>
    </row>
    <row r="326" spans="1:2">
      <c r="A326" s="95" t="s">
        <v>436</v>
      </c>
      <c r="B326" s="96">
        <v>0.34468894854759274</v>
      </c>
    </row>
    <row r="327" spans="1:2">
      <c r="A327" s="95" t="s">
        <v>437</v>
      </c>
      <c r="B327" s="96">
        <v>0.35562383988966939</v>
      </c>
    </row>
    <row r="328" spans="1:2">
      <c r="A328" s="95" t="s">
        <v>489</v>
      </c>
      <c r="B328" s="96">
        <v>0.52194015744421518</v>
      </c>
    </row>
    <row r="329" spans="1:2">
      <c r="A329" s="95" t="s">
        <v>490</v>
      </c>
      <c r="B329" s="96">
        <v>0.52194015744421518</v>
      </c>
    </row>
    <row r="330" spans="1:2">
      <c r="A330" s="95" t="s">
        <v>438</v>
      </c>
      <c r="B330" s="96">
        <v>0.63642561380081031</v>
      </c>
    </row>
    <row r="331" spans="1:2">
      <c r="A331" s="95" t="s">
        <v>439</v>
      </c>
      <c r="B331" s="96">
        <v>9.8724783263470395E-2</v>
      </c>
    </row>
    <row r="332" spans="1:2">
      <c r="A332" s="95" t="s">
        <v>440</v>
      </c>
      <c r="B332" s="96">
        <v>0.88254353619972081</v>
      </c>
    </row>
    <row r="333" spans="1:2">
      <c r="A333" s="95"/>
      <c r="B333" s="96"/>
    </row>
    <row r="334" spans="1:2">
      <c r="A334" s="95"/>
      <c r="B334" s="96"/>
    </row>
    <row r="335" spans="1:2">
      <c r="A335" s="95"/>
      <c r="B335" s="96"/>
    </row>
    <row r="336" spans="1:2">
      <c r="A336" s="95"/>
      <c r="B336" s="96"/>
    </row>
    <row r="337" spans="1:2">
      <c r="A337" s="95"/>
      <c r="B337" s="96"/>
    </row>
    <row r="338" spans="1:2">
      <c r="A338" s="95"/>
      <c r="B338" s="96"/>
    </row>
    <row r="339" spans="1:2">
      <c r="A339" s="95"/>
      <c r="B339" s="96"/>
    </row>
    <row r="340" spans="1:2">
      <c r="A340" s="95"/>
      <c r="B340" s="96"/>
    </row>
    <row r="341" spans="1:2">
      <c r="A341" s="95"/>
      <c r="B341" s="96"/>
    </row>
    <row r="342" spans="1:2">
      <c r="A342" s="95"/>
      <c r="B342" s="96"/>
    </row>
    <row r="343" spans="1:2">
      <c r="A343" s="95"/>
      <c r="B343" s="96"/>
    </row>
    <row r="344" spans="1:2">
      <c r="A344" s="95"/>
      <c r="B344" s="96"/>
    </row>
    <row r="345" spans="1:2">
      <c r="A345" s="95"/>
      <c r="B345" s="96"/>
    </row>
    <row r="346" spans="1:2">
      <c r="A346" s="95"/>
      <c r="B346" s="96"/>
    </row>
    <row r="347" spans="1:2">
      <c r="A347" s="95"/>
      <c r="B347" s="96"/>
    </row>
    <row r="348" spans="1:2">
      <c r="A348" s="95"/>
      <c r="B348" s="96"/>
    </row>
    <row r="349" spans="1:2">
      <c r="A349" s="95"/>
      <c r="B349" s="96"/>
    </row>
    <row r="350" spans="1:2">
      <c r="A350" s="95"/>
      <c r="B350" s="96"/>
    </row>
    <row r="351" spans="1:2">
      <c r="A351" s="95"/>
      <c r="B351" s="96"/>
    </row>
    <row r="352" spans="1:2">
      <c r="A352" s="95"/>
      <c r="B352" s="96"/>
    </row>
    <row r="353" spans="1:2">
      <c r="A353" s="95"/>
      <c r="B353" s="96"/>
    </row>
    <row r="354" spans="1:2">
      <c r="A354" s="95"/>
      <c r="B354" s="96"/>
    </row>
    <row r="355" spans="1:2">
      <c r="A355" s="95"/>
      <c r="B355" s="96"/>
    </row>
    <row r="356" spans="1:2">
      <c r="A356" s="95"/>
      <c r="B356" s="96"/>
    </row>
    <row r="357" spans="1:2">
      <c r="A357" s="95"/>
      <c r="B357" s="96"/>
    </row>
    <row r="358" spans="1:2">
      <c r="A358" s="95"/>
      <c r="B358" s="96"/>
    </row>
    <row r="359" spans="1:2">
      <c r="A359" s="95"/>
      <c r="B359" s="96"/>
    </row>
    <row r="360" spans="1:2">
      <c r="A360" s="95"/>
      <c r="B360" s="96"/>
    </row>
    <row r="361" spans="1:2">
      <c r="A361" s="95"/>
      <c r="B361" s="96"/>
    </row>
    <row r="362" spans="1:2">
      <c r="A362" s="95"/>
      <c r="B362" s="96"/>
    </row>
    <row r="363" spans="1:2">
      <c r="A363" s="95"/>
      <c r="B363" s="96"/>
    </row>
    <row r="364" spans="1:2">
      <c r="A364" s="95"/>
      <c r="B364" s="96"/>
    </row>
    <row r="365" spans="1:2">
      <c r="A365" s="95"/>
      <c r="B365" s="96"/>
    </row>
    <row r="366" spans="1:2">
      <c r="A366" s="95"/>
      <c r="B366" s="96"/>
    </row>
    <row r="367" spans="1:2">
      <c r="A367" s="95"/>
      <c r="B367" s="96"/>
    </row>
    <row r="368" spans="1:2">
      <c r="A368" s="95"/>
      <c r="B368" s="96"/>
    </row>
    <row r="369" spans="1:2">
      <c r="A369" s="95"/>
      <c r="B369" s="96"/>
    </row>
    <row r="370" spans="1:2">
      <c r="A370" s="95"/>
      <c r="B370" s="96"/>
    </row>
    <row r="371" spans="1:2">
      <c r="A371" s="95"/>
      <c r="B371" s="96"/>
    </row>
    <row r="372" spans="1:2">
      <c r="A372" s="95"/>
      <c r="B372" s="96"/>
    </row>
    <row r="373" spans="1:2">
      <c r="A373" s="95"/>
      <c r="B373" s="96"/>
    </row>
    <row r="374" spans="1:2">
      <c r="A374" s="95"/>
      <c r="B374" s="96"/>
    </row>
    <row r="375" spans="1:2">
      <c r="A375" s="95"/>
      <c r="B375" s="96"/>
    </row>
    <row r="376" spans="1:2">
      <c r="A376" s="95"/>
      <c r="B376" s="96"/>
    </row>
    <row r="377" spans="1:2">
      <c r="A377" s="95"/>
      <c r="B377" s="96"/>
    </row>
    <row r="378" spans="1:2">
      <c r="A378" s="95"/>
      <c r="B378" s="96"/>
    </row>
    <row r="379" spans="1:2">
      <c r="A379" s="95"/>
      <c r="B379" s="96"/>
    </row>
    <row r="380" spans="1:2">
      <c r="A380" s="95"/>
      <c r="B380" s="96"/>
    </row>
    <row r="381" spans="1:2">
      <c r="A381" s="95"/>
      <c r="B381" s="96"/>
    </row>
    <row r="382" spans="1:2">
      <c r="A382" s="95"/>
      <c r="B382" s="96"/>
    </row>
    <row r="383" spans="1:2">
      <c r="A383" s="95"/>
      <c r="B383" s="96"/>
    </row>
    <row r="384" spans="1:2">
      <c r="A384" s="95"/>
      <c r="B384" s="96"/>
    </row>
    <row r="385" spans="1:2">
      <c r="A385" s="95"/>
      <c r="B385" s="96"/>
    </row>
    <row r="386" spans="1:2">
      <c r="A386" s="95"/>
      <c r="B386" s="96"/>
    </row>
    <row r="387" spans="1:2">
      <c r="A387" s="95"/>
      <c r="B387" s="96"/>
    </row>
    <row r="388" spans="1:2">
      <c r="A388" s="95"/>
      <c r="B388" s="96"/>
    </row>
    <row r="389" spans="1:2">
      <c r="A389" s="95"/>
      <c r="B389" s="96"/>
    </row>
    <row r="390" spans="1:2">
      <c r="A390" s="95"/>
      <c r="B390" s="96"/>
    </row>
    <row r="391" spans="1:2">
      <c r="A391" s="95"/>
      <c r="B391" s="96"/>
    </row>
    <row r="392" spans="1:2">
      <c r="A392" s="95"/>
      <c r="B392" s="96"/>
    </row>
    <row r="393" spans="1:2">
      <c r="A393" s="95"/>
      <c r="B393" s="96"/>
    </row>
    <row r="394" spans="1:2">
      <c r="A394" s="95"/>
      <c r="B394" s="96"/>
    </row>
    <row r="395" spans="1:2">
      <c r="A395" s="95"/>
      <c r="B395" s="96"/>
    </row>
    <row r="396" spans="1:2">
      <c r="A396" s="95"/>
      <c r="B396" s="96"/>
    </row>
    <row r="397" spans="1:2">
      <c r="A397" s="95"/>
      <c r="B397" s="96"/>
    </row>
    <row r="398" spans="1:2">
      <c r="A398" s="95"/>
      <c r="B398" s="96"/>
    </row>
    <row r="399" spans="1:2">
      <c r="A399" s="95"/>
      <c r="B399" s="96"/>
    </row>
    <row r="400" spans="1:2">
      <c r="A400" s="95"/>
      <c r="B400" s="96"/>
    </row>
    <row r="401" spans="1:2">
      <c r="A401" s="95"/>
      <c r="B401" s="96"/>
    </row>
    <row r="402" spans="1:2">
      <c r="A402" s="95"/>
      <c r="B402" s="96"/>
    </row>
    <row r="403" spans="1:2">
      <c r="A403" s="95"/>
      <c r="B403" s="96"/>
    </row>
    <row r="404" spans="1:2">
      <c r="A404" s="95"/>
      <c r="B404" s="96"/>
    </row>
    <row r="405" spans="1:2">
      <c r="A405" s="95"/>
      <c r="B405" s="96"/>
    </row>
    <row r="406" spans="1:2">
      <c r="A406" s="95"/>
      <c r="B406" s="96"/>
    </row>
    <row r="407" spans="1:2">
      <c r="A407" s="95"/>
      <c r="B407" s="96"/>
    </row>
    <row r="408" spans="1:2">
      <c r="A408" s="95"/>
      <c r="B408" s="96"/>
    </row>
    <row r="409" spans="1:2">
      <c r="A409" s="95"/>
      <c r="B409" s="96"/>
    </row>
    <row r="410" spans="1:2">
      <c r="A410" s="95"/>
      <c r="B410" s="96"/>
    </row>
    <row r="411" spans="1:2">
      <c r="A411" s="95"/>
      <c r="B411" s="96"/>
    </row>
    <row r="412" spans="1:2">
      <c r="A412" s="95"/>
      <c r="B412" s="96"/>
    </row>
    <row r="413" spans="1:2">
      <c r="A413" s="95"/>
      <c r="B413" s="96"/>
    </row>
    <row r="414" spans="1:2">
      <c r="A414" s="95"/>
      <c r="B414" s="96"/>
    </row>
    <row r="415" spans="1:2">
      <c r="A415" s="95"/>
      <c r="B415" s="96"/>
    </row>
    <row r="416" spans="1:2">
      <c r="A416" s="95"/>
      <c r="B416" s="96"/>
    </row>
    <row r="417" spans="1:2">
      <c r="A417" s="95"/>
      <c r="B417" s="96"/>
    </row>
    <row r="418" spans="1:2">
      <c r="A418" s="95"/>
      <c r="B418" s="96"/>
    </row>
    <row r="419" spans="1:2">
      <c r="A419" s="95"/>
      <c r="B419" s="96"/>
    </row>
    <row r="420" spans="1:2">
      <c r="A420" s="95"/>
      <c r="B420" s="96"/>
    </row>
    <row r="421" spans="1:2">
      <c r="A421" s="95"/>
      <c r="B421" s="96"/>
    </row>
    <row r="422" spans="1:2">
      <c r="A422" s="95"/>
      <c r="B422" s="96"/>
    </row>
    <row r="423" spans="1:2">
      <c r="A423" s="95"/>
      <c r="B423" s="96"/>
    </row>
    <row r="424" spans="1:2">
      <c r="A424" s="95"/>
      <c r="B424" s="96"/>
    </row>
    <row r="425" spans="1:2">
      <c r="A425" s="95"/>
      <c r="B425" s="96"/>
    </row>
    <row r="426" spans="1:2">
      <c r="A426" s="95"/>
      <c r="B426" s="96"/>
    </row>
    <row r="427" spans="1:2">
      <c r="A427" s="95"/>
      <c r="B427" s="96"/>
    </row>
    <row r="428" spans="1:2">
      <c r="A428" s="95"/>
      <c r="B428" s="96"/>
    </row>
    <row r="429" spans="1:2">
      <c r="A429" s="95"/>
      <c r="B429" s="96"/>
    </row>
    <row r="430" spans="1:2">
      <c r="A430" s="95"/>
      <c r="B430" s="96"/>
    </row>
    <row r="431" spans="1:2">
      <c r="A431" s="95"/>
      <c r="B431" s="96"/>
    </row>
    <row r="432" spans="1:2">
      <c r="A432" s="95"/>
      <c r="B432" s="96"/>
    </row>
    <row r="433" spans="1:2">
      <c r="A433" s="95"/>
      <c r="B433" s="96"/>
    </row>
    <row r="434" spans="1:2">
      <c r="A434" s="95"/>
      <c r="B434" s="96"/>
    </row>
    <row r="435" spans="1:2">
      <c r="A435" s="95"/>
      <c r="B435" s="96"/>
    </row>
    <row r="436" spans="1:2">
      <c r="A436" s="95"/>
      <c r="B436" s="96"/>
    </row>
    <row r="437" spans="1:2">
      <c r="A437" s="95"/>
      <c r="B437" s="96"/>
    </row>
    <row r="438" spans="1:2">
      <c r="A438" s="95"/>
      <c r="B438" s="96"/>
    </row>
    <row r="439" spans="1:2">
      <c r="A439" s="95"/>
      <c r="B439" s="96"/>
    </row>
    <row r="440" spans="1:2">
      <c r="A440" s="95"/>
      <c r="B440" s="96"/>
    </row>
    <row r="441" spans="1:2">
      <c r="A441" s="95"/>
      <c r="B441" s="96"/>
    </row>
    <row r="442" spans="1:2">
      <c r="A442" s="95"/>
      <c r="B442" s="96"/>
    </row>
    <row r="443" spans="1:2">
      <c r="A443" s="95"/>
      <c r="B443" s="96"/>
    </row>
    <row r="444" spans="1:2">
      <c r="A444" s="95"/>
      <c r="B444" s="96"/>
    </row>
    <row r="445" spans="1:2">
      <c r="A445" s="95"/>
      <c r="B445" s="96"/>
    </row>
    <row r="446" spans="1:2">
      <c r="A446" s="95"/>
      <c r="B446" s="96"/>
    </row>
    <row r="447" spans="1:2">
      <c r="A447" s="95"/>
      <c r="B447" s="96"/>
    </row>
    <row r="448" spans="1:2">
      <c r="A448" s="95"/>
      <c r="B448" s="96"/>
    </row>
    <row r="449" spans="1:2">
      <c r="A449" s="95"/>
      <c r="B449" s="96"/>
    </row>
    <row r="450" spans="1:2">
      <c r="A450" s="95"/>
      <c r="B450" s="96"/>
    </row>
    <row r="451" spans="1:2">
      <c r="A451" s="95"/>
      <c r="B451" s="96"/>
    </row>
    <row r="452" spans="1:2">
      <c r="A452" s="95"/>
      <c r="B452" s="96"/>
    </row>
    <row r="453" spans="1:2">
      <c r="A453" s="95"/>
      <c r="B453" s="96"/>
    </row>
    <row r="454" spans="1:2">
      <c r="A454" s="95"/>
      <c r="B454" s="96"/>
    </row>
    <row r="455" spans="1:2">
      <c r="A455" s="95"/>
      <c r="B455" s="96"/>
    </row>
    <row r="456" spans="1:2">
      <c r="A456" s="95"/>
      <c r="B456" s="96"/>
    </row>
    <row r="457" spans="1:2">
      <c r="A457" s="95"/>
      <c r="B457" s="96"/>
    </row>
    <row r="458" spans="1:2">
      <c r="A458" s="95"/>
      <c r="B458" s="96"/>
    </row>
    <row r="459" spans="1:2">
      <c r="A459" s="95"/>
      <c r="B459" s="96"/>
    </row>
    <row r="460" spans="1:2">
      <c r="A460" s="95"/>
      <c r="B460" s="96"/>
    </row>
    <row r="461" spans="1:2">
      <c r="A461" s="95"/>
      <c r="B461" s="96"/>
    </row>
    <row r="462" spans="1:2">
      <c r="A462" s="95"/>
      <c r="B462" s="96"/>
    </row>
    <row r="463" spans="1:2">
      <c r="A463" s="95"/>
      <c r="B463" s="96"/>
    </row>
    <row r="464" spans="1:2">
      <c r="A464" s="95"/>
      <c r="B464" s="96"/>
    </row>
    <row r="465" spans="1:2">
      <c r="A465" s="95"/>
      <c r="B465" s="96"/>
    </row>
    <row r="466" spans="1:2">
      <c r="A466" s="95"/>
      <c r="B466" s="96"/>
    </row>
    <row r="467" spans="1:2">
      <c r="A467" s="95"/>
      <c r="B467" s="96"/>
    </row>
    <row r="468" spans="1:2">
      <c r="A468" s="95"/>
      <c r="B468" s="96"/>
    </row>
    <row r="469" spans="1:2">
      <c r="A469" s="95"/>
      <c r="B469" s="96"/>
    </row>
    <row r="470" spans="1:2">
      <c r="A470" s="95"/>
      <c r="B470" s="96"/>
    </row>
    <row r="471" spans="1:2">
      <c r="A471" s="95"/>
      <c r="B471" s="96"/>
    </row>
    <row r="472" spans="1:2">
      <c r="A472" s="95"/>
      <c r="B472" s="96"/>
    </row>
    <row r="473" spans="1:2">
      <c r="A473" s="95"/>
      <c r="B473" s="96"/>
    </row>
    <row r="474" spans="1:2">
      <c r="A474" s="95"/>
      <c r="B474" s="96"/>
    </row>
    <row r="475" spans="1:2">
      <c r="A475" s="95"/>
      <c r="B475" s="96"/>
    </row>
    <row r="476" spans="1:2">
      <c r="A476" s="95"/>
      <c r="B476" s="96"/>
    </row>
    <row r="477" spans="1:2">
      <c r="A477" s="95"/>
      <c r="B477" s="96"/>
    </row>
    <row r="478" spans="1:2">
      <c r="A478" s="95"/>
      <c r="B478" s="96"/>
    </row>
    <row r="479" spans="1:2">
      <c r="A479" s="95"/>
      <c r="B479" s="96"/>
    </row>
    <row r="480" spans="1:2">
      <c r="A480" s="95"/>
      <c r="B480" s="96"/>
    </row>
    <row r="481" spans="1:2">
      <c r="A481" s="95"/>
      <c r="B481" s="96"/>
    </row>
    <row r="482" spans="1:2">
      <c r="A482" s="95"/>
      <c r="B482" s="96"/>
    </row>
    <row r="483" spans="1:2">
      <c r="A483" s="95"/>
      <c r="B483" s="96"/>
    </row>
    <row r="484" spans="1:2">
      <c r="A484" s="95"/>
      <c r="B484" s="96"/>
    </row>
    <row r="485" spans="1:2">
      <c r="A485" s="95"/>
      <c r="B485" s="96"/>
    </row>
    <row r="486" spans="1:2">
      <c r="A486" s="95"/>
      <c r="B486" s="96"/>
    </row>
    <row r="487" spans="1:2">
      <c r="A487" s="95"/>
      <c r="B487" s="96"/>
    </row>
    <row r="488" spans="1:2">
      <c r="A488" s="95"/>
      <c r="B488" s="96"/>
    </row>
    <row r="489" spans="1:2">
      <c r="A489" s="95"/>
      <c r="B489" s="96"/>
    </row>
    <row r="490" spans="1:2">
      <c r="A490" s="95"/>
      <c r="B490" s="96"/>
    </row>
    <row r="491" spans="1:2">
      <c r="A491" s="95"/>
      <c r="B491" s="96"/>
    </row>
    <row r="492" spans="1:2">
      <c r="A492" s="95"/>
      <c r="B492" s="96"/>
    </row>
    <row r="493" spans="1:2">
      <c r="A493" s="95"/>
      <c r="B493" s="96"/>
    </row>
    <row r="494" spans="1:2">
      <c r="A494" s="95"/>
      <c r="B494" s="96"/>
    </row>
    <row r="495" spans="1:2">
      <c r="A495" s="95"/>
      <c r="B495" s="96"/>
    </row>
    <row r="496" spans="1:2">
      <c r="A496" s="95"/>
      <c r="B496" s="96"/>
    </row>
    <row r="497" spans="1:2">
      <c r="A497" s="95"/>
      <c r="B497" s="96"/>
    </row>
    <row r="498" spans="1:2">
      <c r="A498" s="95"/>
      <c r="B498" s="96"/>
    </row>
    <row r="499" spans="1:2">
      <c r="A499" s="95"/>
      <c r="B499" s="96"/>
    </row>
    <row r="500" spans="1:2">
      <c r="A500" s="95"/>
      <c r="B500" s="96"/>
    </row>
    <row r="501" spans="1:2">
      <c r="A501" s="95"/>
      <c r="B501" s="96"/>
    </row>
    <row r="502" spans="1:2">
      <c r="A502" s="95"/>
      <c r="B502" s="96"/>
    </row>
    <row r="503" spans="1:2">
      <c r="A503" s="95"/>
      <c r="B503" s="96"/>
    </row>
    <row r="504" spans="1:2">
      <c r="A504" s="95"/>
      <c r="B504" s="96"/>
    </row>
    <row r="505" spans="1:2">
      <c r="A505" s="95"/>
      <c r="B505" s="96"/>
    </row>
    <row r="506" spans="1:2">
      <c r="A506" s="95"/>
      <c r="B506" s="96"/>
    </row>
    <row r="507" spans="1:2">
      <c r="A507" s="95"/>
      <c r="B507" s="96"/>
    </row>
    <row r="508" spans="1:2">
      <c r="A508" s="95"/>
      <c r="B508" s="96"/>
    </row>
    <row r="509" spans="1:2">
      <c r="A509" s="95"/>
      <c r="B509" s="96"/>
    </row>
    <row r="510" spans="1:2">
      <c r="A510" s="95"/>
      <c r="B510" s="96"/>
    </row>
    <row r="511" spans="1:2">
      <c r="A511" s="95"/>
      <c r="B511" s="96"/>
    </row>
    <row r="512" spans="1:2">
      <c r="A512" s="95"/>
      <c r="B512" s="96"/>
    </row>
    <row r="513" spans="1:2">
      <c r="A513" s="95"/>
      <c r="B513" s="96"/>
    </row>
    <row r="514" spans="1:2">
      <c r="A514" s="95"/>
      <c r="B514" s="96"/>
    </row>
    <row r="515" spans="1:2">
      <c r="A515" s="95"/>
      <c r="B515" s="96"/>
    </row>
    <row r="516" spans="1:2">
      <c r="A516" s="95"/>
      <c r="B516" s="96"/>
    </row>
    <row r="517" spans="1:2">
      <c r="A517" s="95"/>
      <c r="B517" s="96"/>
    </row>
    <row r="518" spans="1:2">
      <c r="A518" s="95"/>
      <c r="B518" s="96"/>
    </row>
    <row r="519" spans="1:2">
      <c r="A519" s="95"/>
      <c r="B519" s="96"/>
    </row>
    <row r="520" spans="1:2">
      <c r="A520" s="95"/>
      <c r="B520" s="96"/>
    </row>
    <row r="521" spans="1:2">
      <c r="A521" s="95"/>
      <c r="B521" s="96"/>
    </row>
    <row r="522" spans="1:2">
      <c r="A522" s="95"/>
      <c r="B522" s="96"/>
    </row>
    <row r="523" spans="1:2">
      <c r="A523" s="95"/>
      <c r="B523" s="96"/>
    </row>
    <row r="524" spans="1:2">
      <c r="A524" s="95"/>
      <c r="B524" s="96"/>
    </row>
    <row r="525" spans="1:2">
      <c r="A525" s="95"/>
      <c r="B525" s="96"/>
    </row>
    <row r="526" spans="1:2">
      <c r="A526" s="95"/>
      <c r="B526" s="96"/>
    </row>
    <row r="527" spans="1:2">
      <c r="A527" s="95"/>
      <c r="B527" s="96"/>
    </row>
    <row r="528" spans="1:2">
      <c r="A528" s="95"/>
      <c r="B528" s="96"/>
    </row>
    <row r="529" spans="1:2">
      <c r="A529" s="95"/>
      <c r="B529" s="96"/>
    </row>
    <row r="530" spans="1:2">
      <c r="A530" s="95"/>
      <c r="B530" s="96"/>
    </row>
    <row r="531" spans="1:2">
      <c r="A531" s="95"/>
      <c r="B531" s="96"/>
    </row>
    <row r="532" spans="1:2">
      <c r="A532" s="95"/>
      <c r="B532" s="96"/>
    </row>
    <row r="533" spans="1:2">
      <c r="A533" s="95"/>
      <c r="B533" s="96"/>
    </row>
    <row r="534" spans="1:2">
      <c r="A534" s="95"/>
      <c r="B534" s="96"/>
    </row>
    <row r="535" spans="1:2">
      <c r="A535" s="95"/>
      <c r="B535" s="96"/>
    </row>
    <row r="536" spans="1:2">
      <c r="A536" s="95"/>
      <c r="B536" s="96"/>
    </row>
    <row r="537" spans="1:2">
      <c r="A537" s="95"/>
      <c r="B537" s="96"/>
    </row>
    <row r="538" spans="1:2">
      <c r="A538" s="95"/>
      <c r="B538" s="96"/>
    </row>
    <row r="539" spans="1:2">
      <c r="A539" s="95"/>
      <c r="B539" s="96"/>
    </row>
    <row r="540" spans="1:2">
      <c r="A540" s="95"/>
      <c r="B540" s="96"/>
    </row>
    <row r="541" spans="1:2">
      <c r="A541" s="95"/>
      <c r="B541" s="96"/>
    </row>
    <row r="542" spans="1:2">
      <c r="A542" s="95"/>
      <c r="B542" s="96"/>
    </row>
    <row r="543" spans="1:2">
      <c r="A543" s="95"/>
      <c r="B543" s="96"/>
    </row>
    <row r="544" spans="1:2">
      <c r="A544" s="95"/>
      <c r="B544" s="96"/>
    </row>
    <row r="545" spans="1:2">
      <c r="A545" s="95"/>
      <c r="B545" s="96"/>
    </row>
    <row r="546" spans="1:2">
      <c r="A546" s="95"/>
      <c r="B546" s="96"/>
    </row>
    <row r="547" spans="1:2">
      <c r="A547" s="95"/>
      <c r="B547" s="96"/>
    </row>
    <row r="548" spans="1:2">
      <c r="A548" s="95"/>
      <c r="B548" s="96"/>
    </row>
    <row r="549" spans="1:2">
      <c r="A549" s="95"/>
      <c r="B549" s="96"/>
    </row>
    <row r="550" spans="1:2">
      <c r="A550" s="95"/>
      <c r="B550" s="96"/>
    </row>
    <row r="551" spans="1:2">
      <c r="A551" s="95"/>
      <c r="B551" s="96"/>
    </row>
    <row r="552" spans="1:2">
      <c r="A552" s="95"/>
      <c r="B552" s="96"/>
    </row>
    <row r="553" spans="1:2">
      <c r="A553" s="95"/>
      <c r="B553" s="96"/>
    </row>
    <row r="554" spans="1:2">
      <c r="A554" s="95"/>
      <c r="B554" s="96"/>
    </row>
    <row r="555" spans="1:2">
      <c r="A555" s="95"/>
      <c r="B555" s="96"/>
    </row>
    <row r="556" spans="1:2">
      <c r="A556" s="95"/>
      <c r="B556" s="96"/>
    </row>
    <row r="557" spans="1:2">
      <c r="A557" s="95"/>
      <c r="B557" s="96"/>
    </row>
    <row r="558" spans="1:2">
      <c r="A558" s="95"/>
      <c r="B558" s="96"/>
    </row>
    <row r="559" spans="1:2">
      <c r="A559" s="95"/>
      <c r="B559" s="96"/>
    </row>
    <row r="560" spans="1:2">
      <c r="A560" s="95"/>
      <c r="B560" s="96"/>
    </row>
    <row r="561" spans="1:2">
      <c r="A561" s="95"/>
      <c r="B561" s="96"/>
    </row>
    <row r="562" spans="1:2">
      <c r="A562" s="95"/>
      <c r="B562" s="96"/>
    </row>
    <row r="563" spans="1:2">
      <c r="A563" s="95"/>
      <c r="B563" s="96"/>
    </row>
    <row r="564" spans="1:2">
      <c r="A564" s="95"/>
      <c r="B564" s="96"/>
    </row>
    <row r="565" spans="1:2">
      <c r="A565" s="95"/>
      <c r="B565" s="96"/>
    </row>
    <row r="566" spans="1:2">
      <c r="A566" s="95"/>
      <c r="B566" s="96"/>
    </row>
    <row r="567" spans="1:2">
      <c r="A567" s="95"/>
      <c r="B567" s="96"/>
    </row>
    <row r="568" spans="1:2">
      <c r="A568" s="95"/>
      <c r="B568" s="96"/>
    </row>
    <row r="569" spans="1:2">
      <c r="A569" s="95"/>
      <c r="B569" s="96"/>
    </row>
    <row r="570" spans="1:2">
      <c r="A570" s="95"/>
      <c r="B570" s="96"/>
    </row>
    <row r="571" spans="1:2">
      <c r="A571" s="95"/>
      <c r="B571" s="96"/>
    </row>
    <row r="572" spans="1:2">
      <c r="A572" s="95"/>
      <c r="B572" s="96"/>
    </row>
    <row r="573" spans="1:2">
      <c r="A573" s="95"/>
      <c r="B573" s="96"/>
    </row>
    <row r="574" spans="1:2">
      <c r="A574" s="95"/>
      <c r="B574" s="96"/>
    </row>
    <row r="575" spans="1:2">
      <c r="A575" s="95"/>
      <c r="B575" s="96"/>
    </row>
    <row r="576" spans="1:2">
      <c r="A576" s="95"/>
      <c r="B576" s="96"/>
    </row>
    <row r="577" spans="1:2">
      <c r="A577" s="95"/>
      <c r="B577" s="96"/>
    </row>
    <row r="578" spans="1:2">
      <c r="A578" s="95"/>
      <c r="B578" s="96"/>
    </row>
    <row r="579" spans="1:2">
      <c r="A579" s="95"/>
      <c r="B579" s="96"/>
    </row>
    <row r="580" spans="1:2">
      <c r="A580" s="95"/>
      <c r="B580" s="96"/>
    </row>
    <row r="581" spans="1:2">
      <c r="A581" s="95"/>
      <c r="B581" s="96"/>
    </row>
    <row r="582" spans="1:2">
      <c r="A582" s="95"/>
      <c r="B582" s="96"/>
    </row>
    <row r="583" spans="1:2">
      <c r="A583" s="95"/>
      <c r="B583" s="96"/>
    </row>
    <row r="584" spans="1:2">
      <c r="A584" s="95"/>
      <c r="B584" s="96"/>
    </row>
    <row r="585" spans="1:2">
      <c r="A585" s="95"/>
      <c r="B585" s="96"/>
    </row>
    <row r="586" spans="1:2">
      <c r="A586" s="95"/>
      <c r="B586" s="96"/>
    </row>
    <row r="587" spans="1:2">
      <c r="A587" s="95"/>
      <c r="B587" s="96"/>
    </row>
    <row r="588" spans="1:2">
      <c r="A588" s="95"/>
      <c r="B588" s="96"/>
    </row>
    <row r="589" spans="1:2">
      <c r="A589" s="95"/>
      <c r="B589" s="96"/>
    </row>
    <row r="590" spans="1:2">
      <c r="A590" s="95"/>
      <c r="B590" s="96"/>
    </row>
    <row r="591" spans="1:2">
      <c r="A591" s="95"/>
      <c r="B591" s="96"/>
    </row>
    <row r="592" spans="1:2">
      <c r="A592" s="95"/>
      <c r="B592" s="96"/>
    </row>
    <row r="593" spans="1:2">
      <c r="A593" s="95"/>
      <c r="B593" s="96"/>
    </row>
    <row r="594" spans="1:2">
      <c r="A594" s="95"/>
      <c r="B594" s="96"/>
    </row>
    <row r="595" spans="1:2">
      <c r="A595" s="95"/>
      <c r="B595" s="96"/>
    </row>
    <row r="596" spans="1:2">
      <c r="A596" s="95"/>
      <c r="B596" s="96"/>
    </row>
    <row r="597" spans="1:2">
      <c r="A597" s="95"/>
      <c r="B597" s="96"/>
    </row>
    <row r="598" spans="1:2">
      <c r="A598" s="95"/>
      <c r="B598" s="96"/>
    </row>
    <row r="599" spans="1:2">
      <c r="A599" s="95"/>
      <c r="B599" s="96"/>
    </row>
    <row r="600" spans="1:2">
      <c r="A600" s="95"/>
      <c r="B600" s="96"/>
    </row>
    <row r="601" spans="1:2">
      <c r="A601" s="95"/>
      <c r="B601" s="96"/>
    </row>
    <row r="602" spans="1:2">
      <c r="A602" s="95"/>
      <c r="B602" s="96"/>
    </row>
    <row r="603" spans="1:2">
      <c r="A603" s="95"/>
      <c r="B603" s="96"/>
    </row>
    <row r="604" spans="1:2">
      <c r="A604" s="95"/>
      <c r="B604" s="96"/>
    </row>
    <row r="605" spans="1:2">
      <c r="A605" s="95"/>
      <c r="B605" s="96"/>
    </row>
    <row r="606" spans="1:2">
      <c r="A606" s="95"/>
      <c r="B606" s="96"/>
    </row>
    <row r="607" spans="1:2">
      <c r="A607" s="95"/>
      <c r="B607" s="96"/>
    </row>
    <row r="608" spans="1:2">
      <c r="A608" s="95"/>
      <c r="B608" s="96"/>
    </row>
    <row r="609" spans="1:2">
      <c r="A609" s="95"/>
      <c r="B609" s="96"/>
    </row>
    <row r="610" spans="1:2">
      <c r="A610" s="95"/>
      <c r="B610" s="96"/>
    </row>
    <row r="611" spans="1:2">
      <c r="A611" s="95"/>
      <c r="B611" s="96"/>
    </row>
    <row r="612" spans="1:2">
      <c r="A612" s="95"/>
      <c r="B612" s="96"/>
    </row>
    <row r="613" spans="1:2">
      <c r="A613" s="95"/>
      <c r="B613" s="96"/>
    </row>
    <row r="614" spans="1:2">
      <c r="A614" s="95"/>
      <c r="B614" s="96"/>
    </row>
    <row r="615" spans="1:2">
      <c r="A615" s="95"/>
      <c r="B615" s="96"/>
    </row>
    <row r="616" spans="1:2">
      <c r="A616" s="95"/>
      <c r="B616" s="96"/>
    </row>
    <row r="617" spans="1:2">
      <c r="A617" s="95"/>
      <c r="B617" s="96"/>
    </row>
    <row r="618" spans="1:2">
      <c r="A618" s="95"/>
      <c r="B618" s="96"/>
    </row>
    <row r="619" spans="1:2">
      <c r="A619" s="95"/>
      <c r="B619" s="96"/>
    </row>
    <row r="620" spans="1:2">
      <c r="A620" s="95"/>
      <c r="B620" s="96"/>
    </row>
    <row r="621" spans="1:2">
      <c r="A621" s="95"/>
      <c r="B621" s="96"/>
    </row>
    <row r="622" spans="1:2">
      <c r="A622" s="95"/>
      <c r="B622" s="96"/>
    </row>
    <row r="623" spans="1:2">
      <c r="A623" s="95"/>
      <c r="B623" s="96"/>
    </row>
    <row r="624" spans="1:2">
      <c r="A624" s="95"/>
      <c r="B624" s="96"/>
    </row>
    <row r="625" spans="1:2">
      <c r="A625" s="95"/>
      <c r="B625" s="96"/>
    </row>
    <row r="626" spans="1:2">
      <c r="A626" s="95"/>
      <c r="B626" s="96"/>
    </row>
    <row r="627" spans="1:2">
      <c r="A627" s="95"/>
      <c r="B627" s="96"/>
    </row>
    <row r="628" spans="1:2">
      <c r="A628" s="95"/>
      <c r="B628" s="96"/>
    </row>
    <row r="629" spans="1:2">
      <c r="A629" s="95"/>
      <c r="B629" s="96"/>
    </row>
    <row r="630" spans="1:2">
      <c r="A630" s="95"/>
      <c r="B630" s="96"/>
    </row>
    <row r="631" spans="1:2">
      <c r="A631" s="95"/>
      <c r="B631" s="96"/>
    </row>
    <row r="632" spans="1:2">
      <c r="A632" s="95"/>
      <c r="B632" s="96"/>
    </row>
    <row r="633" spans="1:2">
      <c r="A633" s="95"/>
      <c r="B633" s="96"/>
    </row>
    <row r="634" spans="1:2">
      <c r="A634" s="95"/>
      <c r="B634" s="96"/>
    </row>
    <row r="635" spans="1:2">
      <c r="A635" s="95"/>
      <c r="B635" s="96"/>
    </row>
    <row r="636" spans="1:2">
      <c r="A636" s="95"/>
      <c r="B636" s="96"/>
    </row>
    <row r="637" spans="1:2">
      <c r="A637" s="95"/>
      <c r="B637" s="96"/>
    </row>
    <row r="638" spans="1:2">
      <c r="A638" s="95"/>
      <c r="B638" s="96"/>
    </row>
    <row r="639" spans="1:2">
      <c r="A639" s="95"/>
      <c r="B639" s="96"/>
    </row>
    <row r="640" spans="1:2">
      <c r="A640" s="95"/>
      <c r="B640" s="96"/>
    </row>
    <row r="641" spans="1:2">
      <c r="A641" s="95"/>
      <c r="B641" s="96"/>
    </row>
    <row r="642" spans="1:2">
      <c r="A642" s="95"/>
      <c r="B642" s="96"/>
    </row>
    <row r="643" spans="1:2">
      <c r="A643" s="95"/>
      <c r="B643" s="96"/>
    </row>
    <row r="644" spans="1:2">
      <c r="A644" s="95"/>
      <c r="B644" s="96"/>
    </row>
    <row r="645" spans="1:2">
      <c r="A645" s="95"/>
      <c r="B645" s="96"/>
    </row>
    <row r="646" spans="1:2">
      <c r="A646" s="95"/>
      <c r="B646" s="96"/>
    </row>
    <row r="647" spans="1:2">
      <c r="A647" s="95"/>
      <c r="B647" s="96"/>
    </row>
    <row r="648" spans="1:2">
      <c r="A648" s="95"/>
      <c r="B648" s="96"/>
    </row>
    <row r="649" spans="1:2">
      <c r="A649" s="95"/>
      <c r="B649" s="96"/>
    </row>
    <row r="650" spans="1:2">
      <c r="A650" s="95"/>
      <c r="B650" s="96"/>
    </row>
    <row r="651" spans="1:2">
      <c r="A651" s="95"/>
      <c r="B651" s="96"/>
    </row>
    <row r="652" spans="1:2">
      <c r="A652" s="95"/>
      <c r="B652" s="96"/>
    </row>
    <row r="653" spans="1:2">
      <c r="A653" s="95"/>
      <c r="B653" s="96"/>
    </row>
    <row r="654" spans="1:2">
      <c r="A654" s="95"/>
      <c r="B654" s="96"/>
    </row>
    <row r="655" spans="1:2">
      <c r="A655" s="95"/>
      <c r="B655" s="96"/>
    </row>
    <row r="656" spans="1:2">
      <c r="A656" s="95"/>
      <c r="B656" s="96"/>
    </row>
    <row r="657" spans="1:2">
      <c r="A657" s="95"/>
      <c r="B657" s="96"/>
    </row>
    <row r="658" spans="1:2">
      <c r="A658" s="95"/>
      <c r="B658" s="96"/>
    </row>
    <row r="659" spans="1:2">
      <c r="A659" s="95"/>
      <c r="B659" s="96"/>
    </row>
    <row r="660" spans="1:2">
      <c r="A660" s="95"/>
      <c r="B660" s="96"/>
    </row>
    <row r="661" spans="1:2">
      <c r="A661" s="95"/>
      <c r="B661" s="96"/>
    </row>
    <row r="662" spans="1:2">
      <c r="A662" s="95"/>
      <c r="B662" s="96"/>
    </row>
    <row r="663" spans="1:2">
      <c r="A663" s="95"/>
      <c r="B663" s="96"/>
    </row>
    <row r="664" spans="1:2">
      <c r="A664" s="95"/>
      <c r="B664" s="96"/>
    </row>
    <row r="665" spans="1:2">
      <c r="A665" s="95"/>
      <c r="B665" s="96"/>
    </row>
    <row r="666" spans="1:2">
      <c r="A666" s="95"/>
      <c r="B666" s="96"/>
    </row>
    <row r="667" spans="1:2">
      <c r="A667" s="95"/>
      <c r="B667" s="96"/>
    </row>
    <row r="668" spans="1:2">
      <c r="A668" s="95"/>
      <c r="B668" s="96"/>
    </row>
    <row r="669" spans="1:2">
      <c r="A669" s="95"/>
      <c r="B669" s="96"/>
    </row>
    <row r="670" spans="1:2">
      <c r="A670" s="95"/>
      <c r="B670" s="96"/>
    </row>
    <row r="671" spans="1:2">
      <c r="A671" s="95"/>
      <c r="B671" s="96"/>
    </row>
    <row r="672" spans="1:2">
      <c r="A672" s="95"/>
      <c r="B672" s="96"/>
    </row>
    <row r="673" spans="1:2">
      <c r="A673" s="95"/>
      <c r="B673" s="96"/>
    </row>
    <row r="674" spans="1:2">
      <c r="A674" s="95"/>
      <c r="B674" s="96"/>
    </row>
    <row r="675" spans="1:2">
      <c r="A675" s="95"/>
      <c r="B675" s="96"/>
    </row>
    <row r="676" spans="1:2">
      <c r="A676" s="95"/>
      <c r="B676" s="96"/>
    </row>
    <row r="677" spans="1:2">
      <c r="A677" s="95"/>
      <c r="B677" s="96"/>
    </row>
    <row r="678" spans="1:2">
      <c r="A678" s="95"/>
      <c r="B678" s="96"/>
    </row>
    <row r="679" spans="1:2">
      <c r="A679" s="95"/>
      <c r="B679" s="96"/>
    </row>
    <row r="680" spans="1:2">
      <c r="A680" s="95"/>
      <c r="B680" s="96"/>
    </row>
    <row r="681" spans="1:2">
      <c r="A681" s="95"/>
      <c r="B681" s="96"/>
    </row>
    <row r="682" spans="1:2">
      <c r="A682" s="95"/>
      <c r="B682" s="96"/>
    </row>
    <row r="683" spans="1:2">
      <c r="A683" s="95"/>
      <c r="B683" s="96"/>
    </row>
    <row r="684" spans="1:2">
      <c r="A684" s="95"/>
      <c r="B684" s="96"/>
    </row>
    <row r="685" spans="1:2">
      <c r="A685" s="95"/>
      <c r="B685" s="96"/>
    </row>
    <row r="686" spans="1:2">
      <c r="A686" s="95"/>
      <c r="B686" s="96"/>
    </row>
    <row r="687" spans="1:2">
      <c r="A687" s="95"/>
      <c r="B687" s="96"/>
    </row>
    <row r="688" spans="1:2">
      <c r="A688" s="95"/>
      <c r="B688" s="96"/>
    </row>
    <row r="689" spans="1:2">
      <c r="A689" s="95"/>
      <c r="B689" s="96"/>
    </row>
    <row r="690" spans="1:2">
      <c r="A690" s="95"/>
      <c r="B690" s="96"/>
    </row>
    <row r="691" spans="1:2">
      <c r="A691" s="95"/>
      <c r="B691" s="96"/>
    </row>
    <row r="692" spans="1:2">
      <c r="A692" s="95"/>
      <c r="B692" s="96"/>
    </row>
    <row r="693" spans="1:2">
      <c r="A693" s="95"/>
      <c r="B693" s="96"/>
    </row>
    <row r="694" spans="1:2">
      <c r="A694" s="95"/>
      <c r="B694" s="96"/>
    </row>
    <row r="695" spans="1:2">
      <c r="A695" s="95"/>
      <c r="B695" s="96"/>
    </row>
    <row r="696" spans="1:2">
      <c r="A696" s="95"/>
      <c r="B696" s="96"/>
    </row>
    <row r="697" spans="1:2">
      <c r="A697" s="95"/>
      <c r="B697" s="96"/>
    </row>
    <row r="698" spans="1:2">
      <c r="A698" s="95"/>
      <c r="B698" s="96"/>
    </row>
    <row r="699" spans="1:2">
      <c r="A699" s="95"/>
      <c r="B699" s="96"/>
    </row>
    <row r="700" spans="1:2">
      <c r="A700" s="95"/>
      <c r="B700" s="96"/>
    </row>
    <row r="701" spans="1:2">
      <c r="A701" s="95"/>
      <c r="B701" s="96"/>
    </row>
    <row r="702" spans="1:2">
      <c r="A702" s="95"/>
      <c r="B702" s="96"/>
    </row>
    <row r="703" spans="1:2">
      <c r="A703" s="95"/>
      <c r="B703" s="96"/>
    </row>
    <row r="704" spans="1:2">
      <c r="A704" s="95"/>
      <c r="B704" s="96"/>
    </row>
    <row r="705" spans="1:2">
      <c r="A705" s="95"/>
      <c r="B705" s="96"/>
    </row>
    <row r="706" spans="1:2">
      <c r="A706" s="95"/>
      <c r="B706" s="96"/>
    </row>
    <row r="707" spans="1:2">
      <c r="A707" s="95"/>
      <c r="B707" s="96"/>
    </row>
    <row r="708" spans="1:2">
      <c r="A708" s="95"/>
      <c r="B708" s="96"/>
    </row>
    <row r="709" spans="1:2">
      <c r="A709" s="95"/>
      <c r="B709" s="96"/>
    </row>
    <row r="710" spans="1:2">
      <c r="A710" s="95"/>
      <c r="B710" s="96"/>
    </row>
    <row r="711" spans="1:2">
      <c r="A711" s="95"/>
      <c r="B711" s="96"/>
    </row>
    <row r="712" spans="1:2">
      <c r="A712" s="95"/>
      <c r="B712" s="96"/>
    </row>
    <row r="713" spans="1:2">
      <c r="A713" s="95"/>
      <c r="B713" s="96"/>
    </row>
    <row r="714" spans="1:2">
      <c r="A714" s="95"/>
      <c r="B714" s="96"/>
    </row>
    <row r="715" spans="1:2">
      <c r="A715" s="95"/>
      <c r="B715" s="96"/>
    </row>
    <row r="716" spans="1:2">
      <c r="A716" s="95"/>
      <c r="B716" s="96"/>
    </row>
    <row r="717" spans="1:2">
      <c r="A717" s="95"/>
      <c r="B717" s="96"/>
    </row>
    <row r="718" spans="1:2">
      <c r="A718" s="95"/>
      <c r="B718" s="96"/>
    </row>
    <row r="719" spans="1:2">
      <c r="A719" s="95"/>
      <c r="B719" s="96"/>
    </row>
    <row r="720" spans="1:2">
      <c r="A720" s="95"/>
      <c r="B720" s="96"/>
    </row>
    <row r="721" spans="1:2">
      <c r="A721" s="95"/>
      <c r="B721" s="96"/>
    </row>
    <row r="722" spans="1:2">
      <c r="A722" s="95"/>
      <c r="B722" s="96"/>
    </row>
    <row r="723" spans="1:2">
      <c r="A723" s="95"/>
      <c r="B723" s="96"/>
    </row>
    <row r="724" spans="1:2">
      <c r="A724" s="95"/>
      <c r="B724" s="96"/>
    </row>
    <row r="725" spans="1:2">
      <c r="A725" s="95"/>
      <c r="B725" s="96"/>
    </row>
    <row r="726" spans="1:2">
      <c r="A726" s="95"/>
      <c r="B726" s="96"/>
    </row>
    <row r="727" spans="1:2">
      <c r="A727" s="95"/>
      <c r="B727" s="96"/>
    </row>
    <row r="728" spans="1:2">
      <c r="A728" s="95"/>
      <c r="B728" s="96"/>
    </row>
    <row r="729" spans="1:2">
      <c r="A729" s="95"/>
      <c r="B729" s="96"/>
    </row>
    <row r="730" spans="1:2">
      <c r="A730" s="95"/>
      <c r="B730" s="96"/>
    </row>
    <row r="731" spans="1:2">
      <c r="A731" s="95"/>
      <c r="B731" s="96"/>
    </row>
    <row r="732" spans="1:2">
      <c r="A732" s="95"/>
      <c r="B732" s="96"/>
    </row>
    <row r="733" spans="1:2">
      <c r="A733" s="95"/>
      <c r="B733" s="96"/>
    </row>
    <row r="734" spans="1:2">
      <c r="A734" s="95"/>
      <c r="B734" s="96"/>
    </row>
    <row r="735" spans="1:2">
      <c r="A735" s="95"/>
      <c r="B735" s="96"/>
    </row>
    <row r="736" spans="1:2">
      <c r="A736" s="95"/>
      <c r="B736" s="96"/>
    </row>
    <row r="737" spans="1:2">
      <c r="A737" s="95"/>
      <c r="B737" s="96"/>
    </row>
    <row r="738" spans="1:2">
      <c r="A738" s="95"/>
      <c r="B738" s="96"/>
    </row>
    <row r="739" spans="1:2">
      <c r="A739" s="95"/>
      <c r="B739" s="96"/>
    </row>
    <row r="740" spans="1:2">
      <c r="A740" s="95"/>
      <c r="B740" s="96"/>
    </row>
    <row r="741" spans="1:2">
      <c r="A741" s="95"/>
      <c r="B741" s="96"/>
    </row>
    <row r="742" spans="1:2">
      <c r="A742" s="95"/>
      <c r="B742" s="96"/>
    </row>
    <row r="743" spans="1:2">
      <c r="A743" s="95"/>
      <c r="B743" s="96"/>
    </row>
    <row r="744" spans="1:2">
      <c r="A744" s="95"/>
      <c r="B744" s="96"/>
    </row>
    <row r="745" spans="1:2">
      <c r="A745" s="95"/>
      <c r="B745" s="96"/>
    </row>
    <row r="746" spans="1:2">
      <c r="A746" s="95"/>
      <c r="B746" s="96"/>
    </row>
    <row r="747" spans="1:2">
      <c r="A747" s="95"/>
      <c r="B747" s="96"/>
    </row>
    <row r="748" spans="1:2">
      <c r="A748" s="95"/>
      <c r="B748" s="96"/>
    </row>
    <row r="749" spans="1:2">
      <c r="A749" s="95"/>
      <c r="B749" s="96"/>
    </row>
    <row r="750" spans="1:2">
      <c r="A750" s="95"/>
      <c r="B750" s="96"/>
    </row>
    <row r="751" spans="1:2">
      <c r="A751" s="95"/>
      <c r="B751" s="96"/>
    </row>
    <row r="752" spans="1:2">
      <c r="A752" s="95"/>
      <c r="B752" s="96"/>
    </row>
    <row r="753" spans="1:2">
      <c r="A753" s="95"/>
      <c r="B753" s="96"/>
    </row>
    <row r="754" spans="1:2">
      <c r="A754" s="95"/>
      <c r="B754" s="96"/>
    </row>
    <row r="755" spans="1:2">
      <c r="A755" s="95"/>
      <c r="B755" s="96"/>
    </row>
    <row r="756" spans="1:2">
      <c r="A756" s="95"/>
      <c r="B756" s="96"/>
    </row>
    <row r="757" spans="1:2">
      <c r="A757" s="95"/>
      <c r="B757" s="96"/>
    </row>
    <row r="758" spans="1:2">
      <c r="A758" s="95"/>
      <c r="B758" s="96"/>
    </row>
    <row r="759" spans="1:2">
      <c r="A759" s="95"/>
      <c r="B759" s="96"/>
    </row>
    <row r="760" spans="1:2">
      <c r="A760" s="95"/>
      <c r="B760" s="96"/>
    </row>
    <row r="761" spans="1:2">
      <c r="A761" s="95"/>
      <c r="B761" s="96"/>
    </row>
    <row r="762" spans="1:2">
      <c r="A762" s="95"/>
      <c r="B762" s="96"/>
    </row>
    <row r="763" spans="1:2">
      <c r="A763" s="95"/>
      <c r="B763" s="96"/>
    </row>
    <row r="764" spans="1:2">
      <c r="A764" s="95"/>
      <c r="B764" s="96"/>
    </row>
    <row r="765" spans="1:2">
      <c r="A765" s="95"/>
      <c r="B765" s="96"/>
    </row>
    <row r="766" spans="1:2">
      <c r="A766" s="95"/>
      <c r="B766" s="96"/>
    </row>
    <row r="767" spans="1:2">
      <c r="A767" s="95"/>
      <c r="B767" s="96"/>
    </row>
    <row r="768" spans="1:2">
      <c r="A768" s="95"/>
      <c r="B768" s="96"/>
    </row>
    <row r="769" spans="1:2">
      <c r="A769" s="95"/>
      <c r="B769" s="96"/>
    </row>
    <row r="770" spans="1:2">
      <c r="A770" s="95"/>
      <c r="B770" s="96"/>
    </row>
    <row r="771" spans="1:2">
      <c r="A771" s="95"/>
      <c r="B771" s="96"/>
    </row>
    <row r="772" spans="1:2">
      <c r="A772" s="95"/>
      <c r="B772" s="96"/>
    </row>
    <row r="773" spans="1:2">
      <c r="A773" s="95"/>
      <c r="B773" s="96"/>
    </row>
    <row r="774" spans="1:2">
      <c r="A774" s="95"/>
      <c r="B774" s="96"/>
    </row>
    <row r="775" spans="1:2">
      <c r="A775" s="95"/>
      <c r="B775" s="96"/>
    </row>
    <row r="776" spans="1:2">
      <c r="A776" s="95"/>
      <c r="B776" s="96"/>
    </row>
    <row r="777" spans="1:2">
      <c r="A777" s="95"/>
      <c r="B777" s="96"/>
    </row>
    <row r="778" spans="1:2">
      <c r="A778" s="95"/>
      <c r="B778" s="96"/>
    </row>
    <row r="779" spans="1:2">
      <c r="A779" s="95"/>
      <c r="B779" s="96"/>
    </row>
    <row r="780" spans="1:2">
      <c r="A780" s="95"/>
      <c r="B780" s="96"/>
    </row>
    <row r="781" spans="1:2">
      <c r="A781" s="95"/>
      <c r="B781" s="96"/>
    </row>
    <row r="782" spans="1:2">
      <c r="A782" s="95"/>
      <c r="B782" s="96"/>
    </row>
    <row r="783" spans="1:2">
      <c r="A783" s="95"/>
      <c r="B783" s="96"/>
    </row>
    <row r="784" spans="1:2">
      <c r="A784" s="95"/>
      <c r="B784" s="96"/>
    </row>
    <row r="785" spans="1:2">
      <c r="A785" s="95"/>
      <c r="B785" s="96"/>
    </row>
    <row r="786" spans="1:2">
      <c r="A786" s="95"/>
      <c r="B786" s="96"/>
    </row>
    <row r="787" spans="1:2">
      <c r="A787" s="95"/>
      <c r="B787" s="96"/>
    </row>
    <row r="788" spans="1:2">
      <c r="A788" s="95"/>
      <c r="B788" s="96"/>
    </row>
    <row r="789" spans="1:2">
      <c r="A789" s="95"/>
      <c r="B789" s="96"/>
    </row>
    <row r="790" spans="1:2">
      <c r="A790" s="95"/>
      <c r="B790" s="96"/>
    </row>
    <row r="791" spans="1:2">
      <c r="A791" s="95"/>
      <c r="B791" s="96"/>
    </row>
    <row r="792" spans="1:2">
      <c r="A792" s="95"/>
      <c r="B792" s="96"/>
    </row>
    <row r="793" spans="1:2">
      <c r="A793" s="95"/>
      <c r="B793" s="96"/>
    </row>
    <row r="794" spans="1:2">
      <c r="A794" s="95"/>
      <c r="B794" s="96"/>
    </row>
    <row r="795" spans="1:2">
      <c r="A795" s="95"/>
      <c r="B795" s="96"/>
    </row>
    <row r="796" spans="1:2">
      <c r="A796" s="95"/>
      <c r="B796" s="96"/>
    </row>
    <row r="797" spans="1:2">
      <c r="A797" s="95"/>
      <c r="B797" s="96"/>
    </row>
    <row r="798" spans="1:2">
      <c r="A798" s="95"/>
      <c r="B798" s="96"/>
    </row>
    <row r="799" spans="1:2">
      <c r="A799" s="95"/>
      <c r="B799" s="96"/>
    </row>
    <row r="800" spans="1:2">
      <c r="A800" s="95"/>
      <c r="B800" s="96"/>
    </row>
    <row r="801" spans="1:2">
      <c r="A801" s="95"/>
      <c r="B801" s="96"/>
    </row>
    <row r="802" spans="1:2">
      <c r="A802" s="95"/>
      <c r="B802" s="96"/>
    </row>
    <row r="803" spans="1:2">
      <c r="A803" s="95"/>
      <c r="B803" s="96"/>
    </row>
    <row r="804" spans="1:2">
      <c r="A804" s="95"/>
      <c r="B804" s="96"/>
    </row>
    <row r="805" spans="1:2">
      <c r="A805" s="95"/>
      <c r="B805" s="96"/>
    </row>
    <row r="806" spans="1:2">
      <c r="A806" s="95"/>
      <c r="B806" s="96"/>
    </row>
    <row r="807" spans="1:2">
      <c r="A807" s="95"/>
      <c r="B807" s="96"/>
    </row>
    <row r="808" spans="1:2">
      <c r="A808" s="95"/>
      <c r="B808" s="96"/>
    </row>
    <row r="809" spans="1:2">
      <c r="A809" s="95"/>
      <c r="B809" s="96"/>
    </row>
    <row r="810" spans="1:2">
      <c r="A810" s="95"/>
      <c r="B810" s="96"/>
    </row>
    <row r="811" spans="1:2">
      <c r="A811" s="95"/>
      <c r="B811" s="96"/>
    </row>
    <row r="812" spans="1:2">
      <c r="A812" s="95"/>
      <c r="B812" s="96"/>
    </row>
    <row r="813" spans="1:2">
      <c r="A813" s="95"/>
      <c r="B813" s="96"/>
    </row>
    <row r="814" spans="1:2">
      <c r="A814" s="95"/>
      <c r="B814" s="96"/>
    </row>
    <row r="815" spans="1:2">
      <c r="A815" s="95"/>
      <c r="B815" s="96"/>
    </row>
    <row r="816" spans="1:2">
      <c r="A816" s="95"/>
      <c r="B816" s="96"/>
    </row>
    <row r="817" spans="1:2">
      <c r="A817" s="95"/>
      <c r="B817" s="96"/>
    </row>
    <row r="818" spans="1:2">
      <c r="A818" s="95"/>
      <c r="B818" s="96"/>
    </row>
    <row r="819" spans="1:2">
      <c r="A819" s="95"/>
      <c r="B819" s="96"/>
    </row>
    <row r="820" spans="1:2">
      <c r="A820" s="95"/>
      <c r="B820" s="96"/>
    </row>
    <row r="821" spans="1:2">
      <c r="A821" s="95"/>
      <c r="B821" s="96"/>
    </row>
    <row r="822" spans="1:2">
      <c r="A822" s="95"/>
      <c r="B822" s="96"/>
    </row>
    <row r="823" spans="1:2">
      <c r="A823" s="95"/>
      <c r="B823" s="96"/>
    </row>
    <row r="824" spans="1:2">
      <c r="A824" s="95"/>
      <c r="B824" s="96"/>
    </row>
    <row r="825" spans="1:2">
      <c r="A825" s="95"/>
      <c r="B825" s="96"/>
    </row>
    <row r="826" spans="1:2">
      <c r="A826" s="95"/>
      <c r="B826" s="96"/>
    </row>
    <row r="827" spans="1:2">
      <c r="A827" s="95"/>
      <c r="B827" s="96"/>
    </row>
    <row r="828" spans="1:2">
      <c r="A828" s="95"/>
      <c r="B828" s="96"/>
    </row>
    <row r="829" spans="1:2">
      <c r="A829" s="95"/>
      <c r="B829" s="96"/>
    </row>
    <row r="830" spans="1:2">
      <c r="A830" s="95"/>
      <c r="B830" s="96"/>
    </row>
    <row r="831" spans="1:2">
      <c r="A831" s="95"/>
      <c r="B831" s="96"/>
    </row>
    <row r="832" spans="1:2">
      <c r="A832" s="95"/>
      <c r="B832" s="96"/>
    </row>
    <row r="833" spans="1:2">
      <c r="A833" s="95"/>
      <c r="B833" s="96"/>
    </row>
    <row r="834" spans="1:2">
      <c r="A834" s="95"/>
      <c r="B834" s="96"/>
    </row>
    <row r="835" spans="1:2">
      <c r="A835" s="95"/>
      <c r="B835" s="96"/>
    </row>
    <row r="836" spans="1:2">
      <c r="A836" s="95"/>
      <c r="B836" s="96"/>
    </row>
    <row r="837" spans="1:2">
      <c r="A837" s="95"/>
      <c r="B837" s="96"/>
    </row>
    <row r="838" spans="1:2">
      <c r="A838" s="95"/>
      <c r="B838" s="96"/>
    </row>
    <row r="839" spans="1:2">
      <c r="A839" s="95"/>
      <c r="B839" s="96"/>
    </row>
    <row r="840" spans="1:2">
      <c r="A840" s="95"/>
      <c r="B840" s="96"/>
    </row>
    <row r="841" spans="1:2">
      <c r="A841" s="95"/>
      <c r="B841" s="96"/>
    </row>
    <row r="842" spans="1:2">
      <c r="A842" s="95"/>
      <c r="B842" s="96"/>
    </row>
    <row r="843" spans="1:2">
      <c r="A843" s="95"/>
      <c r="B843" s="96"/>
    </row>
    <row r="844" spans="1:2">
      <c r="A844" s="95"/>
      <c r="B844" s="96"/>
    </row>
    <row r="845" spans="1:2">
      <c r="A845" s="95"/>
      <c r="B845" s="96"/>
    </row>
    <row r="846" spans="1:2">
      <c r="A846" s="95"/>
      <c r="B846" s="96"/>
    </row>
    <row r="847" spans="1:2">
      <c r="A847" s="95"/>
      <c r="B847" s="96"/>
    </row>
    <row r="848" spans="1:2">
      <c r="A848" s="95"/>
      <c r="B848" s="96"/>
    </row>
    <row r="849" spans="1:2">
      <c r="A849" s="95"/>
      <c r="B849" s="96"/>
    </row>
    <row r="850" spans="1:2">
      <c r="A850" s="95"/>
      <c r="B850" s="96"/>
    </row>
    <row r="851" spans="1:2">
      <c r="A851" s="95"/>
      <c r="B851" s="96"/>
    </row>
    <row r="852" spans="1:2">
      <c r="A852" s="95"/>
      <c r="B852" s="96"/>
    </row>
    <row r="853" spans="1:2">
      <c r="A853" s="95"/>
      <c r="B853" s="96"/>
    </row>
    <row r="854" spans="1:2">
      <c r="A854" s="95"/>
      <c r="B854" s="96"/>
    </row>
    <row r="855" spans="1:2">
      <c r="A855" s="95"/>
      <c r="B855" s="96"/>
    </row>
    <row r="856" spans="1:2">
      <c r="A856" s="95"/>
      <c r="B856" s="96"/>
    </row>
    <row r="857" spans="1:2">
      <c r="A857" s="95"/>
      <c r="B857" s="96"/>
    </row>
    <row r="858" spans="1:2">
      <c r="A858" s="95"/>
      <c r="B858" s="96"/>
    </row>
    <row r="859" spans="1:2">
      <c r="A859" s="95"/>
      <c r="B859" s="96"/>
    </row>
    <row r="860" spans="1:2">
      <c r="A860" s="95"/>
      <c r="B860" s="96"/>
    </row>
    <row r="861" spans="1:2">
      <c r="A861" s="95"/>
      <c r="B861" s="96"/>
    </row>
    <row r="862" spans="1:2">
      <c r="A862" s="95"/>
      <c r="B862" s="96"/>
    </row>
    <row r="863" spans="1:2">
      <c r="A863" s="95"/>
      <c r="B863" s="96"/>
    </row>
    <row r="864" spans="1:2">
      <c r="A864" s="95"/>
      <c r="B864" s="96"/>
    </row>
    <row r="865" spans="1:2">
      <c r="A865" s="95"/>
      <c r="B865" s="96"/>
    </row>
    <row r="866" spans="1:2">
      <c r="A866" s="95"/>
      <c r="B866" s="96"/>
    </row>
    <row r="867" spans="1:2">
      <c r="A867" s="95"/>
      <c r="B867" s="96"/>
    </row>
    <row r="868" spans="1:2">
      <c r="A868" s="95"/>
      <c r="B868" s="96"/>
    </row>
    <row r="869" spans="1:2">
      <c r="A869" s="95"/>
      <c r="B869" s="96"/>
    </row>
    <row r="870" spans="1:2">
      <c r="A870" s="95"/>
      <c r="B870" s="96"/>
    </row>
    <row r="871" spans="1:2">
      <c r="A871" s="95"/>
      <c r="B871" s="96"/>
    </row>
    <row r="872" spans="1:2">
      <c r="A872" s="95"/>
      <c r="B872" s="96"/>
    </row>
    <row r="873" spans="1:2">
      <c r="A873" s="95"/>
      <c r="B873" s="96"/>
    </row>
    <row r="874" spans="1:2">
      <c r="A874" s="95"/>
      <c r="B874" s="96"/>
    </row>
    <row r="875" spans="1:2">
      <c r="A875" s="95"/>
      <c r="B875" s="96"/>
    </row>
    <row r="876" spans="1:2">
      <c r="A876" s="95"/>
      <c r="B876" s="96"/>
    </row>
    <row r="877" spans="1:2">
      <c r="A877" s="95"/>
      <c r="B877" s="96"/>
    </row>
    <row r="878" spans="1:2">
      <c r="A878" s="95"/>
      <c r="B878" s="96"/>
    </row>
    <row r="879" spans="1:2">
      <c r="A879" s="95"/>
      <c r="B879" s="96"/>
    </row>
    <row r="880" spans="1:2">
      <c r="A880" s="95"/>
      <c r="B880" s="96"/>
    </row>
    <row r="881" spans="1:2">
      <c r="A881" s="95"/>
      <c r="B881" s="96"/>
    </row>
    <row r="882" spans="1:2">
      <c r="A882" s="95"/>
      <c r="B882" s="96"/>
    </row>
    <row r="883" spans="1:2">
      <c r="A883" s="95"/>
      <c r="B883" s="96"/>
    </row>
    <row r="884" spans="1:2">
      <c r="A884" s="95"/>
      <c r="B884" s="96"/>
    </row>
    <row r="885" spans="1:2">
      <c r="A885" s="95"/>
      <c r="B885" s="96"/>
    </row>
    <row r="886" spans="1:2">
      <c r="A886" s="95"/>
      <c r="B886" s="96"/>
    </row>
    <row r="887" spans="1:2">
      <c r="A887" s="95"/>
      <c r="B887" s="96"/>
    </row>
    <row r="888" spans="1:2">
      <c r="A888" s="95"/>
      <c r="B888" s="96"/>
    </row>
    <row r="889" spans="1:2">
      <c r="A889" s="95"/>
      <c r="B889" s="96"/>
    </row>
    <row r="890" spans="1:2">
      <c r="A890" s="95"/>
      <c r="B890" s="96"/>
    </row>
    <row r="891" spans="1:2">
      <c r="A891" s="95"/>
      <c r="B891" s="96"/>
    </row>
    <row r="892" spans="1:2">
      <c r="A892" s="95"/>
      <c r="B892" s="96"/>
    </row>
    <row r="893" spans="1:2">
      <c r="A893" s="95"/>
      <c r="B893" s="96"/>
    </row>
    <row r="894" spans="1:2">
      <c r="A894" s="95"/>
      <c r="B894" s="96"/>
    </row>
    <row r="895" spans="1:2">
      <c r="A895" s="95"/>
      <c r="B895" s="96"/>
    </row>
    <row r="896" spans="1:2">
      <c r="A896" s="95"/>
      <c r="B896" s="96"/>
    </row>
    <row r="897" spans="1:2">
      <c r="A897" s="95"/>
      <c r="B897" s="96"/>
    </row>
    <row r="898" spans="1:2">
      <c r="A898" s="95"/>
      <c r="B898" s="96"/>
    </row>
    <row r="899" spans="1:2">
      <c r="A899" s="95"/>
      <c r="B899" s="96"/>
    </row>
    <row r="900" spans="1:2">
      <c r="A900" s="95"/>
      <c r="B900" s="96"/>
    </row>
    <row r="901" spans="1:2">
      <c r="A901" s="95"/>
      <c r="B901" s="96"/>
    </row>
    <row r="902" spans="1:2">
      <c r="A902" s="95"/>
      <c r="B902" s="96"/>
    </row>
    <row r="903" spans="1:2">
      <c r="A903" s="95"/>
      <c r="B903" s="96"/>
    </row>
    <row r="904" spans="1:2">
      <c r="A904" s="95"/>
      <c r="B904" s="96"/>
    </row>
    <row r="905" spans="1:2">
      <c r="A905" s="95"/>
      <c r="B905" s="96"/>
    </row>
    <row r="906" spans="1:2">
      <c r="A906" s="95"/>
      <c r="B906" s="96"/>
    </row>
    <row r="907" spans="1:2">
      <c r="A907" s="95"/>
      <c r="B907" s="96"/>
    </row>
    <row r="908" spans="1:2">
      <c r="A908" s="95"/>
      <c r="B908" s="96"/>
    </row>
    <row r="909" spans="1:2">
      <c r="A909" s="95"/>
      <c r="B909" s="96"/>
    </row>
    <row r="910" spans="1:2">
      <c r="A910" s="95"/>
      <c r="B910" s="96"/>
    </row>
    <row r="911" spans="1:2">
      <c r="A911" s="95"/>
      <c r="B911" s="96"/>
    </row>
    <row r="912" spans="1:2">
      <c r="A912" s="95"/>
      <c r="B912" s="96"/>
    </row>
    <row r="913" spans="1:2">
      <c r="A913" s="95"/>
      <c r="B913" s="96"/>
    </row>
    <row r="914" spans="1:2">
      <c r="A914" s="95"/>
      <c r="B914" s="96"/>
    </row>
    <row r="915" spans="1:2">
      <c r="A915" s="95"/>
      <c r="B915" s="96"/>
    </row>
    <row r="916" spans="1:2">
      <c r="A916" s="95"/>
      <c r="B916" s="96"/>
    </row>
    <row r="917" spans="1:2">
      <c r="A917" s="95"/>
      <c r="B917" s="96"/>
    </row>
    <row r="918" spans="1:2">
      <c r="A918" s="95"/>
      <c r="B918" s="96"/>
    </row>
    <row r="919" spans="1:2">
      <c r="A919" s="95"/>
      <c r="B919" s="96"/>
    </row>
    <row r="920" spans="1:2">
      <c r="A920" s="95"/>
      <c r="B920" s="96"/>
    </row>
    <row r="921" spans="1:2">
      <c r="A921" s="95"/>
      <c r="B921" s="96"/>
    </row>
    <row r="922" spans="1:2">
      <c r="A922" s="95"/>
      <c r="B922" s="96"/>
    </row>
    <row r="923" spans="1:2">
      <c r="A923" s="95"/>
      <c r="B923" s="96"/>
    </row>
    <row r="924" spans="1:2">
      <c r="A924" s="95"/>
      <c r="B924" s="96"/>
    </row>
    <row r="925" spans="1:2">
      <c r="A925" s="95"/>
      <c r="B925" s="96"/>
    </row>
    <row r="926" spans="1:2">
      <c r="A926" s="95"/>
      <c r="B926" s="96"/>
    </row>
    <row r="927" spans="1:2">
      <c r="A927" s="95"/>
      <c r="B927" s="96"/>
    </row>
    <row r="928" spans="1:2">
      <c r="A928" s="95"/>
      <c r="B928" s="96"/>
    </row>
    <row r="929" spans="1:2">
      <c r="A929" s="95"/>
      <c r="B929" s="96"/>
    </row>
    <row r="930" spans="1:2">
      <c r="A930" s="95"/>
      <c r="B930" s="96"/>
    </row>
    <row r="931" spans="1:2">
      <c r="A931" s="95"/>
      <c r="B931" s="96"/>
    </row>
    <row r="932" spans="1:2">
      <c r="A932" s="95"/>
      <c r="B932" s="96"/>
    </row>
    <row r="933" spans="1:2">
      <c r="A933" s="95"/>
      <c r="B933" s="96"/>
    </row>
    <row r="934" spans="1:2">
      <c r="A934" s="95"/>
      <c r="B934" s="96"/>
    </row>
    <row r="935" spans="1:2">
      <c r="A935" s="95"/>
      <c r="B935" s="96"/>
    </row>
    <row r="936" spans="1:2">
      <c r="A936" s="95"/>
      <c r="B936" s="96"/>
    </row>
    <row r="937" spans="1:2">
      <c r="A937" s="95"/>
      <c r="B937" s="96"/>
    </row>
    <row r="938" spans="1:2">
      <c r="A938" s="95"/>
      <c r="B938" s="96"/>
    </row>
    <row r="939" spans="1:2">
      <c r="A939" s="95"/>
      <c r="B939" s="96"/>
    </row>
    <row r="940" spans="1:2">
      <c r="A940" s="95"/>
      <c r="B940" s="96"/>
    </row>
    <row r="941" spans="1:2">
      <c r="A941" s="95"/>
      <c r="B941" s="96"/>
    </row>
    <row r="942" spans="1:2">
      <c r="A942" s="95"/>
      <c r="B942" s="96"/>
    </row>
    <row r="943" spans="1:2">
      <c r="A943" s="95"/>
      <c r="B943" s="96"/>
    </row>
    <row r="944" spans="1:2">
      <c r="A944" s="95"/>
      <c r="B944" s="96"/>
    </row>
    <row r="945" spans="1:2">
      <c r="A945" s="95"/>
      <c r="B945" s="96"/>
    </row>
    <row r="946" spans="1:2">
      <c r="A946" s="95"/>
      <c r="B946" s="96"/>
    </row>
    <row r="947" spans="1:2">
      <c r="A947" s="95"/>
      <c r="B947" s="96"/>
    </row>
    <row r="948" spans="1:2">
      <c r="A948" s="95"/>
      <c r="B948" s="96"/>
    </row>
    <row r="949" spans="1:2">
      <c r="A949" s="95"/>
      <c r="B949" s="96"/>
    </row>
    <row r="950" spans="1:2">
      <c r="A950" s="95"/>
      <c r="B950" s="96"/>
    </row>
    <row r="951" spans="1:2">
      <c r="A951" s="95"/>
      <c r="B951" s="96"/>
    </row>
    <row r="952" spans="1:2">
      <c r="A952" s="95"/>
      <c r="B952" s="96"/>
    </row>
    <row r="953" spans="1:2">
      <c r="A953" s="95"/>
      <c r="B953" s="96"/>
    </row>
    <row r="954" spans="1:2">
      <c r="A954" s="95"/>
      <c r="B954" s="96"/>
    </row>
    <row r="955" spans="1:2">
      <c r="A955" s="95"/>
      <c r="B955" s="96"/>
    </row>
    <row r="956" spans="1:2">
      <c r="A956" s="95"/>
      <c r="B956" s="96"/>
    </row>
    <row r="957" spans="1:2">
      <c r="A957" s="95"/>
      <c r="B957" s="96"/>
    </row>
    <row r="958" spans="1:2">
      <c r="A958" s="95"/>
      <c r="B958" s="96"/>
    </row>
    <row r="959" spans="1:2">
      <c r="A959" s="95"/>
      <c r="B959" s="96"/>
    </row>
    <row r="960" spans="1:2">
      <c r="A960" s="95"/>
      <c r="B960" s="96"/>
    </row>
    <row r="961" spans="1:2">
      <c r="A961" s="95"/>
      <c r="B961" s="96"/>
    </row>
    <row r="962" spans="1:2">
      <c r="A962" s="95"/>
      <c r="B962" s="96"/>
    </row>
    <row r="963" spans="1:2">
      <c r="A963" s="95"/>
      <c r="B963" s="96"/>
    </row>
    <row r="964" spans="1:2">
      <c r="A964" s="95"/>
      <c r="B964" s="96"/>
    </row>
    <row r="965" spans="1:2">
      <c r="A965" s="95"/>
      <c r="B965" s="96"/>
    </row>
    <row r="966" spans="1:2">
      <c r="A966" s="95"/>
      <c r="B966" s="96"/>
    </row>
    <row r="967" spans="1:2">
      <c r="A967" s="95"/>
      <c r="B967" s="96"/>
    </row>
    <row r="968" spans="1:2">
      <c r="A968" s="95"/>
      <c r="B968" s="96"/>
    </row>
    <row r="969" spans="1:2">
      <c r="A969" s="95"/>
      <c r="B969" s="96"/>
    </row>
    <row r="970" spans="1:2">
      <c r="A970" s="95"/>
      <c r="B970" s="96"/>
    </row>
    <row r="971" spans="1:2">
      <c r="A971" s="95"/>
      <c r="B971" s="96"/>
    </row>
    <row r="972" spans="1:2">
      <c r="A972" s="95"/>
      <c r="B972" s="96"/>
    </row>
    <row r="973" spans="1:2">
      <c r="A973" s="95"/>
      <c r="B973" s="96"/>
    </row>
    <row r="974" spans="1:2">
      <c r="A974" s="95"/>
      <c r="B974" s="96"/>
    </row>
    <row r="975" spans="1:2">
      <c r="A975" s="95"/>
      <c r="B975" s="96"/>
    </row>
    <row r="976" spans="1:2">
      <c r="A976" s="95"/>
      <c r="B976" s="96"/>
    </row>
    <row r="977" spans="1:2">
      <c r="A977" s="95"/>
      <c r="B977" s="96"/>
    </row>
    <row r="978" spans="1:2">
      <c r="A978" s="95"/>
      <c r="B978" s="96"/>
    </row>
    <row r="979" spans="1:2">
      <c r="A979" s="95"/>
      <c r="B979" s="96"/>
    </row>
    <row r="980" spans="1:2">
      <c r="A980" s="95"/>
      <c r="B980" s="96"/>
    </row>
    <row r="981" spans="1:2">
      <c r="A981" s="95"/>
      <c r="B981" s="96"/>
    </row>
    <row r="982" spans="1:2">
      <c r="A982" s="95"/>
      <c r="B982" s="96"/>
    </row>
    <row r="983" spans="1:2">
      <c r="A983" s="95"/>
      <c r="B983" s="96"/>
    </row>
    <row r="984" spans="1:2">
      <c r="A984" s="95"/>
      <c r="B984" s="96"/>
    </row>
    <row r="985" spans="1:2">
      <c r="A985" s="95"/>
      <c r="B985" s="96"/>
    </row>
    <row r="986" spans="1:2">
      <c r="A986" s="95"/>
      <c r="B986" s="96"/>
    </row>
    <row r="987" spans="1:2">
      <c r="A987" s="95"/>
      <c r="B987" s="96"/>
    </row>
    <row r="988" spans="1:2">
      <c r="A988" s="95"/>
      <c r="B988" s="96"/>
    </row>
    <row r="989" spans="1:2">
      <c r="A989" s="95"/>
      <c r="B989" s="96"/>
    </row>
    <row r="990" spans="1:2">
      <c r="A990" s="95"/>
      <c r="B990" s="96"/>
    </row>
    <row r="991" spans="1:2">
      <c r="A991" s="95"/>
      <c r="B991" s="96"/>
    </row>
    <row r="992" spans="1:2">
      <c r="A992" s="95"/>
      <c r="B992" s="96"/>
    </row>
    <row r="993" spans="1:2">
      <c r="A993" s="95"/>
      <c r="B993" s="96"/>
    </row>
    <row r="994" spans="1:2">
      <c r="A994" s="95"/>
      <c r="B994" s="96"/>
    </row>
    <row r="995" spans="1:2">
      <c r="A995" s="95"/>
      <c r="B995" s="96"/>
    </row>
    <row r="996" spans="1:2">
      <c r="A996" s="95"/>
      <c r="B996" s="96"/>
    </row>
    <row r="997" spans="1:2">
      <c r="A997" s="95"/>
      <c r="B997" s="96"/>
    </row>
    <row r="998" spans="1:2">
      <c r="A998" s="95"/>
      <c r="B998" s="96"/>
    </row>
    <row r="999" spans="1:2">
      <c r="A999" s="95"/>
      <c r="B999" s="96"/>
    </row>
    <row r="1000" spans="1:2">
      <c r="A1000" s="95"/>
      <c r="B1000" s="96"/>
    </row>
    <row r="1001" spans="1:2">
      <c r="A1001" s="95"/>
      <c r="B1001" s="96"/>
    </row>
    <row r="1002" spans="1:2">
      <c r="A1002" s="95"/>
      <c r="B1002" s="96"/>
    </row>
    <row r="1003" spans="1:2">
      <c r="A1003" s="95"/>
      <c r="B1003" s="96"/>
    </row>
    <row r="1004" spans="1:2">
      <c r="A1004" s="95"/>
      <c r="B1004" s="96"/>
    </row>
    <row r="1005" spans="1:2">
      <c r="A1005" s="95"/>
      <c r="B1005" s="96"/>
    </row>
    <row r="1006" spans="1:2">
      <c r="A1006" s="95"/>
      <c r="B1006" s="96"/>
    </row>
    <row r="1007" spans="1:2">
      <c r="A1007" s="95"/>
      <c r="B1007" s="96"/>
    </row>
    <row r="1008" spans="1:2">
      <c r="A1008" s="95"/>
      <c r="B1008" s="96"/>
    </row>
    <row r="1009" spans="1:2">
      <c r="A1009" s="95"/>
      <c r="B1009" s="96"/>
    </row>
    <row r="1010" spans="1:2">
      <c r="A1010" s="95"/>
      <c r="B1010" s="96"/>
    </row>
    <row r="1011" spans="1:2">
      <c r="A1011" s="95"/>
      <c r="B1011" s="96"/>
    </row>
    <row r="1012" spans="1:2">
      <c r="A1012" s="95"/>
      <c r="B1012" s="96"/>
    </row>
    <row r="1013" spans="1:2">
      <c r="A1013" s="95"/>
      <c r="B1013" s="96"/>
    </row>
    <row r="1014" spans="1:2">
      <c r="A1014" s="95"/>
      <c r="B1014" s="96"/>
    </row>
  </sheetData>
  <sheetProtection algorithmName="SHA-512" hashValue="KWzqj4a8AaBdd82sWjvypyzPjWpVIwPOnYEPjfNyUhLvzwaRT2MrACnpYZXTx7HNjp8IR78yYSu5+h4m71Dc2Q==" saltValue="aM0av0Tj8WyQ/Qpal3vbFA==" spinCount="100000" sheet="1" selectLockedCells="1"/>
  <mergeCells count="8">
    <mergeCell ref="A13:E13"/>
    <mergeCell ref="A14:M14"/>
    <mergeCell ref="A8:E8"/>
    <mergeCell ref="A9:M9"/>
    <mergeCell ref="A2:E2"/>
    <mergeCell ref="A3:E3"/>
    <mergeCell ref="A4:E4"/>
    <mergeCell ref="A5:M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E64AC-7FFB-2E4D-BF6B-7F1F0B947C77}">
  <sheetPr codeName="Sheet7">
    <tabColor theme="3" tint="0.59999389629810485"/>
  </sheetPr>
  <dimension ref="A1:F30"/>
  <sheetViews>
    <sheetView zoomScale="102" workbookViewId="0">
      <selection activeCell="E29" sqref="E29"/>
    </sheetView>
  </sheetViews>
  <sheetFormatPr defaultColWidth="10.796875" defaultRowHeight="14.4"/>
  <cols>
    <col min="1" max="1" width="15.69921875" style="4" customWidth="1"/>
    <col min="2" max="2" width="46.796875" style="3" bestFit="1" customWidth="1"/>
    <col min="3" max="3" width="13.796875" style="3" customWidth="1"/>
    <col min="4" max="4" width="14.5" style="31" customWidth="1"/>
    <col min="5" max="5" width="17.69921875" style="10" customWidth="1"/>
    <col min="6" max="6" width="15.5" style="10" customWidth="1"/>
    <col min="7" max="9" width="10.796875" style="3"/>
    <col min="10" max="10" width="10.796875" style="3" customWidth="1"/>
    <col min="11" max="16384" width="10.796875" style="3"/>
  </cols>
  <sheetData>
    <row r="1" spans="1:6" ht="15.6">
      <c r="E1" s="89"/>
      <c r="F1" s="89"/>
    </row>
    <row r="2" spans="1:6" s="6" customFormat="1" ht="15.6">
      <c r="A2" s="175" t="s">
        <v>643</v>
      </c>
      <c r="B2" s="173"/>
      <c r="C2" s="173"/>
      <c r="D2" s="173"/>
      <c r="E2" s="173"/>
    </row>
    <row r="3" spans="1:6" s="6" customFormat="1" ht="33" customHeight="1">
      <c r="A3" s="174" t="s">
        <v>646</v>
      </c>
      <c r="B3" s="174"/>
      <c r="C3" s="174"/>
      <c r="D3" s="174"/>
      <c r="E3" s="174"/>
    </row>
    <row r="4" spans="1:6" s="6" customFormat="1" ht="31.05" customHeight="1">
      <c r="A4" s="176" t="s">
        <v>642</v>
      </c>
      <c r="B4" s="176"/>
      <c r="C4" s="176"/>
      <c r="D4" s="176"/>
      <c r="E4" s="176"/>
      <c r="F4" s="11"/>
    </row>
    <row r="5" spans="1:6" s="12" customFormat="1" ht="28.05" customHeight="1">
      <c r="A5" s="2" t="s">
        <v>132</v>
      </c>
      <c r="B5" s="2" t="s">
        <v>7</v>
      </c>
      <c r="C5" s="2" t="s">
        <v>8</v>
      </c>
      <c r="D5" s="2" t="s">
        <v>136</v>
      </c>
      <c r="E5" s="2" t="s">
        <v>197</v>
      </c>
      <c r="F5" s="2" t="s">
        <v>692</v>
      </c>
    </row>
    <row r="6" spans="1:6" s="64" customFormat="1" ht="21" customHeight="1">
      <c r="A6" s="32" t="s">
        <v>9</v>
      </c>
      <c r="B6" s="33" t="s">
        <v>235</v>
      </c>
      <c r="C6" s="33" t="s">
        <v>491</v>
      </c>
      <c r="D6" s="63">
        <v>8.516E-2</v>
      </c>
      <c r="E6" s="79">
        <v>1000</v>
      </c>
      <c r="F6" s="36">
        <f>E6*D6</f>
        <v>85.16</v>
      </c>
    </row>
    <row r="7" spans="1:6" s="64" customFormat="1" ht="21" customHeight="1">
      <c r="A7" s="32" t="s">
        <v>9</v>
      </c>
      <c r="B7" s="33" t="s">
        <v>234</v>
      </c>
      <c r="C7" s="33" t="s">
        <v>491</v>
      </c>
      <c r="D7" s="63">
        <v>0.39688000000000001</v>
      </c>
      <c r="E7" s="79">
        <v>800</v>
      </c>
      <c r="F7" s="36">
        <f t="shared" ref="F7:F30" si="0">E7*D7</f>
        <v>317.50400000000002</v>
      </c>
    </row>
    <row r="8" spans="1:6" s="64" customFormat="1" ht="21" customHeight="1">
      <c r="A8" s="32" t="s">
        <v>9</v>
      </c>
      <c r="B8" s="33" t="s">
        <v>236</v>
      </c>
      <c r="C8" s="33" t="s">
        <v>491</v>
      </c>
      <c r="D8" s="63">
        <v>0.19017999999999999</v>
      </c>
      <c r="E8" s="79">
        <v>1200</v>
      </c>
      <c r="F8" s="36">
        <f t="shared" si="0"/>
        <v>228.21599999999998</v>
      </c>
    </row>
    <row r="9" spans="1:6" s="64" customFormat="1" ht="21" customHeight="1">
      <c r="A9" s="32" t="s">
        <v>9</v>
      </c>
      <c r="B9" s="33" t="s">
        <v>13</v>
      </c>
      <c r="C9" s="33" t="s">
        <v>217</v>
      </c>
      <c r="D9" s="63">
        <v>0.26299</v>
      </c>
      <c r="E9" s="79">
        <v>5000</v>
      </c>
      <c r="F9" s="36">
        <f t="shared" si="0"/>
        <v>1314.95</v>
      </c>
    </row>
    <row r="10" spans="1:6" s="64" customFormat="1" ht="21" customHeight="1">
      <c r="A10" s="32" t="s">
        <v>9</v>
      </c>
      <c r="B10" s="33" t="s">
        <v>14</v>
      </c>
      <c r="C10" s="33" t="s">
        <v>217</v>
      </c>
      <c r="D10" s="63">
        <v>0.26299</v>
      </c>
      <c r="E10" s="79">
        <v>4500</v>
      </c>
      <c r="F10" s="36">
        <f t="shared" si="0"/>
        <v>1183.4549999999999</v>
      </c>
    </row>
    <row r="11" spans="1:6" s="64" customFormat="1" ht="21" customHeight="1">
      <c r="A11" s="32" t="s">
        <v>9</v>
      </c>
      <c r="B11" s="33" t="s">
        <v>15</v>
      </c>
      <c r="C11" s="33" t="s">
        <v>491</v>
      </c>
      <c r="D11" s="63">
        <v>0.11654</v>
      </c>
      <c r="E11" s="79">
        <v>600</v>
      </c>
      <c r="F11" s="36">
        <f t="shared" si="0"/>
        <v>69.924000000000007</v>
      </c>
    </row>
    <row r="12" spans="1:6" s="64" customFormat="1" ht="21" customHeight="1">
      <c r="A12" s="32" t="s">
        <v>16</v>
      </c>
      <c r="B12" s="33" t="s">
        <v>17</v>
      </c>
      <c r="C12" s="33" t="s">
        <v>491</v>
      </c>
      <c r="D12" s="63">
        <v>0.58165999999999995</v>
      </c>
      <c r="E12" s="79">
        <v>1000</v>
      </c>
      <c r="F12" s="36">
        <f t="shared" si="0"/>
        <v>581.66</v>
      </c>
    </row>
    <row r="13" spans="1:6" s="64" customFormat="1" ht="21" customHeight="1">
      <c r="A13" s="32" t="s">
        <v>16</v>
      </c>
      <c r="B13" s="33" t="s">
        <v>18</v>
      </c>
      <c r="C13" s="33" t="s">
        <v>491</v>
      </c>
      <c r="D13" s="63">
        <v>0.52644000000000002</v>
      </c>
      <c r="E13" s="79">
        <v>900</v>
      </c>
      <c r="F13" s="36">
        <f t="shared" si="0"/>
        <v>473.79599999999999</v>
      </c>
    </row>
    <row r="14" spans="1:6" s="64" customFormat="1" ht="21" customHeight="1">
      <c r="A14" s="32" t="s">
        <v>16</v>
      </c>
      <c r="B14" s="33" t="s">
        <v>19</v>
      </c>
      <c r="C14" s="33" t="s">
        <v>491</v>
      </c>
      <c r="D14" s="63">
        <v>0.52834999999999999</v>
      </c>
      <c r="E14" s="79">
        <v>750</v>
      </c>
      <c r="F14" s="36">
        <f t="shared" si="0"/>
        <v>396.26249999999999</v>
      </c>
    </row>
    <row r="15" spans="1:6" s="64" customFormat="1" ht="21" customHeight="1">
      <c r="A15" s="32" t="s">
        <v>16</v>
      </c>
      <c r="B15" s="33" t="s">
        <v>20</v>
      </c>
      <c r="C15" s="33" t="s">
        <v>491</v>
      </c>
      <c r="D15" s="63">
        <v>0.61014999999999997</v>
      </c>
      <c r="E15" s="79">
        <v>1500</v>
      </c>
      <c r="F15" s="36">
        <f t="shared" si="0"/>
        <v>915.22499999999991</v>
      </c>
    </row>
    <row r="16" spans="1:6" s="64" customFormat="1" ht="21" customHeight="1">
      <c r="A16" s="32" t="s">
        <v>16</v>
      </c>
      <c r="B16" s="33" t="s">
        <v>21</v>
      </c>
      <c r="C16" s="33" t="s">
        <v>491</v>
      </c>
      <c r="D16" s="63">
        <v>0.62611000000000006</v>
      </c>
      <c r="E16" s="79">
        <v>1500</v>
      </c>
      <c r="F16" s="36">
        <f t="shared" si="0"/>
        <v>939.16500000000008</v>
      </c>
    </row>
    <row r="17" spans="1:6" s="64" customFormat="1" ht="21" customHeight="1">
      <c r="A17" s="32" t="s">
        <v>16</v>
      </c>
      <c r="B17" s="33" t="s">
        <v>22</v>
      </c>
      <c r="C17" s="33" t="s">
        <v>491</v>
      </c>
      <c r="D17" s="63">
        <v>0.60346</v>
      </c>
      <c r="E17" s="79">
        <v>1000</v>
      </c>
      <c r="F17" s="36">
        <f t="shared" si="0"/>
        <v>603.46</v>
      </c>
    </row>
    <row r="18" spans="1:6" s="64" customFormat="1" ht="21" customHeight="1">
      <c r="A18" s="32" t="s">
        <v>16</v>
      </c>
      <c r="B18" s="33" t="s">
        <v>23</v>
      </c>
      <c r="C18" s="33" t="s">
        <v>491</v>
      </c>
      <c r="D18" s="63">
        <v>0.63253000000000004</v>
      </c>
      <c r="E18" s="79"/>
      <c r="F18" s="36">
        <f t="shared" si="0"/>
        <v>0</v>
      </c>
    </row>
    <row r="19" spans="1:6" s="64" customFormat="1" ht="21" customHeight="1">
      <c r="A19" s="32" t="s">
        <v>16</v>
      </c>
      <c r="B19" s="33" t="s">
        <v>26</v>
      </c>
      <c r="C19" s="33" t="s">
        <v>491</v>
      </c>
      <c r="D19" s="63">
        <v>0.59343999999999997</v>
      </c>
      <c r="E19" s="79">
        <v>800</v>
      </c>
      <c r="F19" s="36">
        <f t="shared" si="0"/>
        <v>474.75199999999995</v>
      </c>
    </row>
    <row r="20" spans="1:6" s="64" customFormat="1" ht="21" customHeight="1">
      <c r="A20" s="32" t="s">
        <v>16</v>
      </c>
      <c r="B20" s="33" t="s">
        <v>27</v>
      </c>
      <c r="C20" s="33" t="s">
        <v>491</v>
      </c>
      <c r="D20" s="63">
        <v>0.59731999999999996</v>
      </c>
      <c r="E20" s="79">
        <v>1200</v>
      </c>
      <c r="F20" s="36">
        <f t="shared" si="0"/>
        <v>716.78399999999999</v>
      </c>
    </row>
    <row r="21" spans="1:6" s="64" customFormat="1" ht="21" customHeight="1">
      <c r="A21" s="32" t="s">
        <v>16</v>
      </c>
      <c r="B21" s="33" t="s">
        <v>28</v>
      </c>
      <c r="C21" s="33" t="s">
        <v>491</v>
      </c>
      <c r="D21" s="63">
        <v>0.38829999999999998</v>
      </c>
      <c r="E21" s="79">
        <v>500</v>
      </c>
      <c r="F21" s="36">
        <f t="shared" si="0"/>
        <v>194.14999999999998</v>
      </c>
    </row>
    <row r="22" spans="1:6" s="64" customFormat="1" ht="21" customHeight="1">
      <c r="A22" s="32" t="s">
        <v>16</v>
      </c>
      <c r="B22" s="33" t="s">
        <v>29</v>
      </c>
      <c r="C22" s="33" t="s">
        <v>491</v>
      </c>
      <c r="D22" s="63">
        <v>0.33355000000000001</v>
      </c>
      <c r="E22" s="79"/>
      <c r="F22" s="36">
        <f t="shared" si="0"/>
        <v>0</v>
      </c>
    </row>
    <row r="23" spans="1:6" s="64" customFormat="1" ht="21" customHeight="1">
      <c r="A23" s="32" t="s">
        <v>16</v>
      </c>
      <c r="B23" s="33" t="s">
        <v>32</v>
      </c>
      <c r="C23" s="33" t="s">
        <v>491</v>
      </c>
      <c r="D23" s="63">
        <v>0.63253000000000004</v>
      </c>
      <c r="E23" s="79">
        <v>900</v>
      </c>
      <c r="F23" s="36">
        <f t="shared" si="0"/>
        <v>569.27700000000004</v>
      </c>
    </row>
    <row r="24" spans="1:6" s="64" customFormat="1" ht="21" customHeight="1">
      <c r="A24" s="32" t="s">
        <v>16</v>
      </c>
      <c r="B24" s="33" t="s">
        <v>33</v>
      </c>
      <c r="C24" s="33" t="s">
        <v>491</v>
      </c>
      <c r="D24" s="63">
        <v>0.60346</v>
      </c>
      <c r="E24" s="79">
        <v>950</v>
      </c>
      <c r="F24" s="36">
        <f t="shared" si="0"/>
        <v>573.28700000000003</v>
      </c>
    </row>
    <row r="25" spans="1:6" s="64" customFormat="1" ht="21" customHeight="1">
      <c r="A25" s="32" t="s">
        <v>34</v>
      </c>
      <c r="B25" s="33" t="s">
        <v>35</v>
      </c>
      <c r="C25" s="33" t="s">
        <v>11</v>
      </c>
      <c r="D25" s="63">
        <v>383.08926000000002</v>
      </c>
      <c r="E25" s="79">
        <v>5</v>
      </c>
      <c r="F25" s="36">
        <f t="shared" si="0"/>
        <v>1915.4463000000001</v>
      </c>
    </row>
    <row r="26" spans="1:6" s="64" customFormat="1" ht="21" customHeight="1">
      <c r="A26" s="32" t="s">
        <v>34</v>
      </c>
      <c r="B26" s="33" t="s">
        <v>36</v>
      </c>
      <c r="C26" s="33" t="s">
        <v>11</v>
      </c>
      <c r="D26" s="63">
        <v>362.02992999999998</v>
      </c>
      <c r="E26" s="79">
        <v>6</v>
      </c>
      <c r="F26" s="36">
        <f t="shared" si="0"/>
        <v>2172.17958</v>
      </c>
    </row>
    <row r="27" spans="1:6" s="64" customFormat="1" ht="21" customHeight="1">
      <c r="A27" s="32" t="s">
        <v>34</v>
      </c>
      <c r="B27" s="33" t="s">
        <v>37</v>
      </c>
      <c r="C27" s="33" t="s">
        <v>11</v>
      </c>
      <c r="D27" s="63">
        <v>431.46913999999998</v>
      </c>
      <c r="E27" s="79"/>
      <c r="F27" s="36">
        <f t="shared" si="0"/>
        <v>0</v>
      </c>
    </row>
    <row r="28" spans="1:6" s="64" customFormat="1" ht="21" customHeight="1">
      <c r="A28" s="32" t="s">
        <v>34</v>
      </c>
      <c r="B28" s="33" t="s">
        <v>38</v>
      </c>
      <c r="C28" s="33" t="s">
        <v>11</v>
      </c>
      <c r="D28" s="63">
        <v>456.00312000000002</v>
      </c>
      <c r="E28" s="79">
        <v>100</v>
      </c>
      <c r="F28" s="36">
        <f t="shared" si="0"/>
        <v>45600.312000000005</v>
      </c>
    </row>
    <row r="29" spans="1:6" s="64" customFormat="1" ht="21" customHeight="1">
      <c r="A29" s="32" t="s">
        <v>34</v>
      </c>
      <c r="B29" s="33" t="s">
        <v>39</v>
      </c>
      <c r="C29" s="33" t="s">
        <v>11</v>
      </c>
      <c r="D29" s="63">
        <v>414.84679</v>
      </c>
      <c r="E29" s="79">
        <v>10</v>
      </c>
      <c r="F29" s="36">
        <f t="shared" si="0"/>
        <v>4148.4678999999996</v>
      </c>
    </row>
    <row r="30" spans="1:6" s="64" customFormat="1" ht="21" customHeight="1">
      <c r="A30" s="32" t="s">
        <v>34</v>
      </c>
      <c r="B30" s="33" t="s">
        <v>40</v>
      </c>
      <c r="C30" s="33" t="s">
        <v>11</v>
      </c>
      <c r="D30" s="63">
        <v>361.46429999999998</v>
      </c>
      <c r="E30" s="79">
        <v>5</v>
      </c>
      <c r="F30" s="36">
        <f t="shared" si="0"/>
        <v>1807.3215</v>
      </c>
    </row>
  </sheetData>
  <sheetProtection algorithmName="SHA-512" hashValue="kEBTF29VRLkgX87s5v0uHNV8yFVIijaZvbA67TZpfjSHox9f9asxmlNqoarkbjs1R72Mi2pbFKxRZGsXAt30xA==" saltValue="BKRkMmv9FMEE+/n281OpEA==" spinCount="100000" sheet="1" selectLockedCells="1"/>
  <autoFilter ref="A5:B11" xr:uid="{8C03F5F2-7B0E-8846-9C31-712E5847C4BB}"/>
  <mergeCells count="3">
    <mergeCell ref="A2:E2"/>
    <mergeCell ref="A3:E3"/>
    <mergeCell ref="A4:E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35BA0EA37C524408285A1C9A42F5C5B" ma:contentTypeVersion="13" ma:contentTypeDescription="Create a new document." ma:contentTypeScope="" ma:versionID="2792c519a39a6cffc69a3f7529eb3cd2">
  <xsd:schema xmlns:xsd="http://www.w3.org/2001/XMLSchema" xmlns:xs="http://www.w3.org/2001/XMLSchema" xmlns:p="http://schemas.microsoft.com/office/2006/metadata/properties" xmlns:ns3="a192e9d0-a43a-4c8d-a30d-a7e46d931758" xmlns:ns4="b8d58d29-7ef5-4d30-a300-adc4ba94d452" targetNamespace="http://schemas.microsoft.com/office/2006/metadata/properties" ma:root="true" ma:fieldsID="e093340b3e39fbbce1e13bbd2a7af36a" ns3:_="" ns4:_="">
    <xsd:import namespace="a192e9d0-a43a-4c8d-a30d-a7e46d931758"/>
    <xsd:import namespace="b8d58d29-7ef5-4d30-a300-adc4ba94d45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92e9d0-a43a-4c8d-a30d-a7e46d93175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8d58d29-7ef5-4d30-a300-adc4ba94d45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6E8557B-BE28-447C-8EBB-2BB1D3D95F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92e9d0-a43a-4c8d-a30d-a7e46d931758"/>
    <ds:schemaRef ds:uri="b8d58d29-7ef5-4d30-a300-adc4ba94d4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8018874-44F1-4C3D-BD07-606931759804}">
  <ds:schemaRefs>
    <ds:schemaRef ds:uri="http://schemas.microsoft.com/sharepoint/v3/contenttype/forms"/>
  </ds:schemaRefs>
</ds:datastoreItem>
</file>

<file path=customXml/itemProps3.xml><?xml version="1.0" encoding="utf-8"?>
<ds:datastoreItem xmlns:ds="http://schemas.openxmlformats.org/officeDocument/2006/customXml" ds:itemID="{AE2F5D8A-67CC-4B55-A94D-85840479702E}">
  <ds:schemaRefs>
    <ds:schemaRef ds:uri="http://schemas.microsoft.com/office/2006/documentManagement/types"/>
    <ds:schemaRef ds:uri="http://purl.org/dc/elements/1.1/"/>
    <ds:schemaRef ds:uri="http://schemas.microsoft.com/office/2006/metadata/properties"/>
    <ds:schemaRef ds:uri="b8d58d29-7ef5-4d30-a300-adc4ba94d452"/>
    <ds:schemaRef ds:uri="http://schemas.openxmlformats.org/package/2006/metadata/core-properties"/>
    <ds:schemaRef ds:uri="http://www.w3.org/XML/1998/namespace"/>
    <ds:schemaRef ds:uri="http://schemas.microsoft.com/office/infopath/2007/PartnerControls"/>
    <ds:schemaRef ds:uri="a192e9d0-a43a-4c8d-a30d-a7e46d931758"/>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Disclaimer</vt:lpstr>
      <vt:lpstr>Info and sources</vt:lpstr>
      <vt:lpstr>Report</vt:lpstr>
      <vt:lpstr>Your organisation</vt:lpstr>
      <vt:lpstr>Fuels</vt:lpstr>
      <vt:lpstr>Refrigerants</vt:lpstr>
      <vt:lpstr>Owned vehicles</vt:lpstr>
      <vt:lpstr>Electricity, heat, cooling</vt:lpstr>
      <vt:lpstr>WTT- fuels</vt:lpstr>
      <vt:lpstr>T&amp;D</vt:lpstr>
      <vt:lpstr>Water</vt:lpstr>
      <vt:lpstr>Material use</vt:lpstr>
      <vt:lpstr>Waste disposal</vt:lpstr>
      <vt:lpstr>Flight and Accommodation</vt:lpstr>
      <vt:lpstr>Business travel - land and sea</vt:lpstr>
      <vt:lpstr>Freighting goods</vt:lpstr>
      <vt:lpstr>Employees commuting</vt:lpstr>
      <vt:lpstr>Food</vt:lpstr>
      <vt:lpstr>Home Office</vt:lpstr>
      <vt:lpstr>Report!Print_Area</vt:lpstr>
    </vt:vector>
  </TitlesOfParts>
  <Manager/>
  <Company>UNFCCC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Greenhouse Gas (GHG) Emissions Calculator</dc:title>
  <dc:subject>Operational</dc:subject>
  <dc:creator>UNFCCC</dc:creator>
  <cp:keywords>fuels; waste; water; travel; transport; business organization; tool; calculator; emissions calculator worksheet; CO2 emissions calculator; carbon footprint calculator</cp:keywords>
  <dc:description>Version: 01.3. May 2021.
This calculator aims to support organizations to estimate their GHG emissions in order to raise awareness and to promote climate action. All data and information provided on this  calculator are for reference purpose only. It does not reflect the policy or position of the UNFCCC.</dc:description>
  <cp:lastModifiedBy>gayanarajendrareddy@outlook.com</cp:lastModifiedBy>
  <cp:lastPrinted>2020-12-03T11:42:31Z</cp:lastPrinted>
  <dcterms:created xsi:type="dcterms:W3CDTF">2020-11-24T14:23:14Z</dcterms:created>
  <dcterms:modified xsi:type="dcterms:W3CDTF">2025-06-23T08:16:32Z</dcterms:modified>
  <cp:category>Methodology</cp:category>
  <cp:contentStatus>Public</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0x010100C35BA0EA37C524408285A1C9A42F5C5B</vt:lpwstr>
  </property>
</Properties>
</file>