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htm.sharepoint.com/sites/GazaPublicHealthProjections_Group2/Shared Documents/General/public health projections/02 - methods/injuries/"/>
    </mc:Choice>
  </mc:AlternateContent>
  <xr:revisionPtr revIDLastSave="4" documentId="8_{832C8C04-1463-4DAF-B2D6-8D64481F20B7}" xr6:coauthVersionLast="47" xr6:coauthVersionMax="47" xr10:uidLastSave="{0B003AD7-83D8-464A-BE92-5A231724A497}"/>
  <bookViews>
    <workbookView xWindow="-90" yWindow="-90" windowWidth="19380" windowHeight="10380" xr2:uid="{B91C906B-9271-C349-B4B6-1DC28DC1898A}"/>
  </bookViews>
  <sheets>
    <sheet name="Severity" sheetId="1" r:id="rId1"/>
    <sheet name="Missing Persons" sheetId="2" state="hidden" r:id="rId2"/>
    <sheet name="Cumulative Deaths Injuries" sheetId="3" state="hidden" r:id="rId3"/>
  </sheets>
  <definedNames>
    <definedName name="_xlchart.v2.0" hidden="1">Severity!$A$2:$A$5</definedName>
    <definedName name="_xlchart.v2.1" hidden="1">Severity!$B$1</definedName>
    <definedName name="_xlchart.v2.2" hidden="1">Severity!$B$2:$B$5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3" l="1"/>
  <c r="D100" i="3"/>
  <c r="D94" i="3"/>
  <c r="D93" i="3"/>
  <c r="D89" i="3"/>
  <c r="D88" i="3"/>
  <c r="D87" i="3"/>
  <c r="D82" i="3"/>
  <c r="D81" i="3"/>
  <c r="D80" i="3"/>
  <c r="D79" i="3"/>
  <c r="D78" i="3"/>
  <c r="D77" i="3"/>
  <c r="D76" i="3"/>
  <c r="D74" i="3"/>
  <c r="D73" i="3"/>
  <c r="D72" i="3"/>
  <c r="D63" i="3"/>
  <c r="D62" i="3"/>
  <c r="D58" i="3"/>
  <c r="D57" i="3"/>
  <c r="D56" i="3"/>
  <c r="D55" i="3"/>
  <c r="D54" i="3"/>
  <c r="D53" i="3"/>
  <c r="D52" i="3"/>
  <c r="D51" i="3"/>
  <c r="D50" i="3"/>
  <c r="D48" i="3"/>
  <c r="D47" i="3"/>
  <c r="D46" i="3"/>
  <c r="D45" i="3"/>
  <c r="D44" i="3"/>
  <c r="D43" i="3"/>
  <c r="D42" i="3"/>
  <c r="D41" i="3"/>
  <c r="D40" i="3"/>
  <c r="D39" i="3"/>
  <c r="D38" i="3"/>
  <c r="D37" i="3"/>
  <c r="G106" i="3" l="1"/>
  <c r="G105" i="3"/>
  <c r="G104" i="3"/>
  <c r="G103" i="3"/>
  <c r="G102" i="3"/>
  <c r="G101" i="3"/>
  <c r="G99" i="3"/>
  <c r="G98" i="3"/>
  <c r="G97" i="3"/>
  <c r="G96" i="3"/>
  <c r="G95" i="3"/>
  <c r="G94" i="3"/>
  <c r="G92" i="3"/>
  <c r="G91" i="3"/>
  <c r="G90" i="3"/>
  <c r="G89" i="3"/>
  <c r="G86" i="3"/>
  <c r="G85" i="3"/>
  <c r="G84" i="3"/>
  <c r="G83" i="3"/>
  <c r="G82" i="3"/>
  <c r="G78" i="3"/>
  <c r="G75" i="3"/>
  <c r="G74" i="3"/>
  <c r="G71" i="3"/>
  <c r="G70" i="3"/>
  <c r="G69" i="3"/>
  <c r="G68" i="3"/>
  <c r="G67" i="3"/>
  <c r="G66" i="3"/>
  <c r="G65" i="3"/>
  <c r="G64" i="3"/>
  <c r="G63" i="3"/>
  <c r="G61" i="3"/>
  <c r="G60" i="3"/>
  <c r="G59" i="3"/>
  <c r="G58" i="3"/>
  <c r="G49" i="3"/>
  <c r="G48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C106" i="3"/>
  <c r="E106" i="3" s="1"/>
  <c r="C105" i="3"/>
  <c r="E105" i="3" s="1"/>
  <c r="C104" i="3"/>
  <c r="E104" i="3" s="1"/>
  <c r="C103" i="3"/>
  <c r="E103" i="3" s="1"/>
  <c r="C102" i="3"/>
  <c r="E102" i="3" s="1"/>
  <c r="E101" i="3"/>
  <c r="E100" i="3"/>
  <c r="C99" i="3"/>
  <c r="E99" i="3" s="1"/>
  <c r="C98" i="3"/>
  <c r="E98" i="3" s="1"/>
  <c r="C97" i="3"/>
  <c r="E97" i="3" s="1"/>
  <c r="C96" i="3"/>
  <c r="E96" i="3" s="1"/>
  <c r="C95" i="3"/>
  <c r="E95" i="3" s="1"/>
  <c r="E94" i="3"/>
  <c r="E93" i="3"/>
  <c r="C92" i="3"/>
  <c r="E92" i="3" s="1"/>
  <c r="C91" i="3"/>
  <c r="E91" i="3" s="1"/>
  <c r="C90" i="3"/>
  <c r="E90" i="3" s="1"/>
  <c r="E89" i="3"/>
  <c r="E88" i="3"/>
  <c r="E87" i="3"/>
  <c r="C86" i="3"/>
  <c r="E86" i="3" s="1"/>
  <c r="C85" i="3"/>
  <c r="E85" i="3" s="1"/>
  <c r="C84" i="3"/>
  <c r="E84" i="3" s="1"/>
  <c r="C83" i="3"/>
  <c r="E83" i="3" s="1"/>
  <c r="E82" i="3"/>
  <c r="E81" i="3"/>
  <c r="E80" i="3"/>
  <c r="E79" i="3"/>
  <c r="E78" i="3"/>
  <c r="E77" i="3"/>
  <c r="E76" i="3"/>
  <c r="C75" i="3"/>
  <c r="E75" i="3" s="1"/>
  <c r="E74" i="3"/>
  <c r="E73" i="3"/>
  <c r="E72" i="3"/>
  <c r="C71" i="3"/>
  <c r="E71" i="3" s="1"/>
  <c r="C70" i="3"/>
  <c r="E70" i="3" s="1"/>
  <c r="C69" i="3"/>
  <c r="E69" i="3" s="1"/>
  <c r="C68" i="3"/>
  <c r="E68" i="3" s="1"/>
  <c r="C67" i="3"/>
  <c r="E67" i="3" s="1"/>
  <c r="C66" i="3"/>
  <c r="E66" i="3" s="1"/>
  <c r="C65" i="3"/>
  <c r="E65" i="3" s="1"/>
  <c r="C64" i="3"/>
  <c r="E64" i="3" s="1"/>
  <c r="E63" i="3"/>
  <c r="E62" i="3"/>
  <c r="C59" i="3"/>
  <c r="E59" i="3" s="1"/>
  <c r="E58" i="3"/>
  <c r="E57" i="3"/>
  <c r="E56" i="3"/>
  <c r="E55" i="3"/>
  <c r="E54" i="3"/>
  <c r="E53" i="3"/>
  <c r="E52" i="3"/>
  <c r="E51" i="3"/>
  <c r="E50" i="3"/>
  <c r="C49" i="3"/>
  <c r="E49" i="3" s="1"/>
  <c r="E48" i="3"/>
  <c r="E47" i="3"/>
  <c r="E46" i="3"/>
  <c r="E45" i="3"/>
  <c r="E44" i="3"/>
  <c r="E43" i="3"/>
  <c r="E42" i="3"/>
  <c r="E41" i="3"/>
  <c r="E40" i="3"/>
  <c r="E39" i="3"/>
  <c r="E38" i="3"/>
  <c r="E37" i="3"/>
  <c r="C36" i="3"/>
  <c r="E36" i="3" s="1"/>
  <c r="C35" i="3"/>
  <c r="E35" i="3" s="1"/>
  <c r="C34" i="3"/>
  <c r="E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E2" i="3"/>
</calcChain>
</file>

<file path=xl/sharedStrings.xml><?xml version="1.0" encoding="utf-8"?>
<sst xmlns="http://schemas.openxmlformats.org/spreadsheetml/2006/main" count="19" uniqueCount="18">
  <si>
    <t>Injured</t>
  </si>
  <si>
    <t>Total Injured</t>
  </si>
  <si>
    <t>Critical Injuries</t>
  </si>
  <si>
    <t>Moderate Injuries</t>
  </si>
  <si>
    <t>Mild Injuries</t>
  </si>
  <si>
    <t>Unknown Severity Injuries</t>
  </si>
  <si>
    <t>Date</t>
  </si>
  <si>
    <t>Missing Persons</t>
  </si>
  <si>
    <t xml:space="preserve">Cumulative Injured Persons </t>
  </si>
  <si>
    <t>Injuries per day</t>
  </si>
  <si>
    <t>Injuries per day interpolated</t>
  </si>
  <si>
    <t xml:space="preserve">Cumulative death Persons  </t>
  </si>
  <si>
    <t xml:space="preserve">Cumulative Rate per 1000 persons
total population= 2,226,544   </t>
  </si>
  <si>
    <r>
      <t>Figure 1.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Missing Persons in Gaza</t>
    </r>
    <r>
      <rPr>
        <sz val="10"/>
        <color theme="1"/>
        <rFont val="Arial"/>
        <family val="2"/>
      </rPr>
      <t xml:space="preserve">, </t>
    </r>
    <r>
      <rPr>
        <i/>
        <sz val="10"/>
        <color theme="1"/>
        <rFont val="Arial"/>
        <family val="2"/>
      </rPr>
      <t>Source: Palestinian Red Crescent Society Reports 18/10/23-11/12/23</t>
    </r>
  </si>
  <si>
    <r>
      <t>Figure 3.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Cumulative Injuries in Gaza, by Severity 2023</t>
    </r>
    <r>
      <rPr>
        <sz val="10"/>
        <color theme="1"/>
        <rFont val="Arial"/>
        <family val="2"/>
      </rPr>
      <t xml:space="preserve">, </t>
    </r>
    <r>
      <rPr>
        <i/>
        <sz val="10"/>
        <color theme="1"/>
        <rFont val="Arial"/>
        <family val="2"/>
      </rPr>
      <t>Source: Gazan Ministry of Health Report 12/12/23</t>
    </r>
  </si>
  <si>
    <r>
      <t>Figure 2.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Cumulative Deaths and Injuries in Gaza, 2023</t>
    </r>
    <r>
      <rPr>
        <sz val="10"/>
        <color theme="1"/>
        <rFont val="Arial"/>
        <family val="2"/>
      </rPr>
      <t xml:space="preserve">, </t>
    </r>
    <r>
      <rPr>
        <i/>
        <sz val="10"/>
        <color theme="1"/>
        <rFont val="Arial"/>
        <family val="2"/>
      </rPr>
      <t>Source: Office of Coordination of Humanitarian Aid Reports 07/10/23-21/01/2</t>
    </r>
  </si>
  <si>
    <r>
      <t>Figure 2.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Daily Deaths and Injuries in Gaza, 2023</t>
    </r>
    <r>
      <rPr>
        <sz val="10"/>
        <color theme="1"/>
        <rFont val="Arial"/>
        <family val="2"/>
      </rPr>
      <t xml:space="preserve">, </t>
    </r>
    <r>
      <rPr>
        <i/>
        <sz val="10"/>
        <color theme="1"/>
        <rFont val="Arial"/>
        <family val="2"/>
      </rPr>
      <t>Source: Office of Coordination of Humanitarian Aid Reports 07/10/23-21/01/2</t>
    </r>
  </si>
  <si>
    <t>extrapolated unsmoothed  death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</si>
</sst>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 Nova Cond"/>
      <family val="2"/>
    </font>
    <font>
      <b/>
      <sz val="12"/>
      <color theme="1"/>
      <name val="Arial Nova Cond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Candara"/>
      <family val="2"/>
    </font>
    <font>
      <b/>
      <sz val="11"/>
      <color theme="1"/>
      <name val="Candara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0" fontId="4" fillId="0" borderId="2" xfId="0" applyFont="1" applyBorder="1"/>
    <xf numFmtId="14" fontId="5" fillId="0" borderId="2" xfId="0" applyNumberFormat="1" applyFont="1" applyBorder="1"/>
    <xf numFmtId="0" fontId="5" fillId="0" borderId="2" xfId="0" applyFont="1" applyBorder="1"/>
    <xf numFmtId="0" fontId="6" fillId="4" borderId="0" xfId="0" applyFont="1" applyFill="1" applyAlignment="1">
      <alignment horizontal="right" wrapText="1"/>
    </xf>
    <xf numFmtId="0" fontId="6" fillId="0" borderId="0" xfId="0" applyFont="1"/>
    <xf numFmtId="14" fontId="6" fillId="0" borderId="0" xfId="0" applyNumberFormat="1" applyFont="1" applyAlignment="1">
      <alignment horizontal="left" wrapText="1"/>
    </xf>
    <xf numFmtId="3" fontId="6" fillId="0" borderId="0" xfId="0" applyNumberFormat="1" applyFont="1" applyAlignment="1">
      <alignment horizontal="right" wrapText="1"/>
    </xf>
    <xf numFmtId="2" fontId="6" fillId="0" borderId="0" xfId="0" applyNumberFormat="1" applyFont="1" applyAlignment="1">
      <alignment horizontal="right" vertical="top"/>
    </xf>
    <xf numFmtId="0" fontId="6" fillId="2" borderId="0" xfId="0" applyFont="1" applyFill="1" applyAlignment="1">
      <alignment horizontal="center" wrapText="1"/>
    </xf>
    <xf numFmtId="3" fontId="6" fillId="3" borderId="0" xfId="0" applyNumberFormat="1" applyFont="1" applyFill="1" applyAlignment="1">
      <alignment horizontal="right" wrapText="1"/>
    </xf>
    <xf numFmtId="3" fontId="6" fillId="4" borderId="0" xfId="0" applyNumberFormat="1" applyFont="1" applyFill="1" applyAlignment="1">
      <alignment horizontal="right" wrapText="1"/>
    </xf>
    <xf numFmtId="164" fontId="6" fillId="3" borderId="0" xfId="0" applyNumberFormat="1" applyFont="1" applyFill="1"/>
    <xf numFmtId="3" fontId="6" fillId="5" borderId="0" xfId="0" applyNumberFormat="1" applyFont="1" applyFill="1" applyAlignment="1">
      <alignment horizontal="right" wrapText="1"/>
    </xf>
    <xf numFmtId="3" fontId="6" fillId="6" borderId="0" xfId="0" applyNumberFormat="1" applyFont="1" applyFill="1" applyAlignment="1">
      <alignment horizontal="right" wrapText="1"/>
    </xf>
    <xf numFmtId="0" fontId="7" fillId="0" borderId="0" xfId="0" applyFont="1"/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164" fontId="9" fillId="3" borderId="0" xfId="0" applyNumberFormat="1" applyFont="1" applyFill="1"/>
    <xf numFmtId="0" fontId="9" fillId="6" borderId="0" xfId="0" applyFont="1" applyFill="1"/>
    <xf numFmtId="0" fontId="9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'Missing Persons'!$B$1</c:f>
              <c:strCache>
                <c:ptCount val="1"/>
                <c:pt idx="0">
                  <c:v>Missing Persons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'Missing Persons'!$A$2:$A$14</c:f>
              <c:numCache>
                <c:formatCode>m/d/yyyy</c:formatCode>
                <c:ptCount val="13"/>
                <c:pt idx="0">
                  <c:v>45217</c:v>
                </c:pt>
                <c:pt idx="1">
                  <c:v>45220</c:v>
                </c:pt>
                <c:pt idx="2">
                  <c:v>45221</c:v>
                </c:pt>
                <c:pt idx="3">
                  <c:v>45222</c:v>
                </c:pt>
                <c:pt idx="4">
                  <c:v>45225</c:v>
                </c:pt>
                <c:pt idx="5">
                  <c:v>45232</c:v>
                </c:pt>
                <c:pt idx="6">
                  <c:v>45233</c:v>
                </c:pt>
                <c:pt idx="7">
                  <c:v>45234</c:v>
                </c:pt>
                <c:pt idx="8">
                  <c:v>45238</c:v>
                </c:pt>
                <c:pt idx="9">
                  <c:v>45243</c:v>
                </c:pt>
                <c:pt idx="10">
                  <c:v>45252</c:v>
                </c:pt>
                <c:pt idx="11">
                  <c:v>45264</c:v>
                </c:pt>
                <c:pt idx="12">
                  <c:v>45271</c:v>
                </c:pt>
              </c:numCache>
            </c:numRef>
          </c:xVal>
          <c:yVal>
            <c:numRef>
              <c:f>'Missing Persons'!$B$2:$B$14</c:f>
              <c:numCache>
                <c:formatCode>General</c:formatCode>
                <c:ptCount val="13"/>
                <c:pt idx="0">
                  <c:v>1300</c:v>
                </c:pt>
                <c:pt idx="1">
                  <c:v>1400</c:v>
                </c:pt>
                <c:pt idx="2">
                  <c:v>1450</c:v>
                </c:pt>
                <c:pt idx="3">
                  <c:v>1500</c:v>
                </c:pt>
                <c:pt idx="4">
                  <c:v>2000</c:v>
                </c:pt>
                <c:pt idx="5">
                  <c:v>2060</c:v>
                </c:pt>
                <c:pt idx="6">
                  <c:v>2100</c:v>
                </c:pt>
                <c:pt idx="7">
                  <c:v>2660</c:v>
                </c:pt>
                <c:pt idx="8">
                  <c:v>3000</c:v>
                </c:pt>
                <c:pt idx="9">
                  <c:v>3250</c:v>
                </c:pt>
                <c:pt idx="10">
                  <c:v>7000</c:v>
                </c:pt>
                <c:pt idx="11">
                  <c:v>7500</c:v>
                </c:pt>
                <c:pt idx="12">
                  <c:v>7780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3-7947-9536-BD7CE5F3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633295"/>
        <c:axId val="218542927"/>
      </c:scatterChart>
      <c:valAx>
        <c:axId val="97863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42927"/>
        <c:crosses val="autoZero"/>
        <c:crossBetween val="midCat"/>
      </c:valAx>
      <c:valAx>
        <c:axId val="2185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63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/>
    <cx:plotArea>
      <cx:plotAreaRegion>
        <cx:series layoutId="funnel" uniqueId="{CF6CFF7E-7C24-884D-BDE7-CC11FB35DF49}">
          <cx:tx>
            <cx:txData>
              <cx:f>_xlchart.v2.1</cx:f>
              <cx:v>Injured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508000</xdr:colOff>
      <xdr:row>0</xdr:row>
      <xdr:rowOff>114300</xdr:rowOff>
    </xdr:from>
    <xdr:to>
      <xdr:col>11</xdr:col>
      <xdr:colOff>3563</xdr:colOff>
      <xdr:row>8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788CF1-D3A1-0649-840A-A15E5EB30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114300"/>
          <a:ext cx="6099563" cy="2933700"/>
        </a:xfrm>
        <a:prstGeom prst="rect">
          <a:avLst/>
        </a:prstGeom>
      </xdr:spPr>
    </xdr:pic>
    <xdr:clientData/>
  </xdr:twoCellAnchor>
  <xdr:twoCellAnchor>
    <xdr:from>
      <xdr:col>11</xdr:col>
      <xdr:colOff>603250</xdr:colOff>
      <xdr:row>0</xdr:row>
      <xdr:rowOff>69850</xdr:rowOff>
    </xdr:from>
    <xdr:to>
      <xdr:col>18</xdr:col>
      <xdr:colOff>584200</xdr:colOff>
      <xdr:row>8</xdr:row>
      <xdr:rowOff>139700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2DEF9BA-342A-AC54-63B1-2998E2AF9F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44050" y="69850"/>
              <a:ext cx="567055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444500</xdr:colOff>
      <xdr:row>0</xdr:row>
      <xdr:rowOff>0</xdr:rowOff>
    </xdr:from>
    <xdr:to>
      <xdr:col>11</xdr:col>
      <xdr:colOff>431800</xdr:colOff>
      <xdr:row>17</xdr:row>
      <xdr:rowOff>88900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A4AF7B-E177-1813-4950-5DDBE83F1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000" y="0"/>
          <a:ext cx="6591300" cy="3543300"/>
        </a:xfrm>
        <a:prstGeom prst="rect">
          <a:avLst/>
        </a:prstGeom>
      </xdr:spPr>
    </xdr:pic>
    <xdr:clientData/>
  </xdr:twoCellAnchor>
  <xdr:twoCellAnchor>
    <xdr:from>
      <xdr:col>11</xdr:col>
      <xdr:colOff>819150</xdr:colOff>
      <xdr:row>0</xdr:row>
      <xdr:rowOff>0</xdr:rowOff>
    </xdr:from>
    <xdr:to>
      <xdr:col>19</xdr:col>
      <xdr:colOff>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B96EA-3482-261E-D37F-80A8A6725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18</xdr:row>
      <xdr:rowOff>0</xdr:rowOff>
    </xdr:from>
    <xdr:to>
      <xdr:col>14</xdr:col>
      <xdr:colOff>741045</xdr:colOff>
      <xdr:row>39</xdr:row>
      <xdr:rowOff>71120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259903B-153B-D7D0-1FE5-8E97D057C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4229100"/>
          <a:ext cx="5694045" cy="407162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812800</xdr:colOff>
      <xdr:row>0</xdr:row>
      <xdr:rowOff>0</xdr:rowOff>
    </xdr:from>
    <xdr:to>
      <xdr:col>16</xdr:col>
      <xdr:colOff>190500</xdr:colOff>
      <xdr:row>13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9E84BDF-4605-5861-34DD-C4FE5A45B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0" y="0"/>
          <a:ext cx="6807200" cy="370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F917-1DF6-D044-A2D6-7F9A5C82CFF9}">
  <dimension ref="A1:E10"/>
  <sheetViews>
    <sheetView tabSelected="1" zoomScale="60" workbookViewId="0">
      <selection activeCell="I16" sqref="I16"/>
    </sheetView>
  </sheetViews>
  <sheetFormatPr defaultColWidth="10.6640625" defaultRowHeight="16" x14ac:dyDescent="0.8"/>
  <sheetData>
    <row r="1" spans="1:5" ht="32" x14ac:dyDescent="0.8">
      <c r="A1" s="1"/>
      <c r="B1" s="2" t="s">
        <v>0</v>
      </c>
      <c r="C1" s="2" t="s">
        <v>1</v>
      </c>
    </row>
    <row r="2" spans="1:5" ht="31" x14ac:dyDescent="0.8">
      <c r="A2" s="3" t="s">
        <v>2</v>
      </c>
      <c r="B2" s="1">
        <v>8254</v>
      </c>
      <c r="C2" s="1">
        <v>50594</v>
      </c>
    </row>
    <row r="3" spans="1:5" ht="31" x14ac:dyDescent="0.8">
      <c r="A3" s="3" t="s">
        <v>3</v>
      </c>
      <c r="B3" s="1">
        <v>15597</v>
      </c>
      <c r="C3" s="1">
        <v>50594</v>
      </c>
    </row>
    <row r="4" spans="1:5" ht="31" x14ac:dyDescent="0.8">
      <c r="A4" s="3" t="s">
        <v>4</v>
      </c>
      <c r="B4" s="1">
        <v>18781</v>
      </c>
      <c r="C4" s="1">
        <v>50594</v>
      </c>
    </row>
    <row r="5" spans="1:5" ht="46.5" x14ac:dyDescent="0.8">
      <c r="A5" s="3" t="s">
        <v>5</v>
      </c>
      <c r="B5" s="1">
        <v>7540</v>
      </c>
      <c r="C5" s="1">
        <v>50594</v>
      </c>
    </row>
    <row r="10" spans="1:5" x14ac:dyDescent="0.8">
      <c r="E10" s="21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0CE0-B227-D645-9AFB-5B34974EE800}">
  <dimension ref="A1:E19"/>
  <sheetViews>
    <sheetView workbookViewId="0">
      <selection activeCell="L26" sqref="L26"/>
    </sheetView>
  </sheetViews>
  <sheetFormatPr defaultColWidth="10.6640625" defaultRowHeight="16" x14ac:dyDescent="0.8"/>
  <sheetData>
    <row r="1" spans="1:2" x14ac:dyDescent="0.8">
      <c r="A1" s="4" t="s">
        <v>6</v>
      </c>
      <c r="B1" s="4" t="s">
        <v>7</v>
      </c>
    </row>
    <row r="2" spans="1:2" x14ac:dyDescent="0.8">
      <c r="A2" s="5">
        <v>45217</v>
      </c>
      <c r="B2" s="6">
        <v>1300</v>
      </c>
    </row>
    <row r="3" spans="1:2" x14ac:dyDescent="0.8">
      <c r="A3" s="5">
        <v>45220</v>
      </c>
      <c r="B3" s="6">
        <v>1400</v>
      </c>
    </row>
    <row r="4" spans="1:2" x14ac:dyDescent="0.8">
      <c r="A4" s="5">
        <v>45221</v>
      </c>
      <c r="B4" s="6">
        <v>1450</v>
      </c>
    </row>
    <row r="5" spans="1:2" x14ac:dyDescent="0.8">
      <c r="A5" s="5">
        <v>45222</v>
      </c>
      <c r="B5" s="6">
        <v>1500</v>
      </c>
    </row>
    <row r="6" spans="1:2" x14ac:dyDescent="0.8">
      <c r="A6" s="5">
        <v>45225</v>
      </c>
      <c r="B6" s="6">
        <v>2000</v>
      </c>
    </row>
    <row r="7" spans="1:2" x14ac:dyDescent="0.8">
      <c r="A7" s="5">
        <v>45232</v>
      </c>
      <c r="B7" s="6">
        <v>2060</v>
      </c>
    </row>
    <row r="8" spans="1:2" x14ac:dyDescent="0.8">
      <c r="A8" s="5">
        <v>45233</v>
      </c>
      <c r="B8" s="6">
        <v>2100</v>
      </c>
    </row>
    <row r="9" spans="1:2" x14ac:dyDescent="0.8">
      <c r="A9" s="5">
        <v>45234</v>
      </c>
      <c r="B9" s="6">
        <v>2660</v>
      </c>
    </row>
    <row r="10" spans="1:2" x14ac:dyDescent="0.8">
      <c r="A10" s="5">
        <v>45238</v>
      </c>
      <c r="B10" s="6">
        <v>3000</v>
      </c>
    </row>
    <row r="11" spans="1:2" x14ac:dyDescent="0.8">
      <c r="A11" s="5">
        <v>45243</v>
      </c>
      <c r="B11" s="6">
        <v>3250</v>
      </c>
    </row>
    <row r="12" spans="1:2" x14ac:dyDescent="0.8">
      <c r="A12" s="5">
        <v>45252</v>
      </c>
      <c r="B12" s="6">
        <v>7000</v>
      </c>
    </row>
    <row r="13" spans="1:2" x14ac:dyDescent="0.8">
      <c r="A13" s="5">
        <v>45264</v>
      </c>
      <c r="B13" s="6">
        <v>7500</v>
      </c>
    </row>
    <row r="14" spans="1:2" x14ac:dyDescent="0.8">
      <c r="A14" s="5">
        <v>45271</v>
      </c>
      <c r="B14" s="6">
        <v>7780</v>
      </c>
    </row>
    <row r="19" spans="5:5" x14ac:dyDescent="0.8">
      <c r="E19" s="21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E768-8D3C-894C-9847-50E7A7B93AA1}">
  <dimension ref="A1:I108"/>
  <sheetViews>
    <sheetView zoomScale="66" workbookViewId="0">
      <selection activeCell="D3" sqref="D3"/>
    </sheetView>
  </sheetViews>
  <sheetFormatPr defaultColWidth="10.83203125" defaultRowHeight="14.75" x14ac:dyDescent="0.75"/>
  <cols>
    <col min="1" max="3" width="10.83203125" style="8"/>
    <col min="4" max="4" width="8.83203125" style="22"/>
    <col min="5" max="16384" width="10.83203125" style="8"/>
  </cols>
  <sheetData>
    <row r="1" spans="1:9" s="18" customFormat="1" ht="104" x14ac:dyDescent="0.75">
      <c r="A1" s="19" t="s">
        <v>6</v>
      </c>
      <c r="B1" s="20" t="s">
        <v>8</v>
      </c>
      <c r="C1" s="20" t="s">
        <v>9</v>
      </c>
      <c r="D1" s="23" t="s">
        <v>17</v>
      </c>
      <c r="E1" s="20" t="s">
        <v>10</v>
      </c>
      <c r="F1" s="19" t="s">
        <v>11</v>
      </c>
      <c r="G1" s="19" t="s">
        <v>12</v>
      </c>
    </row>
    <row r="2" spans="1:9" x14ac:dyDescent="0.75">
      <c r="A2" s="9">
        <v>45206</v>
      </c>
      <c r="B2" s="10">
        <v>1610</v>
      </c>
      <c r="C2" s="10">
        <v>1610</v>
      </c>
      <c r="D2" s="22">
        <v>198</v>
      </c>
      <c r="E2" s="10">
        <f>C2</f>
        <v>1610</v>
      </c>
      <c r="F2" s="10">
        <v>198</v>
      </c>
      <c r="G2" s="11">
        <f t="shared" ref="G2:G36" si="0">(F2/2226544)*1000</f>
        <v>8.8927054664089275E-2</v>
      </c>
    </row>
    <row r="3" spans="1:9" x14ac:dyDescent="0.75">
      <c r="A3" s="9">
        <v>45207</v>
      </c>
      <c r="B3" s="10">
        <v>2300</v>
      </c>
      <c r="C3" s="10">
        <f>B3-B2</f>
        <v>690</v>
      </c>
      <c r="D3" s="22">
        <v>215</v>
      </c>
      <c r="E3" s="10">
        <f t="shared" ref="E3:E66" si="1">C3</f>
        <v>690</v>
      </c>
      <c r="F3" s="10">
        <v>413</v>
      </c>
      <c r="G3" s="11">
        <f t="shared" si="0"/>
        <v>0.18548926048620643</v>
      </c>
    </row>
    <row r="4" spans="1:9" x14ac:dyDescent="0.75">
      <c r="A4" s="9">
        <v>45208</v>
      </c>
      <c r="B4" s="10">
        <v>3800</v>
      </c>
      <c r="C4" s="10">
        <f t="shared" ref="C4:C67" si="2">B4-B3</f>
        <v>1500</v>
      </c>
      <c r="D4" s="22">
        <v>274</v>
      </c>
      <c r="E4" s="10">
        <f t="shared" si="1"/>
        <v>1500</v>
      </c>
      <c r="F4" s="10">
        <v>687</v>
      </c>
      <c r="G4" s="11">
        <f t="shared" si="0"/>
        <v>0.30854993209206732</v>
      </c>
    </row>
    <row r="5" spans="1:9" x14ac:dyDescent="0.75">
      <c r="A5" s="9">
        <v>45209</v>
      </c>
      <c r="B5" s="10">
        <v>4250</v>
      </c>
      <c r="C5" s="10">
        <f t="shared" si="2"/>
        <v>450</v>
      </c>
      <c r="D5" s="22">
        <v>143</v>
      </c>
      <c r="E5" s="10">
        <f t="shared" si="1"/>
        <v>450</v>
      </c>
      <c r="F5" s="10">
        <v>830</v>
      </c>
      <c r="G5" s="11">
        <f t="shared" si="0"/>
        <v>0.37277502712724292</v>
      </c>
    </row>
    <row r="6" spans="1:9" x14ac:dyDescent="0.75">
      <c r="A6" s="9">
        <v>45210</v>
      </c>
      <c r="B6" s="10">
        <v>5339</v>
      </c>
      <c r="C6" s="10">
        <f t="shared" si="2"/>
        <v>1089</v>
      </c>
      <c r="D6" s="22">
        <v>270</v>
      </c>
      <c r="E6" s="10">
        <f t="shared" si="1"/>
        <v>1089</v>
      </c>
      <c r="F6" s="10">
        <v>1100</v>
      </c>
      <c r="G6" s="11">
        <f t="shared" si="0"/>
        <v>0.49403919257827378</v>
      </c>
    </row>
    <row r="7" spans="1:9" x14ac:dyDescent="0.75">
      <c r="A7" s="9">
        <v>45211</v>
      </c>
      <c r="B7" s="10">
        <v>6268</v>
      </c>
      <c r="C7" s="10">
        <f t="shared" si="2"/>
        <v>929</v>
      </c>
      <c r="D7" s="22">
        <v>317</v>
      </c>
      <c r="E7" s="10">
        <f t="shared" si="1"/>
        <v>929</v>
      </c>
      <c r="F7" s="10">
        <v>1417</v>
      </c>
      <c r="G7" s="11">
        <f t="shared" si="0"/>
        <v>0.63641230534855808</v>
      </c>
    </row>
    <row r="8" spans="1:9" x14ac:dyDescent="0.75">
      <c r="A8" s="9">
        <v>45212</v>
      </c>
      <c r="B8" s="10">
        <v>7388</v>
      </c>
      <c r="C8" s="10">
        <f t="shared" si="2"/>
        <v>1120</v>
      </c>
      <c r="D8" s="22">
        <v>382</v>
      </c>
      <c r="E8" s="10">
        <f t="shared" si="1"/>
        <v>1120</v>
      </c>
      <c r="F8" s="10">
        <v>1799</v>
      </c>
      <c r="G8" s="11">
        <f t="shared" si="0"/>
        <v>0.80797864313483136</v>
      </c>
    </row>
    <row r="9" spans="1:9" x14ac:dyDescent="0.75">
      <c r="A9" s="9">
        <v>45213</v>
      </c>
      <c r="B9" s="10">
        <v>8744</v>
      </c>
      <c r="C9" s="10">
        <f t="shared" si="2"/>
        <v>1356</v>
      </c>
      <c r="D9" s="22">
        <v>429</v>
      </c>
      <c r="E9" s="10">
        <f t="shared" si="1"/>
        <v>1356</v>
      </c>
      <c r="F9" s="10">
        <v>2228</v>
      </c>
      <c r="G9" s="11">
        <f t="shared" si="0"/>
        <v>1.0006539282403581</v>
      </c>
    </row>
    <row r="10" spans="1:9" x14ac:dyDescent="0.75">
      <c r="A10" s="9">
        <v>45214</v>
      </c>
      <c r="B10" s="10">
        <v>9600</v>
      </c>
      <c r="C10" s="10">
        <f t="shared" si="2"/>
        <v>856</v>
      </c>
      <c r="D10" s="22">
        <v>442</v>
      </c>
      <c r="E10" s="10">
        <f t="shared" si="1"/>
        <v>856</v>
      </c>
      <c r="F10" s="10">
        <v>2670</v>
      </c>
      <c r="G10" s="11">
        <f t="shared" si="0"/>
        <v>1.1991678583490826</v>
      </c>
    </row>
    <row r="11" spans="1:9" x14ac:dyDescent="0.75">
      <c r="A11" s="9">
        <v>45215</v>
      </c>
      <c r="B11" s="10">
        <v>10850</v>
      </c>
      <c r="C11" s="10">
        <f t="shared" si="2"/>
        <v>1250</v>
      </c>
      <c r="D11" s="22">
        <v>108</v>
      </c>
      <c r="E11" s="10">
        <f t="shared" si="1"/>
        <v>1250</v>
      </c>
      <c r="F11" s="10">
        <v>2778</v>
      </c>
      <c r="G11" s="11">
        <f t="shared" si="0"/>
        <v>1.247673524529495</v>
      </c>
    </row>
    <row r="12" spans="1:9" x14ac:dyDescent="0.75">
      <c r="A12" s="9">
        <v>45216</v>
      </c>
      <c r="B12" s="10">
        <v>12500</v>
      </c>
      <c r="C12" s="10">
        <f t="shared" si="2"/>
        <v>1650</v>
      </c>
      <c r="D12" s="22">
        <v>222</v>
      </c>
      <c r="E12" s="10">
        <f t="shared" si="1"/>
        <v>1650</v>
      </c>
      <c r="F12" s="10">
        <v>3000</v>
      </c>
      <c r="G12" s="11">
        <f t="shared" si="0"/>
        <v>1.3473796161225648</v>
      </c>
    </row>
    <row r="13" spans="1:9" x14ac:dyDescent="0.75">
      <c r="A13" s="9">
        <v>45217</v>
      </c>
      <c r="B13" s="10">
        <v>12500</v>
      </c>
      <c r="C13" s="10">
        <f t="shared" si="2"/>
        <v>0</v>
      </c>
      <c r="D13" s="22">
        <v>478</v>
      </c>
      <c r="E13" s="10">
        <f t="shared" si="1"/>
        <v>0</v>
      </c>
      <c r="F13" s="10">
        <v>3478</v>
      </c>
      <c r="G13" s="11">
        <f t="shared" si="0"/>
        <v>1.5620621016247602</v>
      </c>
    </row>
    <row r="14" spans="1:9" x14ac:dyDescent="0.75">
      <c r="A14" s="9">
        <v>45218</v>
      </c>
      <c r="B14" s="10">
        <v>12500</v>
      </c>
      <c r="C14" s="10">
        <f t="shared" si="2"/>
        <v>0</v>
      </c>
      <c r="D14" s="22">
        <v>307</v>
      </c>
      <c r="E14" s="10">
        <f t="shared" si="1"/>
        <v>0</v>
      </c>
      <c r="F14" s="10">
        <v>3785</v>
      </c>
      <c r="G14" s="11">
        <f t="shared" si="0"/>
        <v>1.6999439490079693</v>
      </c>
    </row>
    <row r="15" spans="1:9" x14ac:dyDescent="0.75">
      <c r="A15" s="9">
        <v>45219</v>
      </c>
      <c r="B15" s="10">
        <v>13162</v>
      </c>
      <c r="C15" s="10">
        <f t="shared" si="2"/>
        <v>662</v>
      </c>
      <c r="D15" s="22">
        <v>352</v>
      </c>
      <c r="E15" s="10">
        <f t="shared" si="1"/>
        <v>662</v>
      </c>
      <c r="F15" s="10">
        <v>4137</v>
      </c>
      <c r="G15" s="11">
        <f t="shared" si="0"/>
        <v>1.8580364906330169</v>
      </c>
    </row>
    <row r="16" spans="1:9" x14ac:dyDescent="0.75">
      <c r="A16" s="9">
        <v>45220</v>
      </c>
      <c r="B16" s="10">
        <v>13561</v>
      </c>
      <c r="C16" s="10">
        <f t="shared" si="2"/>
        <v>399</v>
      </c>
      <c r="D16" s="22">
        <v>248</v>
      </c>
      <c r="E16" s="10">
        <f t="shared" si="1"/>
        <v>399</v>
      </c>
      <c r="F16" s="10">
        <v>4385</v>
      </c>
      <c r="G16" s="11">
        <f t="shared" si="0"/>
        <v>1.9694198722324825</v>
      </c>
      <c r="I16" s="21" t="s">
        <v>16</v>
      </c>
    </row>
    <row r="17" spans="1:7" x14ac:dyDescent="0.75">
      <c r="A17" s="9">
        <v>45221</v>
      </c>
      <c r="B17" s="10">
        <v>14245</v>
      </c>
      <c r="C17" s="10">
        <f t="shared" si="2"/>
        <v>684</v>
      </c>
      <c r="D17" s="22">
        <v>266</v>
      </c>
      <c r="E17" s="10">
        <f t="shared" si="1"/>
        <v>684</v>
      </c>
      <c r="F17" s="10">
        <v>4651</v>
      </c>
      <c r="G17" s="11">
        <f t="shared" si="0"/>
        <v>2.088887531528683</v>
      </c>
    </row>
    <row r="18" spans="1:7" x14ac:dyDescent="0.75">
      <c r="A18" s="9">
        <v>45222</v>
      </c>
      <c r="B18" s="10">
        <v>15273</v>
      </c>
      <c r="C18" s="10">
        <f t="shared" si="2"/>
        <v>1028</v>
      </c>
      <c r="D18" s="22">
        <v>436</v>
      </c>
      <c r="E18" s="10">
        <f t="shared" si="1"/>
        <v>1028</v>
      </c>
      <c r="F18" s="10">
        <v>5087</v>
      </c>
      <c r="G18" s="11">
        <f t="shared" si="0"/>
        <v>2.2847067024051624</v>
      </c>
    </row>
    <row r="19" spans="1:7" x14ac:dyDescent="0.75">
      <c r="A19" s="9">
        <v>45223</v>
      </c>
      <c r="B19" s="10">
        <v>16297</v>
      </c>
      <c r="C19" s="10">
        <f t="shared" si="2"/>
        <v>1024</v>
      </c>
      <c r="D19" s="22">
        <v>704</v>
      </c>
      <c r="E19" s="10">
        <f t="shared" si="1"/>
        <v>1024</v>
      </c>
      <c r="F19" s="10">
        <v>5791</v>
      </c>
      <c r="G19" s="11">
        <f t="shared" si="0"/>
        <v>2.6008917856552576</v>
      </c>
    </row>
    <row r="20" spans="1:7" x14ac:dyDescent="0.75">
      <c r="A20" s="9">
        <v>45224</v>
      </c>
      <c r="B20" s="10">
        <v>17439</v>
      </c>
      <c r="C20" s="10">
        <f t="shared" si="2"/>
        <v>1142</v>
      </c>
      <c r="D20" s="22">
        <v>756</v>
      </c>
      <c r="E20" s="10">
        <f t="shared" si="1"/>
        <v>1142</v>
      </c>
      <c r="F20" s="10">
        <v>6547</v>
      </c>
      <c r="G20" s="11">
        <f t="shared" si="0"/>
        <v>2.9404314489181438</v>
      </c>
    </row>
    <row r="21" spans="1:7" x14ac:dyDescent="0.75">
      <c r="A21" s="9">
        <v>45225</v>
      </c>
      <c r="B21" s="10">
        <v>18482</v>
      </c>
      <c r="C21" s="10">
        <f t="shared" si="2"/>
        <v>1043</v>
      </c>
      <c r="D21" s="22">
        <v>481</v>
      </c>
      <c r="E21" s="10">
        <f t="shared" si="1"/>
        <v>1043</v>
      </c>
      <c r="F21" s="10">
        <v>7028</v>
      </c>
      <c r="G21" s="11">
        <f t="shared" si="0"/>
        <v>3.1564613140364619</v>
      </c>
    </row>
    <row r="22" spans="1:7" x14ac:dyDescent="0.75">
      <c r="A22" s="9">
        <v>45226</v>
      </c>
      <c r="B22" s="10">
        <v>18967</v>
      </c>
      <c r="C22" s="10">
        <f t="shared" si="2"/>
        <v>485</v>
      </c>
      <c r="D22" s="22">
        <v>298</v>
      </c>
      <c r="E22" s="10">
        <f t="shared" si="1"/>
        <v>485</v>
      </c>
      <c r="F22" s="10">
        <v>7326</v>
      </c>
      <c r="G22" s="11">
        <f t="shared" si="0"/>
        <v>3.290301022571303</v>
      </c>
    </row>
    <row r="23" spans="1:7" x14ac:dyDescent="0.75">
      <c r="A23" s="9">
        <v>45227</v>
      </c>
      <c r="B23" s="10">
        <v>19743</v>
      </c>
      <c r="C23" s="10">
        <f t="shared" si="2"/>
        <v>776</v>
      </c>
      <c r="D23" s="22">
        <v>377</v>
      </c>
      <c r="E23" s="10">
        <f t="shared" si="1"/>
        <v>776</v>
      </c>
      <c r="F23" s="10">
        <v>7703</v>
      </c>
      <c r="G23" s="11">
        <f t="shared" si="0"/>
        <v>3.4596217276640386</v>
      </c>
    </row>
    <row r="24" spans="1:7" x14ac:dyDescent="0.75">
      <c r="A24" s="9">
        <v>45228</v>
      </c>
      <c r="B24" s="10">
        <v>20242</v>
      </c>
      <c r="C24" s="10">
        <f t="shared" si="2"/>
        <v>499</v>
      </c>
      <c r="D24" s="22">
        <v>302</v>
      </c>
      <c r="E24" s="10">
        <f t="shared" si="1"/>
        <v>499</v>
      </c>
      <c r="F24" s="10">
        <v>8005</v>
      </c>
      <c r="G24" s="11">
        <f t="shared" si="0"/>
        <v>3.5952579423537103</v>
      </c>
    </row>
    <row r="25" spans="1:7" x14ac:dyDescent="0.75">
      <c r="A25" s="9">
        <v>45229</v>
      </c>
      <c r="B25" s="10">
        <v>21048</v>
      </c>
      <c r="C25" s="10">
        <f t="shared" si="2"/>
        <v>806</v>
      </c>
      <c r="D25" s="22">
        <v>304</v>
      </c>
      <c r="E25" s="10">
        <f t="shared" si="1"/>
        <v>806</v>
      </c>
      <c r="F25" s="10">
        <v>8309</v>
      </c>
      <c r="G25" s="11">
        <f t="shared" si="0"/>
        <v>3.7317924101207969</v>
      </c>
    </row>
    <row r="26" spans="1:7" x14ac:dyDescent="0.75">
      <c r="A26" s="9">
        <v>45230</v>
      </c>
      <c r="B26" s="10">
        <v>21543</v>
      </c>
      <c r="C26" s="10">
        <f t="shared" si="2"/>
        <v>495</v>
      </c>
      <c r="D26" s="22">
        <v>216</v>
      </c>
      <c r="E26" s="10">
        <f t="shared" si="1"/>
        <v>495</v>
      </c>
      <c r="F26" s="10">
        <v>8525</v>
      </c>
      <c r="G26" s="11">
        <f t="shared" si="0"/>
        <v>3.8288037424816217</v>
      </c>
    </row>
    <row r="27" spans="1:7" x14ac:dyDescent="0.75">
      <c r="A27" s="9">
        <v>45231</v>
      </c>
      <c r="B27" s="10">
        <v>22240</v>
      </c>
      <c r="C27" s="10">
        <f t="shared" si="2"/>
        <v>697</v>
      </c>
      <c r="D27" s="22">
        <v>280</v>
      </c>
      <c r="E27" s="10">
        <f t="shared" si="1"/>
        <v>697</v>
      </c>
      <c r="F27" s="10">
        <v>8805</v>
      </c>
      <c r="G27" s="11">
        <f t="shared" si="0"/>
        <v>3.9545591733197281</v>
      </c>
    </row>
    <row r="28" spans="1:7" x14ac:dyDescent="0.75">
      <c r="A28" s="9">
        <v>45232</v>
      </c>
      <c r="B28" s="10">
        <v>22911</v>
      </c>
      <c r="C28" s="10">
        <f t="shared" si="2"/>
        <v>671</v>
      </c>
      <c r="D28" s="22">
        <v>256</v>
      </c>
      <c r="E28" s="10">
        <f t="shared" si="1"/>
        <v>671</v>
      </c>
      <c r="F28" s="10">
        <v>9061</v>
      </c>
      <c r="G28" s="11">
        <f t="shared" si="0"/>
        <v>4.0695355672288533</v>
      </c>
    </row>
    <row r="29" spans="1:7" x14ac:dyDescent="0.75">
      <c r="A29" s="9">
        <v>45233</v>
      </c>
      <c r="B29" s="10">
        <v>23516</v>
      </c>
      <c r="C29" s="10">
        <f t="shared" si="2"/>
        <v>605</v>
      </c>
      <c r="D29" s="22">
        <v>196</v>
      </c>
      <c r="E29" s="10">
        <f t="shared" si="1"/>
        <v>605</v>
      </c>
      <c r="F29" s="10">
        <v>9257</v>
      </c>
      <c r="G29" s="11">
        <f t="shared" si="0"/>
        <v>4.1575643688155273</v>
      </c>
    </row>
    <row r="30" spans="1:7" x14ac:dyDescent="0.75">
      <c r="A30" s="9">
        <v>45234</v>
      </c>
      <c r="B30" s="10">
        <v>24173</v>
      </c>
      <c r="C30" s="10">
        <f t="shared" si="2"/>
        <v>657</v>
      </c>
      <c r="D30" s="22">
        <v>231</v>
      </c>
      <c r="E30" s="10">
        <f t="shared" si="1"/>
        <v>657</v>
      </c>
      <c r="F30" s="10">
        <v>9488</v>
      </c>
      <c r="G30" s="11">
        <f t="shared" si="0"/>
        <v>4.2613125992569652</v>
      </c>
    </row>
    <row r="31" spans="1:7" x14ac:dyDescent="0.75">
      <c r="A31" s="9">
        <v>45235</v>
      </c>
      <c r="B31" s="10">
        <v>24808</v>
      </c>
      <c r="C31" s="10">
        <f t="shared" si="2"/>
        <v>635</v>
      </c>
      <c r="D31" s="22">
        <v>282</v>
      </c>
      <c r="E31" s="10">
        <f t="shared" si="1"/>
        <v>635</v>
      </c>
      <c r="F31" s="10">
        <v>9770</v>
      </c>
      <c r="G31" s="11">
        <f t="shared" si="0"/>
        <v>4.3879662831724868</v>
      </c>
    </row>
    <row r="32" spans="1:7" x14ac:dyDescent="0.75">
      <c r="A32" s="9">
        <v>45236</v>
      </c>
      <c r="B32" s="10">
        <v>25408</v>
      </c>
      <c r="C32" s="10">
        <f t="shared" si="2"/>
        <v>600</v>
      </c>
      <c r="D32" s="22">
        <v>252</v>
      </c>
      <c r="E32" s="10">
        <f t="shared" si="1"/>
        <v>600</v>
      </c>
      <c r="F32" s="10">
        <v>10022</v>
      </c>
      <c r="G32" s="11">
        <f t="shared" si="0"/>
        <v>4.5011461709267815</v>
      </c>
    </row>
    <row r="33" spans="1:9" x14ac:dyDescent="0.75">
      <c r="A33" s="9">
        <v>45237</v>
      </c>
      <c r="B33" s="10">
        <v>25956</v>
      </c>
      <c r="C33" s="10">
        <f t="shared" si="2"/>
        <v>548</v>
      </c>
      <c r="D33" s="22">
        <v>306</v>
      </c>
      <c r="E33" s="10">
        <f t="shared" si="1"/>
        <v>548</v>
      </c>
      <c r="F33" s="10">
        <v>10328</v>
      </c>
      <c r="G33" s="11">
        <f t="shared" si="0"/>
        <v>4.6385788917712834</v>
      </c>
    </row>
    <row r="34" spans="1:9" x14ac:dyDescent="0.75">
      <c r="A34" s="9">
        <v>45238</v>
      </c>
      <c r="B34" s="10">
        <v>26475</v>
      </c>
      <c r="C34" s="10">
        <f t="shared" si="2"/>
        <v>519</v>
      </c>
      <c r="D34" s="22">
        <v>241</v>
      </c>
      <c r="E34" s="10">
        <f t="shared" si="1"/>
        <v>519</v>
      </c>
      <c r="F34" s="10">
        <v>10569</v>
      </c>
      <c r="G34" s="11">
        <f t="shared" si="0"/>
        <v>4.746818387599796</v>
      </c>
    </row>
    <row r="35" spans="1:9" x14ac:dyDescent="0.75">
      <c r="A35" s="9">
        <v>45239</v>
      </c>
      <c r="B35" s="10">
        <v>26905</v>
      </c>
      <c r="C35" s="10">
        <f t="shared" si="2"/>
        <v>430</v>
      </c>
      <c r="D35" s="22">
        <v>249</v>
      </c>
      <c r="E35" s="10">
        <f t="shared" si="1"/>
        <v>430</v>
      </c>
      <c r="F35" s="10">
        <v>10818</v>
      </c>
      <c r="G35" s="11">
        <f t="shared" si="0"/>
        <v>4.858650895737969</v>
      </c>
    </row>
    <row r="36" spans="1:9" x14ac:dyDescent="0.75">
      <c r="A36" s="9">
        <v>45240</v>
      </c>
      <c r="B36" s="10">
        <v>27490</v>
      </c>
      <c r="C36" s="10">
        <f t="shared" si="2"/>
        <v>585</v>
      </c>
      <c r="D36" s="22">
        <v>260</v>
      </c>
      <c r="E36" s="10">
        <f t="shared" si="1"/>
        <v>585</v>
      </c>
      <c r="F36" s="10">
        <v>11078</v>
      </c>
      <c r="G36" s="11">
        <f t="shared" si="0"/>
        <v>4.9754237958019241</v>
      </c>
    </row>
    <row r="37" spans="1:9" x14ac:dyDescent="0.75">
      <c r="A37" s="9">
        <v>45241</v>
      </c>
      <c r="B37" s="12"/>
      <c r="C37" s="10"/>
      <c r="D37" s="24">
        <f t="shared" ref="D37:D47" si="3">((A$49-A$37))/(11+1)</f>
        <v>1</v>
      </c>
      <c r="E37" s="13">
        <f t="shared" ref="E37:E48" si="4">((B$48-B$36))/(11+1)</f>
        <v>625.83333333333337</v>
      </c>
      <c r="F37" s="12"/>
      <c r="G37" s="11"/>
    </row>
    <row r="38" spans="1:9" x14ac:dyDescent="0.75">
      <c r="A38" s="9">
        <v>45242</v>
      </c>
      <c r="B38" s="12"/>
      <c r="C38" s="10"/>
      <c r="D38" s="24">
        <f t="shared" si="3"/>
        <v>1</v>
      </c>
      <c r="E38" s="13">
        <f t="shared" si="4"/>
        <v>625.83333333333337</v>
      </c>
      <c r="F38" s="12"/>
      <c r="G38" s="11"/>
    </row>
    <row r="39" spans="1:9" x14ac:dyDescent="0.75">
      <c r="A39" s="9">
        <v>45243</v>
      </c>
      <c r="B39" s="12"/>
      <c r="C39" s="10"/>
      <c r="D39" s="24">
        <f t="shared" si="3"/>
        <v>1</v>
      </c>
      <c r="E39" s="13">
        <f t="shared" si="4"/>
        <v>625.83333333333337</v>
      </c>
      <c r="F39" s="12"/>
      <c r="G39" s="11"/>
    </row>
    <row r="40" spans="1:9" x14ac:dyDescent="0.75">
      <c r="A40" s="9">
        <v>45244</v>
      </c>
      <c r="B40" s="12"/>
      <c r="C40" s="10"/>
      <c r="D40" s="24">
        <f t="shared" si="3"/>
        <v>1</v>
      </c>
      <c r="E40" s="13">
        <f t="shared" si="4"/>
        <v>625.83333333333337</v>
      </c>
      <c r="F40" s="12"/>
      <c r="G40" s="11"/>
    </row>
    <row r="41" spans="1:9" x14ac:dyDescent="0.75">
      <c r="A41" s="9">
        <v>45245</v>
      </c>
      <c r="B41" s="12"/>
      <c r="C41" s="10"/>
      <c r="D41" s="24">
        <f t="shared" si="3"/>
        <v>1</v>
      </c>
      <c r="E41" s="13">
        <f t="shared" si="4"/>
        <v>625.83333333333337</v>
      </c>
      <c r="F41" s="12"/>
      <c r="G41" s="11"/>
    </row>
    <row r="42" spans="1:9" x14ac:dyDescent="0.75">
      <c r="A42" s="9">
        <v>45246</v>
      </c>
      <c r="B42" s="12"/>
      <c r="C42" s="10"/>
      <c r="D42" s="24">
        <f t="shared" si="3"/>
        <v>1</v>
      </c>
      <c r="E42" s="13">
        <f t="shared" si="4"/>
        <v>625.83333333333337</v>
      </c>
      <c r="F42" s="12"/>
      <c r="G42" s="11"/>
    </row>
    <row r="43" spans="1:9" x14ac:dyDescent="0.75">
      <c r="A43" s="9">
        <v>45247</v>
      </c>
      <c r="B43" s="12"/>
      <c r="C43" s="10"/>
      <c r="D43" s="24">
        <f t="shared" si="3"/>
        <v>1</v>
      </c>
      <c r="E43" s="13">
        <f t="shared" si="4"/>
        <v>625.83333333333337</v>
      </c>
      <c r="F43" s="12"/>
      <c r="G43" s="11"/>
    </row>
    <row r="44" spans="1:9" x14ac:dyDescent="0.75">
      <c r="A44" s="9">
        <v>45248</v>
      </c>
      <c r="B44" s="12"/>
      <c r="C44" s="10"/>
      <c r="D44" s="24">
        <f t="shared" si="3"/>
        <v>1</v>
      </c>
      <c r="E44" s="13">
        <f t="shared" si="4"/>
        <v>625.83333333333337</v>
      </c>
      <c r="F44" s="12"/>
      <c r="G44" s="11"/>
    </row>
    <row r="45" spans="1:9" x14ac:dyDescent="0.75">
      <c r="A45" s="9">
        <v>45249</v>
      </c>
      <c r="B45" s="12"/>
      <c r="C45" s="10"/>
      <c r="D45" s="24">
        <f t="shared" si="3"/>
        <v>1</v>
      </c>
      <c r="E45" s="13">
        <f t="shared" si="4"/>
        <v>625.83333333333337</v>
      </c>
      <c r="F45" s="12"/>
      <c r="G45" s="11"/>
      <c r="I45" s="21" t="s">
        <v>15</v>
      </c>
    </row>
    <row r="46" spans="1:9" x14ac:dyDescent="0.75">
      <c r="A46" s="9">
        <v>45250</v>
      </c>
      <c r="B46" s="12"/>
      <c r="C46" s="10"/>
      <c r="D46" s="24">
        <f t="shared" si="3"/>
        <v>1</v>
      </c>
      <c r="E46" s="13">
        <f t="shared" si="4"/>
        <v>625.83333333333337</v>
      </c>
      <c r="F46" s="12"/>
      <c r="G46" s="11"/>
    </row>
    <row r="47" spans="1:9" x14ac:dyDescent="0.75">
      <c r="A47" s="9">
        <v>45251</v>
      </c>
      <c r="B47" s="12"/>
      <c r="C47" s="10"/>
      <c r="D47" s="24">
        <f t="shared" si="3"/>
        <v>1</v>
      </c>
      <c r="E47" s="13">
        <f t="shared" si="4"/>
        <v>625.83333333333337</v>
      </c>
      <c r="F47" s="12"/>
      <c r="G47" s="11"/>
    </row>
    <row r="48" spans="1:9" x14ac:dyDescent="0.75">
      <c r="A48" s="9">
        <v>45252</v>
      </c>
      <c r="B48" s="10">
        <v>35000</v>
      </c>
      <c r="C48" s="10"/>
      <c r="D48" s="24">
        <f>((A$49-A$37))/(11+1)</f>
        <v>1</v>
      </c>
      <c r="E48" s="13">
        <f t="shared" si="4"/>
        <v>625.83333333333337</v>
      </c>
      <c r="F48" s="10">
        <v>14500</v>
      </c>
      <c r="G48" s="11">
        <f>(F48/2226544)*1000</f>
        <v>6.5123348112590635</v>
      </c>
    </row>
    <row r="49" spans="1:7" x14ac:dyDescent="0.75">
      <c r="A49" s="9">
        <v>45253</v>
      </c>
      <c r="B49" s="10">
        <v>36000</v>
      </c>
      <c r="C49" s="10">
        <f t="shared" si="2"/>
        <v>1000</v>
      </c>
      <c r="D49" s="22">
        <v>300</v>
      </c>
      <c r="E49" s="10">
        <f t="shared" si="1"/>
        <v>1000</v>
      </c>
      <c r="F49" s="10">
        <v>14800</v>
      </c>
      <c r="G49" s="11">
        <f>(F49/2226544)*1000</f>
        <v>6.6470727728713195</v>
      </c>
    </row>
    <row r="50" spans="1:7" x14ac:dyDescent="0.75">
      <c r="A50" s="9">
        <v>45254</v>
      </c>
      <c r="B50" s="14"/>
      <c r="C50" s="10"/>
      <c r="D50" s="24">
        <f>((A$59-A$50))/(8+1)</f>
        <v>1</v>
      </c>
      <c r="E50" s="15">
        <f>((B$58-B$49))/(8+1)</f>
        <v>516.88888888888891</v>
      </c>
      <c r="F50" s="14"/>
      <c r="G50" s="11"/>
    </row>
    <row r="51" spans="1:7" x14ac:dyDescent="0.75">
      <c r="A51" s="9">
        <v>45255</v>
      </c>
      <c r="B51" s="14"/>
      <c r="C51" s="10"/>
      <c r="D51" s="24">
        <f t="shared" ref="D51:D58" si="5">((A$59-A$50))/(8+1)</f>
        <v>1</v>
      </c>
      <c r="E51" s="15">
        <f t="shared" ref="E51:E58" si="6">((B$58-B$49))/(8+1)</f>
        <v>516.88888888888891</v>
      </c>
      <c r="F51" s="14"/>
      <c r="G51" s="11"/>
    </row>
    <row r="52" spans="1:7" x14ac:dyDescent="0.75">
      <c r="A52" s="9">
        <v>45256</v>
      </c>
      <c r="B52" s="14"/>
      <c r="C52" s="10"/>
      <c r="D52" s="24">
        <f t="shared" si="5"/>
        <v>1</v>
      </c>
      <c r="E52" s="15">
        <f t="shared" si="6"/>
        <v>516.88888888888891</v>
      </c>
      <c r="F52" s="14"/>
      <c r="G52" s="11"/>
    </row>
    <row r="53" spans="1:7" x14ac:dyDescent="0.75">
      <c r="A53" s="9">
        <v>45257</v>
      </c>
      <c r="B53" s="14"/>
      <c r="C53" s="10"/>
      <c r="D53" s="24">
        <f t="shared" si="5"/>
        <v>1</v>
      </c>
      <c r="E53" s="15">
        <f t="shared" si="6"/>
        <v>516.88888888888891</v>
      </c>
      <c r="F53" s="14"/>
      <c r="G53" s="11"/>
    </row>
    <row r="54" spans="1:7" x14ac:dyDescent="0.75">
      <c r="A54" s="9">
        <v>45258</v>
      </c>
      <c r="B54" s="14"/>
      <c r="C54" s="10"/>
      <c r="D54" s="24">
        <f t="shared" si="5"/>
        <v>1</v>
      </c>
      <c r="E54" s="15">
        <f t="shared" si="6"/>
        <v>516.88888888888891</v>
      </c>
      <c r="F54" s="14"/>
      <c r="G54" s="11"/>
    </row>
    <row r="55" spans="1:7" x14ac:dyDescent="0.75">
      <c r="A55" s="9">
        <v>45259</v>
      </c>
      <c r="B55" s="14"/>
      <c r="C55" s="10"/>
      <c r="D55" s="24">
        <f t="shared" si="5"/>
        <v>1</v>
      </c>
      <c r="E55" s="15">
        <f t="shared" si="6"/>
        <v>516.88888888888891</v>
      </c>
      <c r="F55" s="14"/>
      <c r="G55" s="11"/>
    </row>
    <row r="56" spans="1:7" x14ac:dyDescent="0.75">
      <c r="A56" s="9">
        <v>45260</v>
      </c>
      <c r="B56" s="14"/>
      <c r="C56" s="10"/>
      <c r="D56" s="24">
        <f t="shared" si="5"/>
        <v>1</v>
      </c>
      <c r="E56" s="15">
        <f t="shared" si="6"/>
        <v>516.88888888888891</v>
      </c>
      <c r="F56" s="14"/>
      <c r="G56" s="11"/>
    </row>
    <row r="57" spans="1:7" x14ac:dyDescent="0.75">
      <c r="A57" s="9">
        <v>45261</v>
      </c>
      <c r="B57" s="14"/>
      <c r="C57" s="10"/>
      <c r="D57" s="24">
        <f t="shared" si="5"/>
        <v>1</v>
      </c>
      <c r="E57" s="15">
        <f t="shared" si="6"/>
        <v>516.88888888888891</v>
      </c>
      <c r="F57" s="14"/>
      <c r="G57" s="11"/>
    </row>
    <row r="58" spans="1:7" x14ac:dyDescent="0.75">
      <c r="A58" s="9">
        <v>45262</v>
      </c>
      <c r="B58" s="10">
        <v>40652</v>
      </c>
      <c r="C58" s="10"/>
      <c r="D58" s="24">
        <f t="shared" si="5"/>
        <v>1</v>
      </c>
      <c r="E58" s="15">
        <f t="shared" si="6"/>
        <v>516.88888888888891</v>
      </c>
      <c r="F58" s="10">
        <v>15207</v>
      </c>
      <c r="G58" s="11">
        <f>(F58/2226544)*1000</f>
        <v>6.8298672741252817</v>
      </c>
    </row>
    <row r="59" spans="1:7" x14ac:dyDescent="0.75">
      <c r="A59" s="9">
        <v>45263</v>
      </c>
      <c r="B59" s="10">
        <v>41316</v>
      </c>
      <c r="C59" s="10">
        <f t="shared" si="2"/>
        <v>664</v>
      </c>
      <c r="D59" s="22">
        <v>316</v>
      </c>
      <c r="E59" s="10">
        <f t="shared" si="1"/>
        <v>664</v>
      </c>
      <c r="F59" s="10">
        <v>15523</v>
      </c>
      <c r="G59" s="11">
        <f>(F59/2226544)*1000</f>
        <v>6.9717912603568584</v>
      </c>
    </row>
    <row r="60" spans="1:7" x14ac:dyDescent="0.75">
      <c r="A60" s="9">
        <v>45264</v>
      </c>
      <c r="B60" s="16"/>
      <c r="C60" s="10"/>
      <c r="D60" s="22">
        <v>376</v>
      </c>
      <c r="E60" s="16">
        <v>150</v>
      </c>
      <c r="F60" s="10">
        <v>15899</v>
      </c>
      <c r="G60" s="11">
        <f>(F60/2226544)*1000</f>
        <v>7.1406628389108864</v>
      </c>
    </row>
    <row r="61" spans="1:7" x14ac:dyDescent="0.75">
      <c r="A61" s="9">
        <v>45265</v>
      </c>
      <c r="B61" s="10">
        <v>43616</v>
      </c>
      <c r="C61" s="10"/>
      <c r="D61" s="22">
        <v>349</v>
      </c>
      <c r="E61" s="16">
        <v>150</v>
      </c>
      <c r="F61" s="10">
        <v>16248</v>
      </c>
      <c r="G61" s="11">
        <f>(F61/2226544)*1000</f>
        <v>7.2974080009198108</v>
      </c>
    </row>
    <row r="62" spans="1:7" x14ac:dyDescent="0.75">
      <c r="A62" s="9">
        <v>45266</v>
      </c>
      <c r="B62" s="14"/>
      <c r="C62" s="10"/>
      <c r="D62" s="25">
        <f>((A$64-A$62)/(1+1))</f>
        <v>1</v>
      </c>
      <c r="E62" s="13">
        <f>((B$63-B$61)/(1+1))</f>
        <v>1192</v>
      </c>
      <c r="F62" s="14"/>
      <c r="G62" s="11"/>
    </row>
    <row r="63" spans="1:7" x14ac:dyDescent="0.75">
      <c r="A63" s="9">
        <v>45267</v>
      </c>
      <c r="B63" s="10">
        <v>46000</v>
      </c>
      <c r="C63" s="10"/>
      <c r="D63" s="25">
        <f>((A$64-A$62)/(1+1))</f>
        <v>1</v>
      </c>
      <c r="E63" s="13">
        <f>((B$63-B$61)/(1+1))</f>
        <v>1192</v>
      </c>
      <c r="F63" s="10">
        <v>17177</v>
      </c>
      <c r="G63" s="11">
        <f t="shared" ref="G63:G71" si="7">(F63/2226544)*1000</f>
        <v>7.7146465553790993</v>
      </c>
    </row>
    <row r="64" spans="1:7" x14ac:dyDescent="0.75">
      <c r="A64" s="9">
        <v>45268</v>
      </c>
      <c r="B64" s="10">
        <v>46480</v>
      </c>
      <c r="C64" s="10">
        <f t="shared" si="2"/>
        <v>480</v>
      </c>
      <c r="D64" s="22">
        <v>310</v>
      </c>
      <c r="E64" s="10">
        <f t="shared" si="1"/>
        <v>480</v>
      </c>
      <c r="F64" s="10">
        <v>17487</v>
      </c>
      <c r="G64" s="11">
        <f t="shared" si="7"/>
        <v>7.8538757823784309</v>
      </c>
    </row>
    <row r="65" spans="1:7" x14ac:dyDescent="0.75">
      <c r="A65" s="9">
        <v>45269</v>
      </c>
      <c r="B65" s="10">
        <v>48700</v>
      </c>
      <c r="C65" s="10">
        <f t="shared" si="2"/>
        <v>2220</v>
      </c>
      <c r="D65" s="22">
        <v>213</v>
      </c>
      <c r="E65" s="10">
        <f t="shared" si="1"/>
        <v>2220</v>
      </c>
      <c r="F65" s="10">
        <v>17700</v>
      </c>
      <c r="G65" s="11">
        <f t="shared" si="7"/>
        <v>7.9495397351231327</v>
      </c>
    </row>
    <row r="66" spans="1:7" x14ac:dyDescent="0.75">
      <c r="A66" s="9">
        <v>45270</v>
      </c>
      <c r="B66" s="10">
        <v>49229</v>
      </c>
      <c r="C66" s="10">
        <f t="shared" si="2"/>
        <v>529</v>
      </c>
      <c r="D66" s="22">
        <v>297</v>
      </c>
      <c r="E66" s="10">
        <f t="shared" si="1"/>
        <v>529</v>
      </c>
      <c r="F66" s="10">
        <v>17997</v>
      </c>
      <c r="G66" s="11">
        <f t="shared" si="7"/>
        <v>8.082930317119267</v>
      </c>
    </row>
    <row r="67" spans="1:7" x14ac:dyDescent="0.75">
      <c r="A67" s="9">
        <v>45271</v>
      </c>
      <c r="B67" s="10">
        <v>49645</v>
      </c>
      <c r="C67" s="10">
        <f t="shared" si="2"/>
        <v>416</v>
      </c>
      <c r="D67" s="22">
        <v>208</v>
      </c>
      <c r="E67" s="10">
        <f t="shared" ref="E67:E106" si="8">C67</f>
        <v>416</v>
      </c>
      <c r="F67" s="10">
        <v>18205</v>
      </c>
      <c r="G67" s="11">
        <f t="shared" si="7"/>
        <v>8.176348637170431</v>
      </c>
    </row>
    <row r="68" spans="1:7" x14ac:dyDescent="0.75">
      <c r="A68" s="9">
        <v>45272</v>
      </c>
      <c r="B68" s="10">
        <v>50100</v>
      </c>
      <c r="C68" s="10">
        <f t="shared" ref="C68:C106" si="9">B68-B67</f>
        <v>455</v>
      </c>
      <c r="D68" s="22">
        <v>207</v>
      </c>
      <c r="E68" s="10">
        <f t="shared" si="8"/>
        <v>455</v>
      </c>
      <c r="F68" s="10">
        <v>18412</v>
      </c>
      <c r="G68" s="11">
        <f t="shared" si="7"/>
        <v>8.2693178306828887</v>
      </c>
    </row>
    <row r="69" spans="1:7" x14ac:dyDescent="0.75">
      <c r="A69" s="9">
        <v>45273</v>
      </c>
      <c r="B69" s="10">
        <v>50594</v>
      </c>
      <c r="C69" s="10">
        <f t="shared" si="9"/>
        <v>494</v>
      </c>
      <c r="D69" s="22">
        <v>196</v>
      </c>
      <c r="E69" s="10">
        <f t="shared" si="8"/>
        <v>494</v>
      </c>
      <c r="F69" s="10">
        <v>18608</v>
      </c>
      <c r="G69" s="11">
        <f t="shared" si="7"/>
        <v>8.3573466322695626</v>
      </c>
    </row>
    <row r="70" spans="1:7" x14ac:dyDescent="0.75">
      <c r="A70" s="9">
        <v>45274</v>
      </c>
      <c r="B70" s="10">
        <v>50897</v>
      </c>
      <c r="C70" s="10">
        <f t="shared" si="9"/>
        <v>303</v>
      </c>
      <c r="D70" s="22">
        <v>179</v>
      </c>
      <c r="E70" s="10">
        <f t="shared" si="8"/>
        <v>303</v>
      </c>
      <c r="F70" s="10">
        <v>18787</v>
      </c>
      <c r="G70" s="11">
        <f t="shared" si="7"/>
        <v>8.4377402826982077</v>
      </c>
    </row>
    <row r="71" spans="1:7" x14ac:dyDescent="0.75">
      <c r="A71" s="9">
        <v>45275</v>
      </c>
      <c r="B71" s="10">
        <v>51000</v>
      </c>
      <c r="C71" s="10">
        <f t="shared" si="9"/>
        <v>103</v>
      </c>
      <c r="D71" s="22">
        <v>13</v>
      </c>
      <c r="E71" s="10">
        <f t="shared" si="8"/>
        <v>103</v>
      </c>
      <c r="F71" s="10">
        <v>18800</v>
      </c>
      <c r="G71" s="11">
        <f t="shared" si="7"/>
        <v>8.4435789277014059</v>
      </c>
    </row>
    <row r="72" spans="1:7" x14ac:dyDescent="0.75">
      <c r="A72" s="9">
        <v>45276</v>
      </c>
      <c r="B72" s="14"/>
      <c r="C72" s="10"/>
      <c r="D72" s="24">
        <f>((A$75-A$72)/(2+1))</f>
        <v>1</v>
      </c>
      <c r="E72" s="13">
        <f>((B$74-B$71)/(2+1))</f>
        <v>428.66666666666669</v>
      </c>
      <c r="F72" s="14"/>
      <c r="G72" s="11"/>
    </row>
    <row r="73" spans="1:7" x14ac:dyDescent="0.75">
      <c r="A73" s="9">
        <v>45277</v>
      </c>
      <c r="B73" s="14"/>
      <c r="C73" s="10"/>
      <c r="D73" s="24">
        <f t="shared" ref="D73:D74" si="10">((A$75-A$72)/(2+1))</f>
        <v>1</v>
      </c>
      <c r="E73" s="13">
        <f t="shared" ref="E73:E74" si="11">((B$74-B$71)/(2+1))</f>
        <v>428.66666666666669</v>
      </c>
      <c r="F73" s="14"/>
      <c r="G73" s="11"/>
    </row>
    <row r="74" spans="1:7" x14ac:dyDescent="0.75">
      <c r="A74" s="9">
        <v>45278</v>
      </c>
      <c r="B74" s="10">
        <v>52286</v>
      </c>
      <c r="C74" s="10"/>
      <c r="D74" s="24">
        <f t="shared" si="10"/>
        <v>1</v>
      </c>
      <c r="E74" s="13">
        <f t="shared" si="11"/>
        <v>428.66666666666669</v>
      </c>
      <c r="F74" s="10">
        <v>19453</v>
      </c>
      <c r="G74" s="11">
        <f>(F74/2226544)*1000</f>
        <v>8.7368585574774187</v>
      </c>
    </row>
    <row r="75" spans="1:7" x14ac:dyDescent="0.75">
      <c r="A75" s="9">
        <v>45279</v>
      </c>
      <c r="B75" s="10">
        <v>52586</v>
      </c>
      <c r="C75" s="10">
        <f t="shared" si="9"/>
        <v>300</v>
      </c>
      <c r="D75" s="22">
        <v>214</v>
      </c>
      <c r="E75" s="10">
        <f t="shared" si="8"/>
        <v>300</v>
      </c>
      <c r="F75" s="10">
        <v>19667</v>
      </c>
      <c r="G75" s="11">
        <f>(F75/2226544)*1000</f>
        <v>8.8329716367608277</v>
      </c>
    </row>
    <row r="76" spans="1:7" x14ac:dyDescent="0.75">
      <c r="A76" s="9">
        <v>45280</v>
      </c>
      <c r="B76" s="14"/>
      <c r="C76" s="10"/>
      <c r="D76" s="26">
        <f>((A$79-A$76)/(2+1))</f>
        <v>1</v>
      </c>
      <c r="E76" s="13">
        <f>((B$78-B$75)/(2+1))</f>
        <v>244.66666666666666</v>
      </c>
      <c r="F76" s="14"/>
      <c r="G76" s="11"/>
    </row>
    <row r="77" spans="1:7" x14ac:dyDescent="0.75">
      <c r="A77" s="9">
        <v>45281</v>
      </c>
      <c r="B77" s="14"/>
      <c r="C77" s="10"/>
      <c r="D77" s="26">
        <f t="shared" ref="D77:D78" si="12">((A$79-A$76)/(2+1))</f>
        <v>1</v>
      </c>
      <c r="E77" s="13">
        <f t="shared" ref="E77:E78" si="13">((B$78-B$75)/(2+1))</f>
        <v>244.66666666666666</v>
      </c>
      <c r="F77" s="14"/>
      <c r="G77" s="11"/>
    </row>
    <row r="78" spans="1:7" x14ac:dyDescent="0.75">
      <c r="A78" s="9">
        <v>45282</v>
      </c>
      <c r="B78" s="10">
        <v>53320</v>
      </c>
      <c r="C78" s="10"/>
      <c r="D78" s="26">
        <f t="shared" si="12"/>
        <v>1</v>
      </c>
      <c r="E78" s="13">
        <f t="shared" si="13"/>
        <v>244.66666666666666</v>
      </c>
      <c r="F78" s="10">
        <v>20057</v>
      </c>
      <c r="G78" s="11">
        <f>(F78/2226544)*1000</f>
        <v>9.0081309868567612</v>
      </c>
    </row>
    <row r="79" spans="1:7" x14ac:dyDescent="0.75">
      <c r="A79" s="9">
        <v>45283</v>
      </c>
      <c r="B79" s="14"/>
      <c r="C79" s="10"/>
      <c r="D79" s="25">
        <f>((A$83-A$79)/(3+1))</f>
        <v>1</v>
      </c>
      <c r="E79" s="17">
        <f>((B$82-B$78)/(3+1))</f>
        <v>399.5</v>
      </c>
      <c r="F79" s="14"/>
      <c r="G79" s="11"/>
    </row>
    <row r="80" spans="1:7" x14ac:dyDescent="0.75">
      <c r="A80" s="9">
        <v>45284</v>
      </c>
      <c r="B80" s="14"/>
      <c r="C80" s="10"/>
      <c r="D80" s="25">
        <f t="shared" ref="D80:D82" si="14">((A$83-A$79)/(3+1))</f>
        <v>1</v>
      </c>
      <c r="E80" s="17">
        <f t="shared" ref="E80:E82" si="15">((B$82-B$78)/(3+1))</f>
        <v>399.5</v>
      </c>
      <c r="F80" s="14"/>
      <c r="G80" s="11"/>
    </row>
    <row r="81" spans="1:7" x14ac:dyDescent="0.75">
      <c r="A81" s="9">
        <v>45285</v>
      </c>
      <c r="B81" s="14"/>
      <c r="C81" s="10"/>
      <c r="D81" s="25">
        <f t="shared" si="14"/>
        <v>1</v>
      </c>
      <c r="E81" s="17">
        <f t="shared" si="15"/>
        <v>399.5</v>
      </c>
      <c r="F81" s="14"/>
      <c r="G81" s="11"/>
    </row>
    <row r="82" spans="1:7" x14ac:dyDescent="0.75">
      <c r="A82" s="9">
        <v>45286</v>
      </c>
      <c r="B82" s="10">
        <v>54918</v>
      </c>
      <c r="C82" s="10"/>
      <c r="D82" s="25">
        <f t="shared" si="14"/>
        <v>1</v>
      </c>
      <c r="E82" s="17">
        <f t="shared" si="15"/>
        <v>399.5</v>
      </c>
      <c r="F82" s="10">
        <v>20915</v>
      </c>
      <c r="G82" s="11">
        <f>(F82/2226544)*1000</f>
        <v>9.3934815570678136</v>
      </c>
    </row>
    <row r="83" spans="1:7" x14ac:dyDescent="0.75">
      <c r="A83" s="9">
        <v>45287</v>
      </c>
      <c r="B83" s="10">
        <v>55243</v>
      </c>
      <c r="C83" s="10">
        <f t="shared" si="9"/>
        <v>325</v>
      </c>
      <c r="D83" s="22">
        <v>195</v>
      </c>
      <c r="E83" s="10">
        <f t="shared" si="8"/>
        <v>325</v>
      </c>
      <c r="F83" s="10">
        <v>21110</v>
      </c>
      <c r="G83" s="11">
        <f>(F83/2226544)*1000</f>
        <v>9.4810612321157812</v>
      </c>
    </row>
    <row r="84" spans="1:7" x14ac:dyDescent="0.75">
      <c r="A84" s="9">
        <v>45288</v>
      </c>
      <c r="B84" s="10">
        <v>55603</v>
      </c>
      <c r="C84" s="10">
        <f t="shared" si="9"/>
        <v>360</v>
      </c>
      <c r="D84" s="22">
        <v>210</v>
      </c>
      <c r="E84" s="10">
        <f t="shared" si="8"/>
        <v>360</v>
      </c>
      <c r="F84" s="10">
        <v>21320</v>
      </c>
      <c r="G84" s="11">
        <f>(F84/2226544)*1000</f>
        <v>9.5753778052443597</v>
      </c>
    </row>
    <row r="85" spans="1:7" x14ac:dyDescent="0.75">
      <c r="A85" s="9">
        <v>45289</v>
      </c>
      <c r="B85" s="10">
        <v>55915</v>
      </c>
      <c r="C85" s="10">
        <f t="shared" si="9"/>
        <v>312</v>
      </c>
      <c r="D85" s="22">
        <v>187</v>
      </c>
      <c r="E85" s="10">
        <f t="shared" si="8"/>
        <v>312</v>
      </c>
      <c r="F85" s="10">
        <v>21507</v>
      </c>
      <c r="G85" s="11">
        <f>(F85/2226544)*1000</f>
        <v>9.659364467982666</v>
      </c>
    </row>
    <row r="86" spans="1:7" x14ac:dyDescent="0.75">
      <c r="A86" s="9">
        <v>45290</v>
      </c>
      <c r="B86" s="10">
        <v>56165</v>
      </c>
      <c r="C86" s="10">
        <f t="shared" si="9"/>
        <v>250</v>
      </c>
      <c r="D86" s="22">
        <v>165</v>
      </c>
      <c r="E86" s="10">
        <f t="shared" si="8"/>
        <v>250</v>
      </c>
      <c r="F86" s="10">
        <v>21672</v>
      </c>
      <c r="G86" s="11">
        <f>(F86/2226544)*1000</f>
        <v>9.7334703468694084</v>
      </c>
    </row>
    <row r="87" spans="1:7" x14ac:dyDescent="0.75">
      <c r="A87" s="9">
        <v>45291</v>
      </c>
      <c r="B87" s="14"/>
      <c r="C87" s="10"/>
      <c r="D87" s="25">
        <f>((A$90-A$87)/(2+1))</f>
        <v>1</v>
      </c>
      <c r="E87" s="13">
        <f>((B$89-B$86)/(2+1))</f>
        <v>290</v>
      </c>
      <c r="F87" s="7"/>
      <c r="G87" s="11"/>
    </row>
    <row r="88" spans="1:7" x14ac:dyDescent="0.75">
      <c r="A88" s="9">
        <v>45292</v>
      </c>
      <c r="B88" s="14"/>
      <c r="C88" s="10"/>
      <c r="D88" s="25">
        <f t="shared" ref="D88:D89" si="16">((A$90-A$87)/(2+1))</f>
        <v>1</v>
      </c>
      <c r="E88" s="13">
        <f t="shared" ref="E88:E89" si="17">((B$89-B$86)/(2+1))</f>
        <v>290</v>
      </c>
      <c r="F88" s="7"/>
      <c r="G88" s="11"/>
    </row>
    <row r="89" spans="1:7" x14ac:dyDescent="0.75">
      <c r="A89" s="9">
        <v>45293</v>
      </c>
      <c r="B89" s="10">
        <v>57035</v>
      </c>
      <c r="C89" s="10"/>
      <c r="D89" s="25">
        <f t="shared" si="16"/>
        <v>1</v>
      </c>
      <c r="E89" s="13">
        <f t="shared" si="17"/>
        <v>290</v>
      </c>
      <c r="F89" s="10">
        <v>22185</v>
      </c>
      <c r="G89" s="11">
        <f>(F89/2226544)*1000</f>
        <v>9.963872261226367</v>
      </c>
    </row>
    <row r="90" spans="1:7" x14ac:dyDescent="0.75">
      <c r="A90" s="9">
        <v>45294</v>
      </c>
      <c r="B90" s="10">
        <v>57296</v>
      </c>
      <c r="C90" s="10">
        <f t="shared" si="9"/>
        <v>261</v>
      </c>
      <c r="D90" s="22">
        <v>128</v>
      </c>
      <c r="E90" s="10">
        <f t="shared" si="8"/>
        <v>261</v>
      </c>
      <c r="F90" s="10">
        <v>22313</v>
      </c>
      <c r="G90" s="11">
        <f>(F90/2226544)*1000</f>
        <v>10.021360458180929</v>
      </c>
    </row>
    <row r="91" spans="1:7" x14ac:dyDescent="0.75">
      <c r="A91" s="9">
        <v>45295</v>
      </c>
      <c r="B91" s="10">
        <v>57614</v>
      </c>
      <c r="C91" s="10">
        <f t="shared" si="9"/>
        <v>318</v>
      </c>
      <c r="D91" s="22">
        <v>125</v>
      </c>
      <c r="E91" s="10">
        <f t="shared" si="8"/>
        <v>318</v>
      </c>
      <c r="F91" s="10">
        <v>22438</v>
      </c>
      <c r="G91" s="11">
        <f>(F91/2226544)*1000</f>
        <v>10.077501275519371</v>
      </c>
    </row>
    <row r="92" spans="1:7" x14ac:dyDescent="0.75">
      <c r="A92" s="9">
        <v>45296</v>
      </c>
      <c r="B92" s="10">
        <v>57910</v>
      </c>
      <c r="C92" s="10">
        <f t="shared" si="9"/>
        <v>296</v>
      </c>
      <c r="D92" s="22">
        <v>162</v>
      </c>
      <c r="E92" s="10">
        <f t="shared" si="8"/>
        <v>296</v>
      </c>
      <c r="F92" s="10">
        <v>22600</v>
      </c>
      <c r="G92" s="11">
        <f>(F92/2226544)*1000</f>
        <v>10.150259774789989</v>
      </c>
    </row>
    <row r="93" spans="1:7" x14ac:dyDescent="0.75">
      <c r="A93" s="9">
        <v>45297</v>
      </c>
      <c r="B93" s="14"/>
      <c r="C93" s="10"/>
      <c r="D93" s="26">
        <f>((A$95-A$93)/(1+1))</f>
        <v>1</v>
      </c>
      <c r="E93" s="13">
        <f>((B$94-B$92)/(1+1))</f>
        <v>253</v>
      </c>
      <c r="F93" s="7"/>
      <c r="G93" s="11"/>
    </row>
    <row r="94" spans="1:7" x14ac:dyDescent="0.75">
      <c r="A94" s="9">
        <v>45298</v>
      </c>
      <c r="B94" s="10">
        <v>58416</v>
      </c>
      <c r="C94" s="10"/>
      <c r="D94" s="26">
        <f>((A$95-A$93)/(1+1))</f>
        <v>1</v>
      </c>
      <c r="E94" s="13">
        <f>((B$94-B$92)/(1+1))</f>
        <v>253</v>
      </c>
      <c r="F94" s="10">
        <v>22835</v>
      </c>
      <c r="G94" s="11">
        <f t="shared" ref="G94:G99" si="18">(F94/2226544)*1000</f>
        <v>10.255804511386257</v>
      </c>
    </row>
    <row r="95" spans="1:7" x14ac:dyDescent="0.75">
      <c r="A95" s="9">
        <v>45299</v>
      </c>
      <c r="B95" s="10">
        <v>58926</v>
      </c>
      <c r="C95" s="10">
        <f t="shared" si="9"/>
        <v>510</v>
      </c>
      <c r="D95" s="22">
        <v>249</v>
      </c>
      <c r="E95" s="10">
        <f t="shared" si="8"/>
        <v>510</v>
      </c>
      <c r="F95" s="10">
        <v>23084</v>
      </c>
      <c r="G95" s="11">
        <f t="shared" si="18"/>
        <v>10.36763701952443</v>
      </c>
    </row>
    <row r="96" spans="1:7" x14ac:dyDescent="0.75">
      <c r="A96" s="9">
        <v>45300</v>
      </c>
      <c r="B96" s="10">
        <v>59167</v>
      </c>
      <c r="C96" s="10">
        <f t="shared" si="9"/>
        <v>241</v>
      </c>
      <c r="D96" s="22">
        <v>126</v>
      </c>
      <c r="E96" s="10">
        <f t="shared" si="8"/>
        <v>241</v>
      </c>
      <c r="F96" s="10">
        <v>23210</v>
      </c>
      <c r="G96" s="11">
        <f t="shared" si="18"/>
        <v>10.424226963401578</v>
      </c>
    </row>
    <row r="97" spans="1:7" x14ac:dyDescent="0.75">
      <c r="A97" s="9">
        <v>45301</v>
      </c>
      <c r="B97" s="10">
        <v>59410</v>
      </c>
      <c r="C97" s="10">
        <f t="shared" si="9"/>
        <v>243</v>
      </c>
      <c r="D97" s="22">
        <v>147</v>
      </c>
      <c r="E97" s="10">
        <f t="shared" si="8"/>
        <v>243</v>
      </c>
      <c r="F97" s="10">
        <v>23357</v>
      </c>
      <c r="G97" s="11">
        <f t="shared" si="18"/>
        <v>10.490248564591582</v>
      </c>
    </row>
    <row r="98" spans="1:7" x14ac:dyDescent="0.75">
      <c r="A98" s="9">
        <v>45302</v>
      </c>
      <c r="B98" s="10">
        <v>59604</v>
      </c>
      <c r="C98" s="10">
        <f t="shared" si="9"/>
        <v>194</v>
      </c>
      <c r="D98" s="22">
        <v>112</v>
      </c>
      <c r="E98" s="10">
        <f t="shared" si="8"/>
        <v>194</v>
      </c>
      <c r="F98" s="10">
        <v>23469</v>
      </c>
      <c r="G98" s="11">
        <f t="shared" si="18"/>
        <v>10.540550736926825</v>
      </c>
    </row>
    <row r="99" spans="1:7" x14ac:dyDescent="0.75">
      <c r="A99" s="9">
        <v>45303</v>
      </c>
      <c r="B99" s="10">
        <v>60005</v>
      </c>
      <c r="C99" s="10">
        <f t="shared" si="9"/>
        <v>401</v>
      </c>
      <c r="D99" s="22">
        <v>239</v>
      </c>
      <c r="E99" s="10">
        <f t="shared" si="8"/>
        <v>401</v>
      </c>
      <c r="F99" s="10">
        <v>23708</v>
      </c>
      <c r="G99" s="11">
        <f t="shared" si="18"/>
        <v>10.647891979677922</v>
      </c>
    </row>
    <row r="100" spans="1:7" x14ac:dyDescent="0.75">
      <c r="A100" s="9">
        <v>45304</v>
      </c>
      <c r="B100" s="14"/>
      <c r="C100" s="10"/>
      <c r="D100" s="26">
        <f>((A$102-A$100)/(1+1))</f>
        <v>1</v>
      </c>
      <c r="E100" s="13">
        <f>((B$101-B$99)/(1+1))</f>
        <v>288.5</v>
      </c>
      <c r="F100" s="14"/>
      <c r="G100" s="11"/>
    </row>
    <row r="101" spans="1:7" x14ac:dyDescent="0.75">
      <c r="A101" s="9">
        <v>45305</v>
      </c>
      <c r="B101" s="10">
        <v>60582</v>
      </c>
      <c r="C101" s="10"/>
      <c r="D101" s="26">
        <f>((A$102-A$100)/(1+1))</f>
        <v>1</v>
      </c>
      <c r="E101" s="13">
        <f>((B$101-B$99)/(1+1))</f>
        <v>288.5</v>
      </c>
      <c r="F101" s="10">
        <v>23968</v>
      </c>
      <c r="G101" s="11">
        <f t="shared" ref="G101:G106" si="19">(F101/2226544)*1000</f>
        <v>10.764664879741879</v>
      </c>
    </row>
    <row r="102" spans="1:7" x14ac:dyDescent="0.75">
      <c r="A102" s="9">
        <v>45306</v>
      </c>
      <c r="B102" s="10">
        <v>60834</v>
      </c>
      <c r="C102" s="10">
        <f t="shared" si="9"/>
        <v>252</v>
      </c>
      <c r="D102" s="22">
        <v>132</v>
      </c>
      <c r="E102" s="10">
        <f t="shared" si="8"/>
        <v>252</v>
      </c>
      <c r="F102" s="10">
        <v>24100</v>
      </c>
      <c r="G102" s="11">
        <f t="shared" si="19"/>
        <v>10.82394958285127</v>
      </c>
    </row>
    <row r="103" spans="1:7" x14ac:dyDescent="0.75">
      <c r="A103" s="9">
        <v>45307</v>
      </c>
      <c r="B103" s="10">
        <v>61154</v>
      </c>
      <c r="C103" s="10">
        <f t="shared" si="9"/>
        <v>320</v>
      </c>
      <c r="D103" s="22">
        <v>185</v>
      </c>
      <c r="E103" s="10">
        <f t="shared" si="8"/>
        <v>320</v>
      </c>
      <c r="F103" s="10">
        <v>24285</v>
      </c>
      <c r="G103" s="11">
        <f t="shared" si="19"/>
        <v>10.907037992512162</v>
      </c>
    </row>
    <row r="104" spans="1:7" x14ac:dyDescent="0.75">
      <c r="A104" s="9">
        <v>45308</v>
      </c>
      <c r="B104" s="10">
        <v>61504</v>
      </c>
      <c r="C104" s="10">
        <f t="shared" si="9"/>
        <v>350</v>
      </c>
      <c r="D104" s="22">
        <v>163</v>
      </c>
      <c r="E104" s="10">
        <f t="shared" si="8"/>
        <v>350</v>
      </c>
      <c r="F104" s="10">
        <v>24448</v>
      </c>
      <c r="G104" s="11">
        <f t="shared" si="19"/>
        <v>10.980245618321488</v>
      </c>
    </row>
    <row r="105" spans="1:7" x14ac:dyDescent="0.75">
      <c r="A105" s="9">
        <v>45309</v>
      </c>
      <c r="B105" s="10">
        <v>61830</v>
      </c>
      <c r="C105" s="10">
        <f t="shared" si="9"/>
        <v>326</v>
      </c>
      <c r="D105" s="22">
        <v>172</v>
      </c>
      <c r="E105" s="10">
        <f t="shared" si="8"/>
        <v>326</v>
      </c>
      <c r="F105" s="10">
        <v>24620</v>
      </c>
      <c r="G105" s="11">
        <f t="shared" si="19"/>
        <v>11.057495382979182</v>
      </c>
    </row>
    <row r="106" spans="1:7" x14ac:dyDescent="0.75">
      <c r="A106" s="9">
        <v>45310</v>
      </c>
      <c r="B106" s="10">
        <v>62108</v>
      </c>
      <c r="C106" s="10">
        <f t="shared" si="9"/>
        <v>278</v>
      </c>
      <c r="D106" s="22">
        <v>142</v>
      </c>
      <c r="E106" s="10">
        <f t="shared" si="8"/>
        <v>278</v>
      </c>
      <c r="F106" s="10">
        <v>24762</v>
      </c>
      <c r="G106" s="11">
        <f t="shared" si="19"/>
        <v>11.12127135147565</v>
      </c>
    </row>
    <row r="107" spans="1:7" x14ac:dyDescent="0.75">
      <c r="A107" s="9">
        <v>45311</v>
      </c>
    </row>
    <row r="108" spans="1:7" x14ac:dyDescent="0.75">
      <c r="A108" s="9">
        <v>45312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Severity</vt:lpstr>
      <vt:lpstr>Missing Persons</vt:lpstr>
      <vt:lpstr>Cumulative Deaths Injuries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Aly, Sarah</dc:creator>
  <cp:lastModifiedBy>Zeina  Jamaluddine</cp:lastModifiedBy>
  <dcterms:created xsi:type="dcterms:W3CDTF">2024-01-30T04:24:17Z</dcterms:created>
  <dcterms:modified xsi:type="dcterms:W3CDTF">2024-02-09T19:24:06Z</dcterms:modified>
</cp:coreProperties>
</file>