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fchec\Desktop\work\gaza\gaza_nutrition\inputs\"/>
    </mc:Choice>
  </mc:AlternateContent>
  <xr:revisionPtr revIDLastSave="0" documentId="13_ncr:1_{0B994274-C14A-4001-A8FE-25DE05893FB4}" xr6:coauthVersionLast="47" xr6:coauthVersionMax="47" xr10:uidLastSave="{00000000-0000-0000-0000-000000000000}"/>
  <bookViews>
    <workbookView xWindow="-120" yWindow="-120" windowWidth="20730" windowHeight="11160" activeTab="1" xr2:uid="{00000000-000D-0000-FFFF-FFFF00000000}"/>
  </bookViews>
  <sheets>
    <sheet name="Studies full list " sheetId="4" r:id="rId1"/>
    <sheet name="for_r" sheetId="5" r:id="rId2"/>
    <sheet name="studies" sheetId="1" state="hidden" r:id="rId3"/>
    <sheet name="To fill example" sheetId="3" r:id="rId4"/>
    <sheet name="Sheet2" sheetId="2"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3" i="4" l="1"/>
  <c r="K53" i="4"/>
  <c r="O52" i="4"/>
  <c r="K52" i="4"/>
  <c r="O51" i="4"/>
  <c r="K51" i="4"/>
  <c r="O50" i="4"/>
  <c r="K50" i="4"/>
  <c r="O49" i="4"/>
  <c r="K49" i="4"/>
  <c r="O48" i="4"/>
  <c r="K48" i="4"/>
  <c r="O47" i="4"/>
  <c r="K47" i="4"/>
  <c r="O46" i="4"/>
  <c r="K46" i="4"/>
  <c r="O45" i="4"/>
  <c r="J45" i="4"/>
  <c r="K45" i="4" s="1"/>
  <c r="O44" i="4"/>
  <c r="K44" i="4"/>
  <c r="O43" i="4"/>
  <c r="O42" i="4"/>
  <c r="K42" i="4"/>
  <c r="O41" i="4"/>
  <c r="K41" i="4"/>
  <c r="O40" i="4"/>
  <c r="K40" i="4"/>
  <c r="O39" i="4"/>
  <c r="K39" i="4"/>
  <c r="O38" i="4"/>
  <c r="J38" i="4"/>
  <c r="K38" i="4" s="1"/>
  <c r="O37" i="4"/>
  <c r="K37" i="4"/>
  <c r="O36" i="4"/>
  <c r="K36" i="4"/>
  <c r="O35" i="4"/>
  <c r="J35" i="4"/>
  <c r="K35" i="4" s="1"/>
  <c r="O34" i="4"/>
  <c r="O33" i="4"/>
  <c r="K33" i="4"/>
  <c r="O32" i="4"/>
  <c r="K32" i="4"/>
  <c r="O31" i="4"/>
  <c r="K31" i="4"/>
  <c r="O30" i="4"/>
  <c r="K30" i="4"/>
  <c r="O29" i="4"/>
  <c r="K29" i="4"/>
  <c r="O28" i="4"/>
  <c r="K28" i="4"/>
  <c r="O27" i="4"/>
  <c r="O26" i="4"/>
  <c r="O25" i="4"/>
  <c r="K25" i="4"/>
  <c r="O24" i="4"/>
  <c r="K24" i="4"/>
  <c r="O23" i="4"/>
  <c r="K23" i="4"/>
  <c r="O22" i="4"/>
  <c r="K22" i="4"/>
  <c r="O21" i="4"/>
  <c r="J21" i="4"/>
  <c r="K21" i="4" s="1"/>
  <c r="O20" i="4"/>
  <c r="K20" i="4"/>
  <c r="O19" i="4"/>
  <c r="J19" i="4"/>
  <c r="K19" i="4" s="1"/>
  <c r="O18" i="4"/>
  <c r="K18" i="4"/>
  <c r="O17" i="4"/>
  <c r="K17" i="4"/>
  <c r="O16" i="4"/>
  <c r="J16" i="4"/>
  <c r="K16" i="4" s="1"/>
  <c r="O15" i="4"/>
  <c r="K15" i="4"/>
  <c r="O14" i="4"/>
  <c r="K14" i="4"/>
  <c r="O13" i="4"/>
  <c r="K13" i="4"/>
  <c r="O12" i="4"/>
  <c r="K12" i="4"/>
  <c r="K11" i="4"/>
  <c r="O10" i="4"/>
  <c r="K10" i="4"/>
  <c r="O9" i="4"/>
  <c r="K9" i="4"/>
  <c r="O7" i="4"/>
  <c r="O6" i="4"/>
  <c r="O5" i="4"/>
  <c r="K5" i="4"/>
  <c r="O4" i="4"/>
  <c r="K4" i="4"/>
  <c r="K3" i="4"/>
  <c r="O2" i="4"/>
  <c r="K2" i="4"/>
  <c r="J18" i="1"/>
  <c r="J52" i="1"/>
  <c r="I10" i="3"/>
  <c r="I8" i="3"/>
  <c r="I4" i="3"/>
  <c r="I3" i="3"/>
  <c r="I2" i="3"/>
  <c r="N56" i="1" l="1"/>
  <c r="J56" i="1"/>
  <c r="N55" i="1"/>
  <c r="J55" i="1"/>
  <c r="N54" i="1"/>
  <c r="J54" i="1"/>
  <c r="N53" i="1"/>
  <c r="J53" i="1"/>
  <c r="N51" i="1"/>
  <c r="J51" i="1"/>
  <c r="N50" i="1"/>
  <c r="J50" i="1"/>
  <c r="N49" i="1"/>
  <c r="J49" i="1"/>
  <c r="N48" i="1"/>
  <c r="J48" i="1"/>
  <c r="N47" i="1"/>
  <c r="I47" i="1"/>
  <c r="J47" i="1" s="1"/>
  <c r="N46" i="1"/>
  <c r="J46" i="1"/>
  <c r="N45" i="1"/>
  <c r="N44" i="1"/>
  <c r="J44" i="1"/>
  <c r="N43" i="1"/>
  <c r="J43" i="1"/>
  <c r="N42" i="1"/>
  <c r="J42" i="1"/>
  <c r="N41" i="1"/>
  <c r="J41" i="1"/>
  <c r="N40" i="1"/>
  <c r="I40" i="1"/>
  <c r="J40" i="1" s="1"/>
  <c r="N39" i="1"/>
  <c r="J39" i="1"/>
  <c r="N38" i="1"/>
  <c r="J38" i="1"/>
  <c r="N37" i="1"/>
  <c r="I37" i="1"/>
  <c r="J37" i="1" s="1"/>
  <c r="N36" i="1"/>
  <c r="N35" i="1"/>
  <c r="J35" i="1"/>
  <c r="N34" i="1"/>
  <c r="J34" i="1"/>
  <c r="N33" i="1"/>
  <c r="J33" i="1"/>
  <c r="N32" i="1"/>
  <c r="J32" i="1"/>
  <c r="N31" i="1"/>
  <c r="J31" i="1"/>
  <c r="N30" i="1"/>
  <c r="J30" i="1"/>
  <c r="N29" i="1"/>
  <c r="N28" i="1"/>
  <c r="N27" i="1"/>
  <c r="J27" i="1"/>
  <c r="N26" i="1"/>
  <c r="J26" i="1"/>
  <c r="N25" i="1"/>
  <c r="J25" i="1"/>
  <c r="N24" i="1"/>
  <c r="J24" i="1"/>
  <c r="N23" i="1"/>
  <c r="I23" i="1"/>
  <c r="J23" i="1" s="1"/>
  <c r="N22" i="1"/>
  <c r="J22" i="1"/>
  <c r="N21" i="1"/>
  <c r="I21" i="1"/>
  <c r="J21" i="1" s="1"/>
  <c r="N20" i="1"/>
  <c r="J20" i="1"/>
  <c r="N19" i="1"/>
  <c r="J19" i="1"/>
  <c r="N17" i="1"/>
  <c r="I17" i="1"/>
  <c r="J17" i="1" s="1"/>
  <c r="N16" i="1"/>
  <c r="J16" i="1"/>
  <c r="N15" i="1"/>
  <c r="J15" i="1"/>
  <c r="N14" i="1"/>
  <c r="J14" i="1"/>
  <c r="N13" i="1"/>
  <c r="J13" i="1"/>
  <c r="J12" i="1"/>
  <c r="N11" i="1"/>
  <c r="J11" i="1"/>
  <c r="N9" i="1"/>
  <c r="J9" i="1"/>
  <c r="N7" i="1"/>
  <c r="N6" i="1"/>
  <c r="N5" i="1"/>
  <c r="J5" i="1"/>
  <c r="N4" i="1"/>
  <c r="J4" i="1"/>
  <c r="J3" i="1"/>
  <c r="N2" i="1"/>
  <c r="J2" i="1"/>
</calcChain>
</file>

<file path=xl/sharedStrings.xml><?xml version="1.0" encoding="utf-8"?>
<sst xmlns="http://schemas.openxmlformats.org/spreadsheetml/2006/main" count="1176" uniqueCount="547">
  <si>
    <t>Location/ source</t>
  </si>
  <si>
    <t>Article</t>
  </si>
  <si>
    <t xml:space="preserve">Gender </t>
  </si>
  <si>
    <t>Age range</t>
  </si>
  <si>
    <r>
      <t>Baseline BMI (kg/m</t>
    </r>
    <r>
      <rPr>
        <b/>
        <vertAlign val="superscript"/>
        <sz val="8"/>
        <color rgb="FF398E98"/>
        <rFont val="Arial"/>
        <family val="2"/>
      </rPr>
      <t>2</t>
    </r>
    <r>
      <rPr>
        <b/>
        <sz val="8"/>
        <color rgb="FF398E98"/>
        <rFont val="Arial"/>
        <family val="2"/>
      </rPr>
      <t>)</t>
    </r>
  </si>
  <si>
    <t>Initial energy intake (kcal/day)</t>
  </si>
  <si>
    <t>Famine intake (kcal/day) (when multiple took midpoint)</t>
  </si>
  <si>
    <t>Reduction in adults</t>
  </si>
  <si>
    <t>Estimate Reduction of child (proportion)</t>
  </si>
  <si>
    <t>Duration Months</t>
  </si>
  <si>
    <t>Percent weight loss</t>
  </si>
  <si>
    <t>% weight loss per month</t>
  </si>
  <si>
    <t>German prisoners of war WW1</t>
  </si>
  <si>
    <r>
      <t>Keys et a</t>
    </r>
    <r>
      <rPr>
        <sz val="10"/>
        <color theme="1"/>
        <rFont val="Candara"/>
        <family val="2"/>
      </rPr>
      <t xml:space="preserve">l </t>
    </r>
    <r>
      <rPr>
        <sz val="10"/>
        <color rgb="FFFF0000"/>
        <rFont val="Candara"/>
        <family val="2"/>
      </rPr>
      <t>1</t>
    </r>
    <r>
      <rPr>
        <sz val="11"/>
        <color theme="1"/>
        <rFont val="Candara"/>
        <family val="2"/>
      </rPr>
      <t xml:space="preserve"> (pp. 89–92),</t>
    </r>
    <r>
      <rPr>
        <sz val="11"/>
        <color rgb="FFFF0000"/>
        <rFont val="Candara"/>
        <family val="2"/>
      </rPr>
      <t>31</t>
    </r>
  </si>
  <si>
    <t>Siege of Kut, British soldiers</t>
  </si>
  <si>
    <r>
      <rPr>
        <sz val="11"/>
        <color rgb="FF000000"/>
        <rFont val="Candara"/>
      </rPr>
      <t xml:space="preserve">Hehir </t>
    </r>
    <r>
      <rPr>
        <sz val="11"/>
        <color rgb="FFFF0000"/>
        <rFont val="Candara"/>
      </rPr>
      <t>32</t>
    </r>
  </si>
  <si>
    <t>Siege of Kut, Indian soldiers</t>
  </si>
  <si>
    <r>
      <t xml:space="preserve">Hehir </t>
    </r>
    <r>
      <rPr>
        <sz val="11"/>
        <color rgb="FFFF0000"/>
        <rFont val="Candara"/>
        <family val="2"/>
      </rPr>
      <t>32</t>
    </r>
  </si>
  <si>
    <t>Central Civilian Prison, Louvain, Belgium</t>
  </si>
  <si>
    <r>
      <t xml:space="preserve">Prison inmates during
WW2    </t>
    </r>
    <r>
      <rPr>
        <sz val="11"/>
        <color rgb="FFFF0000"/>
        <rFont val="Candara"/>
        <family val="2"/>
      </rPr>
      <t>28</t>
    </r>
  </si>
  <si>
    <t>Warsaw ghetto WW2</t>
  </si>
  <si>
    <r>
      <t xml:space="preserve">Winick et al </t>
    </r>
    <r>
      <rPr>
        <sz val="11"/>
        <color rgb="FFFF0000"/>
        <rFont val="Candara"/>
        <family val="2"/>
      </rPr>
      <t>29</t>
    </r>
  </si>
  <si>
    <t>Siege of Leningrad 1941–1942</t>
  </si>
  <si>
    <r>
      <t xml:space="preserve">Keys et al </t>
    </r>
    <r>
      <rPr>
        <sz val="11"/>
        <color rgb="FFFF0000"/>
        <rFont val="Candara"/>
        <family val="2"/>
      </rPr>
      <t>1</t>
    </r>
    <r>
      <rPr>
        <sz val="11"/>
        <color theme="1"/>
        <rFont val="Candara"/>
        <family val="2"/>
      </rPr>
      <t xml:space="preserve"> (pp. 23–24),
Tushinskii et </t>
    </r>
    <r>
      <rPr>
        <sz val="11"/>
        <color rgb="FFFF0000"/>
        <rFont val="Candara"/>
        <family val="2"/>
      </rPr>
      <t>al33</t>
    </r>
  </si>
  <si>
    <t>French psychiatric institution 1941–1942</t>
  </si>
  <si>
    <r>
      <t>Keys et al</t>
    </r>
    <r>
      <rPr>
        <sz val="11"/>
        <color rgb="FFFF0000"/>
        <rFont val="Candara"/>
        <family val="2"/>
      </rPr>
      <t>1</t>
    </r>
    <r>
      <rPr>
        <sz val="11"/>
        <color theme="1"/>
        <rFont val="Candara"/>
        <family val="2"/>
      </rPr>
      <t xml:space="preserve"> (pp. 24–25)</t>
    </r>
  </si>
  <si>
    <t>Hunger Winter in Western Holland 1944–1945</t>
  </si>
  <si>
    <r>
      <t>Keys et al</t>
    </r>
    <r>
      <rPr>
        <sz val="11"/>
        <color rgb="FFFF0000"/>
        <rFont val="Candara"/>
        <family val="2"/>
      </rPr>
      <t>1</t>
    </r>
    <r>
      <rPr>
        <sz val="11"/>
        <color theme="1"/>
        <rFont val="Candara"/>
        <family val="2"/>
      </rPr>
      <t xml:space="preserve"> and Boerema </t>
    </r>
    <r>
      <rPr>
        <sz val="11"/>
        <color rgb="FFFF0000"/>
        <rFont val="Candara"/>
        <family val="2"/>
      </rPr>
      <t>34</t>
    </r>
  </si>
  <si>
    <t>Experimental studies</t>
  </si>
  <si>
    <t>Carnegie Nutrition Laboratory experiment</t>
  </si>
  <si>
    <r>
      <t xml:space="preserve">Benedict squad A </t>
    </r>
    <r>
      <rPr>
        <sz val="11"/>
        <color rgb="FFFF0000"/>
        <rFont val="Candara"/>
        <family val="2"/>
      </rPr>
      <t>35</t>
    </r>
  </si>
  <si>
    <r>
      <t>Benedict squad B</t>
    </r>
    <r>
      <rPr>
        <sz val="11"/>
        <color rgb="FFFF0000"/>
        <rFont val="Candara"/>
        <family val="2"/>
      </rPr>
      <t xml:space="preserve"> 35</t>
    </r>
  </si>
  <si>
    <t>Laboratory of Physiological Hygiene</t>
  </si>
  <si>
    <r>
      <t xml:space="preserve">Minnesota study </t>
    </r>
    <r>
      <rPr>
        <sz val="11"/>
        <color rgb="FFFF0000"/>
        <rFont val="Candara"/>
        <family val="2"/>
      </rPr>
      <t>1</t>
    </r>
  </si>
  <si>
    <r>
      <rPr>
        <sz val="11"/>
        <color rgb="FF000000"/>
        <rFont val="Candara"/>
      </rPr>
      <t>Borel et al</t>
    </r>
    <r>
      <rPr>
        <vertAlign val="superscript"/>
        <sz val="11"/>
        <color rgb="FFFF0000"/>
        <rFont val="Candara"/>
      </rPr>
      <t>36</t>
    </r>
  </si>
  <si>
    <t>Men</t>
  </si>
  <si>
    <t>30-65</t>
  </si>
  <si>
    <t>30.9 (3.1)</t>
  </si>
  <si>
    <r>
      <t>Byrne et al</t>
    </r>
    <r>
      <rPr>
        <vertAlign val="superscript"/>
        <sz val="11"/>
        <rFont val="Candara"/>
        <family val="2"/>
      </rPr>
      <t>37</t>
    </r>
  </si>
  <si>
    <t>Women</t>
  </si>
  <si>
    <t>20-46</t>
  </si>
  <si>
    <t>29 (11.1)</t>
  </si>
  <si>
    <r>
      <t>Uusi-Rasi et al</t>
    </r>
    <r>
      <rPr>
        <vertAlign val="superscript"/>
        <sz val="11"/>
        <rFont val="Candara"/>
        <family val="2"/>
      </rPr>
      <t>38</t>
    </r>
    <r>
      <rPr>
        <sz val="11"/>
        <rFont val="Candara"/>
        <family val="2"/>
      </rPr>
      <t xml:space="preserve"> (low WL group)</t>
    </r>
  </si>
  <si>
    <t>25-45 (39.3 (5.7))</t>
  </si>
  <si>
    <r>
      <rPr>
        <sz val="11"/>
        <color rgb="FF000000"/>
        <rFont val="Candara"/>
      </rPr>
      <t>Jebb et al</t>
    </r>
    <r>
      <rPr>
        <vertAlign val="superscript"/>
        <sz val="11"/>
        <color rgb="FF000000"/>
        <rFont val="Candara"/>
      </rPr>
      <t>39</t>
    </r>
  </si>
  <si>
    <t>24-65</t>
  </si>
  <si>
    <t>31.6 (2.5)</t>
  </si>
  <si>
    <r>
      <rPr>
        <sz val="11"/>
        <color rgb="FF000000"/>
        <rFont val="Candara"/>
      </rPr>
      <t>Van der Kooy et al</t>
    </r>
    <r>
      <rPr>
        <vertAlign val="superscript"/>
        <sz val="11"/>
        <color rgb="FF000000"/>
        <rFont val="Candara"/>
      </rPr>
      <t>40</t>
    </r>
  </si>
  <si>
    <t>I have extracted again this articles since it was presented twice, and the BMI ddont match the groups (by gender). Therefore, I did the mean and present it as one study</t>
  </si>
  <si>
    <t>25-52</t>
  </si>
  <si>
    <t>31 (2.3)</t>
  </si>
  <si>
    <t>Gender</t>
  </si>
  <si>
    <t>25-51</t>
  </si>
  <si>
    <t>30.9 (2.3)</t>
  </si>
  <si>
    <t>For Zeina= I think the baseline BMI is mentioned here is different from these that I found from the paper (31.1 (2.1) for women and (30.8 (2.4) for men)</t>
  </si>
  <si>
    <t>30.5 (3.5)</t>
  </si>
  <si>
    <r>
      <t>Von Thun et al</t>
    </r>
    <r>
      <rPr>
        <vertAlign val="superscript"/>
        <sz val="11"/>
        <rFont val="Candara"/>
        <family val="2"/>
      </rPr>
      <t>41</t>
    </r>
  </si>
  <si>
    <t>60.7 ± 5.5 y</t>
  </si>
  <si>
    <t>28.9 (3)</t>
  </si>
  <si>
    <r>
      <t>Brinkworth et al</t>
    </r>
    <r>
      <rPr>
        <vertAlign val="superscript"/>
        <sz val="11"/>
        <rFont val="Candara"/>
        <family val="2"/>
      </rPr>
      <t>42</t>
    </r>
  </si>
  <si>
    <t>Both</t>
  </si>
  <si>
    <t>Around 61-62 (1.8)</t>
  </si>
  <si>
    <t>34.5 (7.7)</t>
  </si>
  <si>
    <r>
      <t>Bosy-Westphal et al</t>
    </r>
    <r>
      <rPr>
        <vertAlign val="superscript"/>
        <sz val="11"/>
        <rFont val="Candara"/>
        <family val="2"/>
      </rPr>
      <t>43</t>
    </r>
  </si>
  <si>
    <t>I think her we can add among one row for men and one row for women</t>
  </si>
  <si>
    <t>22-45</t>
  </si>
  <si>
    <t>35.4 (4.5)</t>
  </si>
  <si>
    <r>
      <t>Vadiveloo et al</t>
    </r>
    <r>
      <rPr>
        <vertAlign val="superscript"/>
        <sz val="11"/>
        <rFont val="Candara"/>
        <family val="2"/>
      </rPr>
      <t>44</t>
    </r>
  </si>
  <si>
    <t>30-70</t>
  </si>
  <si>
    <t>33 (4)</t>
  </si>
  <si>
    <r>
      <t>Byrne et al (intermittent)</t>
    </r>
    <r>
      <rPr>
        <vertAlign val="superscript"/>
        <sz val="11"/>
        <rFont val="Candara"/>
        <family val="2"/>
      </rPr>
      <t>45</t>
    </r>
  </si>
  <si>
    <t>25-54</t>
  </si>
  <si>
    <t>34 (4.3)</t>
  </si>
  <si>
    <r>
      <t>Ryan et al</t>
    </r>
    <r>
      <rPr>
        <vertAlign val="superscript"/>
        <sz val="11"/>
        <rFont val="Candara"/>
        <family val="2"/>
      </rPr>
      <t>46</t>
    </r>
  </si>
  <si>
    <t>45-76</t>
  </si>
  <si>
    <t>32.3 (4.4)</t>
  </si>
  <si>
    <r>
      <t>Aubuchon et al</t>
    </r>
    <r>
      <rPr>
        <vertAlign val="superscript"/>
        <sz val="11"/>
        <rFont val="Candara"/>
        <family val="2"/>
      </rPr>
      <t>47</t>
    </r>
  </si>
  <si>
    <t xml:space="preserve">Women </t>
  </si>
  <si>
    <t>21-52 (40 ± 5.9)</t>
  </si>
  <si>
    <t>32.9 (4.2)</t>
  </si>
  <si>
    <r>
      <t>Goyenechea et al</t>
    </r>
    <r>
      <rPr>
        <vertAlign val="superscript"/>
        <sz val="11"/>
        <rFont val="Candara"/>
        <family val="2"/>
      </rPr>
      <t>48</t>
    </r>
  </si>
  <si>
    <t>37.7 ± 7.1 y</t>
  </si>
  <si>
    <t>32.3 (5.5)</t>
  </si>
  <si>
    <r>
      <t>Soenen et al (NPNC)</t>
    </r>
    <r>
      <rPr>
        <vertAlign val="superscript"/>
        <sz val="11"/>
        <rFont val="Candara"/>
        <family val="2"/>
      </rPr>
      <t>49</t>
    </r>
  </si>
  <si>
    <t>23-71</t>
  </si>
  <si>
    <t>36.2 (4.7)</t>
  </si>
  <si>
    <r>
      <t>Catenacci et al</t>
    </r>
    <r>
      <rPr>
        <vertAlign val="superscript"/>
        <sz val="11"/>
        <rFont val="Candara"/>
        <family val="2"/>
      </rPr>
      <t>50</t>
    </r>
  </si>
  <si>
    <t>18-55</t>
  </si>
  <si>
    <t>35.8 (3.7)</t>
  </si>
  <si>
    <r>
      <rPr>
        <sz val="11"/>
        <color rgb="FF000000"/>
        <rFont val="Candara"/>
      </rPr>
      <t>Vink et al (VLCD)</t>
    </r>
    <r>
      <rPr>
        <vertAlign val="superscript"/>
        <sz val="11"/>
        <color rgb="FF000000"/>
        <rFont val="Candara"/>
      </rPr>
      <t>51</t>
    </r>
  </si>
  <si>
    <t>50.7 ± 1.5</t>
  </si>
  <si>
    <t>31.0 (3.0)</t>
  </si>
  <si>
    <r>
      <t>Uusi-Rasi et al (medium WL group)</t>
    </r>
    <r>
      <rPr>
        <vertAlign val="superscript"/>
        <sz val="11"/>
        <rFont val="Candara"/>
        <family val="2"/>
      </rPr>
      <t>38</t>
    </r>
  </si>
  <si>
    <t>25-45 ( 39.2 (5.6))</t>
  </si>
  <si>
    <t>33.1 (4.5)</t>
  </si>
  <si>
    <r>
      <t>Fogelholm et al</t>
    </r>
    <r>
      <rPr>
        <vertAlign val="superscript"/>
        <sz val="11"/>
        <rFont val="Candara"/>
        <family val="2"/>
      </rPr>
      <t>52</t>
    </r>
  </si>
  <si>
    <t>29-46</t>
  </si>
  <si>
    <t>37 (3.1)</t>
  </si>
  <si>
    <r>
      <t>Gallagher et al</t>
    </r>
    <r>
      <rPr>
        <vertAlign val="superscript"/>
        <sz val="11"/>
        <rFont val="Candara"/>
        <family val="2"/>
      </rPr>
      <t>53</t>
    </r>
  </si>
  <si>
    <t>56-76</t>
  </si>
  <si>
    <t>33.6 (2.7)</t>
  </si>
  <si>
    <r>
      <t>Pasman et al (control)</t>
    </r>
    <r>
      <rPr>
        <vertAlign val="superscript"/>
        <sz val="11"/>
        <rFont val="Candara"/>
        <family val="2"/>
      </rPr>
      <t>54</t>
    </r>
  </si>
  <si>
    <t>35.6 (6.5)</t>
  </si>
  <si>
    <t>31.2 (3.5)</t>
  </si>
  <si>
    <r>
      <t>Goyenechea et al (NPLC)</t>
    </r>
    <r>
      <rPr>
        <vertAlign val="superscript"/>
        <sz val="11"/>
        <rFont val="Candara"/>
        <family val="2"/>
      </rPr>
      <t>48</t>
    </r>
  </si>
  <si>
    <t>37 (5.4)</t>
  </si>
  <si>
    <r>
      <t>Lejeune et al</t>
    </r>
    <r>
      <rPr>
        <vertAlign val="superscript"/>
        <sz val="11"/>
        <rFont val="Candara"/>
        <family val="2"/>
      </rPr>
      <t>55</t>
    </r>
  </si>
  <si>
    <t>18-60</t>
  </si>
  <si>
    <t>29.3 (2.5)</t>
  </si>
  <si>
    <r>
      <rPr>
        <sz val="11"/>
        <color rgb="FF000000"/>
        <rFont val="Candara"/>
      </rPr>
      <t>Davis et al</t>
    </r>
    <r>
      <rPr>
        <vertAlign val="superscript"/>
        <sz val="11"/>
        <color rgb="FF000000"/>
        <rFont val="Candara"/>
      </rPr>
      <t>56</t>
    </r>
  </si>
  <si>
    <t>18-65</t>
  </si>
  <si>
    <t>38.5 (6.8)</t>
  </si>
  <si>
    <r>
      <t>Diepvens et al</t>
    </r>
    <r>
      <rPr>
        <vertAlign val="superscript"/>
        <sz val="11"/>
        <rFont val="Candara"/>
        <family val="2"/>
      </rPr>
      <t>57</t>
    </r>
  </si>
  <si>
    <t>18-58 (Av 41.2(79.3))</t>
  </si>
  <si>
    <t>28.5 (2.2)</t>
  </si>
  <si>
    <r>
      <t>Pownall et al</t>
    </r>
    <r>
      <rPr>
        <vertAlign val="superscript"/>
        <sz val="11"/>
        <color rgb="FF000000"/>
        <rFont val="Candara"/>
        <family val="2"/>
      </rPr>
      <t>58</t>
    </r>
  </si>
  <si>
    <t>gender</t>
  </si>
  <si>
    <t>35.3 (5.4)</t>
  </si>
  <si>
    <r>
      <t>Pasman et al</t>
    </r>
    <r>
      <rPr>
        <vertAlign val="superscript"/>
        <sz val="11"/>
        <rFont val="Candara"/>
        <family val="2"/>
      </rPr>
      <t>54</t>
    </r>
  </si>
  <si>
    <t>? to fill after confirming which grp</t>
  </si>
  <si>
    <t>32.7 (3.6)</t>
  </si>
  <si>
    <t>For Zeina I could find this baseline BMI number in the paper. Which grp?</t>
  </si>
  <si>
    <r>
      <t>Beavers et al</t>
    </r>
    <r>
      <rPr>
        <vertAlign val="superscript"/>
        <sz val="11"/>
        <rFont val="Candara"/>
        <family val="2"/>
      </rPr>
      <t>59</t>
    </r>
  </si>
  <si>
    <t>50-70</t>
  </si>
  <si>
    <t>33.4 (3.8)</t>
  </si>
  <si>
    <r>
      <rPr>
        <sz val="11"/>
        <color rgb="FF000000"/>
        <rFont val="Candara"/>
      </rPr>
      <t>McAuley et al (high protein group)</t>
    </r>
    <r>
      <rPr>
        <vertAlign val="superscript"/>
        <sz val="11"/>
        <color rgb="FF000000"/>
        <rFont val="Candara"/>
      </rPr>
      <t>60</t>
    </r>
  </si>
  <si>
    <t>36 (3.9)</t>
  </si>
  <si>
    <r>
      <t>Senechal et al</t>
    </r>
    <r>
      <rPr>
        <vertAlign val="superscript"/>
        <sz val="11"/>
        <rFont val="Candara"/>
        <family val="2"/>
      </rPr>
      <t>61</t>
    </r>
  </si>
  <si>
    <t>50-75</t>
  </si>
  <si>
    <t>31.8 (4.0)</t>
  </si>
  <si>
    <r>
      <t>Soenen et al (HPLC)</t>
    </r>
    <r>
      <rPr>
        <vertAlign val="superscript"/>
        <sz val="11"/>
        <rFont val="Candara"/>
        <family val="2"/>
      </rPr>
      <t>49</t>
    </r>
  </si>
  <si>
    <t>36.6 (4.6)</t>
  </si>
  <si>
    <r>
      <rPr>
        <sz val="11"/>
        <color rgb="FF000000"/>
        <rFont val="Candara"/>
      </rPr>
      <t>Marquez-Quinones et al</t>
    </r>
    <r>
      <rPr>
        <vertAlign val="superscript"/>
        <sz val="11"/>
        <color rgb="FF000000"/>
        <rFont val="Candara"/>
      </rPr>
      <t>62</t>
    </r>
  </si>
  <si>
    <t>20-50</t>
  </si>
  <si>
    <t xml:space="preserve">33.3 (6.9) here i took the mean sincedifferent group divided between succesfull and unseccesfful diet. </t>
  </si>
  <si>
    <r>
      <t>Sumithran et al</t>
    </r>
    <r>
      <rPr>
        <vertAlign val="superscript"/>
        <sz val="11"/>
        <rFont val="Candara"/>
        <family val="2"/>
      </rPr>
      <t>63</t>
    </r>
  </si>
  <si>
    <t>54.4±10.9</t>
  </si>
  <si>
    <t>34.7 (3.2)</t>
  </si>
  <si>
    <r>
      <t>Camps et al</t>
    </r>
    <r>
      <rPr>
        <vertAlign val="superscript"/>
        <sz val="11"/>
        <rFont val="Candara"/>
        <family val="2"/>
      </rPr>
      <t>64</t>
    </r>
  </si>
  <si>
    <t>40 ± 9 y</t>
  </si>
  <si>
    <t>31.8 (3)</t>
  </si>
  <si>
    <r>
      <rPr>
        <sz val="11"/>
        <color rgb="FF000000"/>
        <rFont val="Candara"/>
      </rPr>
      <t>Vink et al (LCD)</t>
    </r>
    <r>
      <rPr>
        <vertAlign val="superscript"/>
        <sz val="11"/>
        <color rgb="FF000000"/>
        <rFont val="Candara"/>
      </rPr>
      <t>51</t>
    </r>
  </si>
  <si>
    <t>51.86±1.9</t>
  </si>
  <si>
    <t>31.3 (3.8)</t>
  </si>
  <si>
    <r>
      <t>Verhoef et al</t>
    </r>
    <r>
      <rPr>
        <vertAlign val="superscript"/>
        <sz val="11"/>
        <rFont val="Candara"/>
        <family val="2"/>
      </rPr>
      <t>65</t>
    </r>
  </si>
  <si>
    <t>31.0 (3.2)</t>
  </si>
  <si>
    <r>
      <t>Uusi-Rasi et al (large WL group)</t>
    </r>
    <r>
      <rPr>
        <vertAlign val="superscript"/>
        <sz val="11"/>
        <rFont val="Candara"/>
        <family val="2"/>
      </rPr>
      <t>38</t>
    </r>
  </si>
  <si>
    <t>25-45 ( 42.1 (3.7))</t>
  </si>
  <si>
    <t>33.3 (3.3)</t>
  </si>
  <si>
    <t>Pasman et al54</t>
  </si>
  <si>
    <t>I re-extracted the numbers from this study because there was 3 groups but the BMI are not matched. There werent sig diff between the weight loss of the three grps so I create on for all the sample</t>
  </si>
  <si>
    <t>34.8  ± 7.0</t>
  </si>
  <si>
    <t>31.2 (3.77)</t>
  </si>
  <si>
    <r>
      <rPr>
        <sz val="11"/>
        <color rgb="FF000000"/>
        <rFont val="Candara"/>
      </rPr>
      <t>Pasman et al</t>
    </r>
    <r>
      <rPr>
        <vertAlign val="superscript"/>
        <sz val="11"/>
        <color rgb="FF000000"/>
        <rFont val="Candara"/>
      </rPr>
      <t>54</t>
    </r>
  </si>
  <si>
    <t>? ? to fill after confirming which grp</t>
  </si>
  <si>
    <t>33.9 (2.8)</t>
  </si>
  <si>
    <r>
      <t>Byrne et al (continuous)</t>
    </r>
    <r>
      <rPr>
        <vertAlign val="superscript"/>
        <sz val="11"/>
        <rFont val="Candara"/>
        <family val="2"/>
      </rPr>
      <t>45</t>
    </r>
  </si>
  <si>
    <t>34 (3.6)</t>
  </si>
  <si>
    <r>
      <t>Wang et al</t>
    </r>
    <r>
      <rPr>
        <vertAlign val="superscript"/>
        <sz val="11"/>
        <rFont val="Candara"/>
        <family val="2"/>
      </rPr>
      <t>66</t>
    </r>
  </si>
  <si>
    <r>
      <rPr>
        <sz val="11"/>
        <color rgb="FF000000"/>
        <rFont val="Candara"/>
      </rPr>
      <t>Forthergill et al</t>
    </r>
    <r>
      <rPr>
        <vertAlign val="superscript"/>
        <sz val="11"/>
        <color rgb="FF000000"/>
        <rFont val="Candara"/>
      </rPr>
      <t>67</t>
    </r>
  </si>
  <si>
    <t>20-56</t>
  </si>
  <si>
    <t>49.5 6 (10.1)</t>
  </si>
  <si>
    <t>Pizzarello LD. Age specific xerophthalmia rates among displaced Ethiopians. Arch Dis Child. 1986;61(11):1100–3.</t>
  </si>
  <si>
    <t>checked</t>
  </si>
  <si>
    <t>Heiden D, Hussein N, Ostler HB. African refugee disasters increase the risk of blindness. JAMA. 1995;273(3):186</t>
  </si>
  <si>
    <t>Ravelli ACJ, van der Meulen JHP, Osmond C, et al. Obesity at the age of 50 Y in men and women exposed to famine prenatally. Am J Clin Nutr 1999;70:811–6</t>
  </si>
  <si>
    <t>Study might be relevant for NCD</t>
  </si>
  <si>
    <t>Roseboom TJ, van der Meulen JHP, Ravelli ACJ, et al. Effects of prenatal exposure to the Dutch famine on adult disease in later life: an overview. Mol Cell Endocrinol 2001;185:93–8.</t>
  </si>
  <si>
    <t>Painter RC, de Rooij SR, Bossuyt PM, et al. Early onset of coronary artery disease after prenatal exposure to the Dutch famine. Am J Clin Nutr 2006;84:322–7.</t>
  </si>
  <si>
    <t>Stein AD, Zybert PA, van der Pal-de Bruin K, et al. Exposure to famine during gestation, size at birth, and blood pressure at age 59 y: evidence from the dutch famine. Eur J Epidemiol 2006;21:759–65.</t>
  </si>
  <si>
    <t>de Rooij SR, Painter RC, Holleman F, et al. The metabolic syndrome in adults prenatally exposed to the Dutch famine. Am J Clin Nutr 2007;86:1219–24.</t>
  </si>
  <si>
    <t>Huang C, Li Z, Wang M, et al. Early life exposure to the 1959–1961 Chinese famine has long-term health consequences. J Nutr 2010;140:1874–8</t>
  </si>
  <si>
    <t>Study might be relevant for NCD (hypertension). Basically they compir BMI and height between groups of population (age around 32) who were exposed and not exposed to famine in prenatal.</t>
  </si>
  <si>
    <t>Hult M, Tornhammar P, Ueda P, et al. Hypertension, diabetes and overweight: looming legacies of the Biafran famine. PLoS One 2010;5:e13582</t>
  </si>
  <si>
    <t>Lumey LH, Martini LH, Myerson M, et al. No relation between coronary artery disease or electrocardiographic markers of disease in middle age and prenatal exposure to the Dutch famine of 1944–5. Heart 2012;98:1653–9</t>
  </si>
  <si>
    <t>Ekamper P, van Poppel F, Stein AD, et al. Prenatal famine exposure and adult mortality from cancer, cardiovascular disease, and other causes through age 63 years. Am J Epidemiol 2015;181:271–9</t>
  </si>
  <si>
    <t>Basically, the study related to NCD test the exposure to famine in utero and try to associate it with the health outcomes during adulthood. I think it is intresting to look at it at some point if it is not considered for the present</t>
  </si>
  <si>
    <t xml:space="preserve">Additional references </t>
  </si>
  <si>
    <t>B1</t>
  </si>
  <si>
    <t>Johannsen, D. L., Knuth, N. D., Huizenga, R., Rood, J. C., Ravussin, E., &amp; Hall, K. D. (2012). Metabolic slowing with massive weight loss despite preservation of fat-free mass. The Journal of clinical endocrinology and metabolism, 97(7), 2489–2496. https://doi.org/10.1210/jc.2012-1444</t>
  </si>
  <si>
    <t>B2</t>
  </si>
  <si>
    <t xml:space="preserve"> McAuley KA, Hopkins CM, Smith KJ, McLay RT, Williams SM,
Taylor RW et al. Comparison of high-fat and high-protein diets
with a high-carbohydrate diet in insulin-resistant obese women.
Diabetologia 2005; 48 (1): 8–16.</t>
  </si>
  <si>
    <t>B3</t>
  </si>
  <si>
    <t>War, Blockades, and Hunger: Nutritional Deprivation of German Children 1914 – 1924 MARY ELISABETH</t>
  </si>
  <si>
    <t>Study number as in sheet1</t>
  </si>
  <si>
    <t>Notes</t>
  </si>
  <si>
    <t xml:space="preserve">Adult or child  </t>
  </si>
  <si>
    <t>Anthropometric</t>
  </si>
  <si>
    <t xml:space="preserve">Anthrop before the famine </t>
  </si>
  <si>
    <t xml:space="preserve">Anthrop after the famine </t>
  </si>
  <si>
    <t>Measurement (% or hazard ratio, odds ratio)</t>
  </si>
  <si>
    <t>t1</t>
  </si>
  <si>
    <t>t2</t>
  </si>
  <si>
    <t>t3</t>
  </si>
  <si>
    <t>t4</t>
  </si>
  <si>
    <t>t5</t>
  </si>
  <si>
    <t>t6</t>
  </si>
  <si>
    <t>t7</t>
  </si>
  <si>
    <t>t8</t>
  </si>
  <si>
    <t>t9</t>
  </si>
  <si>
    <t>t10</t>
  </si>
  <si>
    <t>t11</t>
  </si>
  <si>
    <t>t12</t>
  </si>
  <si>
    <t>Death/survival</t>
  </si>
  <si>
    <t>Repeat the study as needed so that we extract adult and child 
weight loss or bmi or ANY anthropometric indicators</t>
  </si>
  <si>
    <t>adult</t>
  </si>
  <si>
    <t xml:space="preserve">bmi? Wt loss? Waz? Any format available </t>
  </si>
  <si>
    <t xml:space="preserve">indicate the type  of effect mesured or just number of decrease % </t>
  </si>
  <si>
    <t xml:space="preserve">month 1 or any timefame available </t>
  </si>
  <si>
    <t>survival over time hazar ratio?</t>
  </si>
  <si>
    <t>children? Age group</t>
  </si>
  <si>
    <t>the biggest loser weight loss competition</t>
  </si>
  <si>
    <r>
      <t>Forthergill et al</t>
    </r>
    <r>
      <rPr>
        <vertAlign val="superscript"/>
        <sz val="11"/>
        <color rgb="FF000000"/>
        <rFont val="Candara"/>
        <charset val="1"/>
      </rPr>
      <t>67</t>
    </r>
  </si>
  <si>
    <t>Among 14 participants who participated in the follow up after 6h</t>
  </si>
  <si>
    <t>NA</t>
  </si>
  <si>
    <t>Adults</t>
  </si>
  <si>
    <t>BMI</t>
  </si>
  <si>
    <t>49.5 (10.1)</t>
  </si>
  <si>
    <t>30.2 (6.7)</t>
  </si>
  <si>
    <t>In this study we have also measure about body fat, FFM and FM if needed</t>
  </si>
  <si>
    <t>x</t>
  </si>
  <si>
    <t>Johannsen et al. (B1)</t>
  </si>
  <si>
    <t>Among total 16 part</t>
  </si>
  <si>
    <t>37.9% (9.1%)</t>
  </si>
  <si>
    <t>49.4 (9.4)</t>
  </si>
  <si>
    <t>30.4 (6.3)</t>
  </si>
  <si>
    <t>Among total 11 part who participated in week 6</t>
  </si>
  <si>
    <t>48.7 (10.1)</t>
  </si>
  <si>
    <t>29.3 (6.9)</t>
  </si>
  <si>
    <t>% of weight decrease</t>
  </si>
  <si>
    <t xml:space="preserve">after 6w= 10.3% </t>
  </si>
  <si>
    <t>after 30w = 39.4%</t>
  </si>
  <si>
    <t xml:space="preserve"> Vink et al (LCD) (51)</t>
  </si>
  <si>
    <t>na</t>
  </si>
  <si>
    <t>Adults (low calorie diet)</t>
  </si>
  <si>
    <t xml:space="preserve">BMI </t>
  </si>
  <si>
    <t>After 12w = 8.8%</t>
  </si>
  <si>
    <t>After 16 w= 9%</t>
  </si>
  <si>
    <t>McAuley KA,  et al. (B2 / 60)</t>
  </si>
  <si>
    <t>Adults (High protein group)</t>
  </si>
  <si>
    <t>31.5 (5.1)</t>
  </si>
  <si>
    <t>After 8w = 5.7%</t>
  </si>
  <si>
    <t>After 16 w= 7.5%</t>
  </si>
  <si>
    <t>After 24w =7.4%</t>
  </si>
  <si>
    <t>Marquez-Quinones et al (62)</t>
  </si>
  <si>
    <t>Adult</t>
  </si>
  <si>
    <t>3.3 (6.9)</t>
  </si>
  <si>
    <t>30.2 (0.8)</t>
  </si>
  <si>
    <t>After 8w=10%</t>
  </si>
  <si>
    <t>After 24 w= 10%</t>
  </si>
  <si>
    <t xml:space="preserve">I this study we have HAZ and WAZ but they are testing the interaction of change with class. I dont have the baseline value of weight HAZ and WAZ. Only the height is reported. </t>
  </si>
  <si>
    <t>Nutritional Deprivation
of German Children 1914 - 1924</t>
  </si>
  <si>
    <t>MARY ELISABETH COX</t>
  </si>
  <si>
    <t>blockage end in 1919</t>
  </si>
  <si>
    <t>Children</t>
  </si>
  <si>
    <r>
      <rPr>
        <sz val="11"/>
        <color rgb="FF000000"/>
        <rFont val="Candara"/>
      </rPr>
      <t xml:space="preserve">average of all children </t>
    </r>
    <r>
      <rPr>
        <b/>
        <sz val="11"/>
        <color rgb="FF000000"/>
        <rFont val="Candara"/>
      </rPr>
      <t xml:space="preserve">Height </t>
    </r>
    <r>
      <rPr>
        <sz val="11"/>
        <color rgb="FF000000"/>
        <rFont val="Candara"/>
      </rPr>
      <t>(cm)</t>
    </r>
  </si>
  <si>
    <t>Beta</t>
  </si>
  <si>
    <t>After 24 months= -0.000139</t>
  </si>
  <si>
    <t>After 36 months =-0.487</t>
  </si>
  <si>
    <t>After 48 months=-1.804</t>
  </si>
  <si>
    <r>
      <rPr>
        <sz val="11"/>
        <color rgb="FF000000"/>
        <rFont val="Candara"/>
      </rPr>
      <t xml:space="preserve">After 60months </t>
    </r>
    <r>
      <rPr>
        <sz val="11"/>
        <color rgb="FFFF0000"/>
        <rFont val="Candara"/>
      </rPr>
      <t>end</t>
    </r>
    <r>
      <rPr>
        <sz val="11"/>
        <color rgb="FF000000"/>
        <rFont val="Candara"/>
      </rPr>
      <t>)=-1.741</t>
    </r>
  </si>
  <si>
    <t>After 72 months =-1.538</t>
  </si>
  <si>
    <t>After 84 months =-1.327</t>
  </si>
  <si>
    <t>After  96 months= -0.425</t>
  </si>
  <si>
    <t>After 108 months = 0.293</t>
  </si>
  <si>
    <t>After 120 months = 1.371</t>
  </si>
  <si>
    <t>Nutritional Deprivation
of German Children 1914 - 1925</t>
  </si>
  <si>
    <t>blockage end in 1920</t>
  </si>
  <si>
    <r>
      <rPr>
        <sz val="11"/>
        <color rgb="FF000000"/>
        <rFont val="Candara"/>
      </rPr>
      <t xml:space="preserve">average of all children </t>
    </r>
    <r>
      <rPr>
        <b/>
        <sz val="11"/>
        <color rgb="FF000000"/>
        <rFont val="Candara"/>
      </rPr>
      <t xml:space="preserve">weight </t>
    </r>
    <r>
      <rPr>
        <sz val="11"/>
        <color rgb="FF000000"/>
        <rFont val="Candara"/>
      </rPr>
      <t>(kg)</t>
    </r>
  </si>
  <si>
    <t>beta</t>
  </si>
  <si>
    <t>Ind ID</t>
  </si>
  <si>
    <t>SR paper ID</t>
  </si>
  <si>
    <t>Study citation</t>
  </si>
  <si>
    <t>Full citation</t>
  </si>
  <si>
    <t>YoP</t>
  </si>
  <si>
    <t>Location</t>
  </si>
  <si>
    <t>WHO region of location</t>
  </si>
  <si>
    <t>Country income level of location</t>
  </si>
  <si>
    <t>Authors' affiliations</t>
  </si>
  <si>
    <t>Country of 1st author affiliation</t>
  </si>
  <si>
    <t>WHO region of 1st author</t>
  </si>
  <si>
    <t>Country income level of 1st author</t>
  </si>
  <si>
    <t>All affiliated countries</t>
  </si>
  <si>
    <t>HIC/LMICs collaboration (Y/N)</t>
  </si>
  <si>
    <t>Year of data collection</t>
  </si>
  <si>
    <t>Setting</t>
  </si>
  <si>
    <t>Setting recategorization</t>
  </si>
  <si>
    <t>Type of disasters (Man-made vs natural disasters)</t>
  </si>
  <si>
    <t>Type of disaster [Natural disasters: hurricane, typhoon, cyclone, flood, earthquake, extreme heat/cold events]; [Man-made: Conflict/War, Explosion/Terrosim]</t>
  </si>
  <si>
    <t>Specific name of disater</t>
  </si>
  <si>
    <t>Study Design/ paper type</t>
  </si>
  <si>
    <t>Study Design/ paper type recategorization</t>
  </si>
  <si>
    <t>Population</t>
  </si>
  <si>
    <t>Population recategozation 1 [refugee/IDP/host community/ local population e.g. natural disaster in Japan]</t>
  </si>
  <si>
    <t>Population recategozation 2 [refugee/IDP/host community/ local population e.g. natural disaster in Japan]</t>
  </si>
  <si>
    <t>Characteristics (age, sex)</t>
  </si>
  <si>
    <t>Sample size</t>
  </si>
  <si>
    <t>NCD targeted/ outcome measured</t>
  </si>
  <si>
    <t>NCD targeted recategorization</t>
  </si>
  <si>
    <t>General NCDs</t>
  </si>
  <si>
    <t>DM</t>
  </si>
  <si>
    <t>CV and/or CVD</t>
  </si>
  <si>
    <t>HTN</t>
  </si>
  <si>
    <t>CRD</t>
  </si>
  <si>
    <t>CKD/ESRD</t>
  </si>
  <si>
    <t>Cancer</t>
  </si>
  <si>
    <t>NCD others (specify)</t>
  </si>
  <si>
    <t>Abstract</t>
  </si>
  <si>
    <t>Implementation (Yes/no/ Probably)</t>
  </si>
  <si>
    <t>Pizzarello et al.</t>
  </si>
  <si>
    <t>Sudan</t>
  </si>
  <si>
    <t>EMRO</t>
  </si>
  <si>
    <t>LMIC</t>
  </si>
  <si>
    <t>D PIZZARELLO Helen Keller International Inc, New York, United States of Americ</t>
  </si>
  <si>
    <t>USA</t>
  </si>
  <si>
    <t>AMRO</t>
  </si>
  <si>
    <t>HIC</t>
  </si>
  <si>
    <t>No</t>
  </si>
  <si>
    <t>Man-made</t>
  </si>
  <si>
    <t>Famine</t>
  </si>
  <si>
    <t>Ethiopian famine 1983 - 1985</t>
  </si>
  <si>
    <t>Cross-sectional</t>
  </si>
  <si>
    <t>epiburden/cross-sectional</t>
  </si>
  <si>
    <t>Ethiopian refugees</t>
  </si>
  <si>
    <t>Refugees</t>
  </si>
  <si>
    <t>children</t>
  </si>
  <si>
    <t>Xerophthalmia</t>
  </si>
  <si>
    <t>The recent famine in Ethiopia has resulted in the dislocation of millions of people. Many of these individuals have moved to refugee camps in Sudan or to feeding centres within Ethiopia. A total of 1325 children up to the age of 15 years were examined by an ophthalmologist in January 1985 at several sites in these two countries. The rates of Bitot's spots were three times greater in those between the ages of 7 and 10 compared with those under 7. Rates of corneal xerosis were comparable for each group. Previously, xerophthalmia was considered predomi_x0002_nantly to affect children aged under 6. These data document the presence of the disease in older children and raise</t>
  </si>
  <si>
    <t>no</t>
  </si>
  <si>
    <t>No access to full text</t>
  </si>
  <si>
    <t>Heiden et al.</t>
  </si>
  <si>
    <t>San Francisco, Calif
Stouffville, Ontario</t>
  </si>
  <si>
    <t>USA
Canada</t>
  </si>
  <si>
    <t>Refugee camp</t>
  </si>
  <si>
    <t>camp HH</t>
  </si>
  <si>
    <t>Ethiopian famine</t>
  </si>
  <si>
    <t>Cohort</t>
  </si>
  <si>
    <t>141 orphans 386 random</t>
  </si>
  <si>
    <t>Corneal scarring and blindness</t>
  </si>
  <si>
    <t>Visual impairment</t>
  </si>
  <si>
    <t>Reports of the crisis in Rwanda make it plain that African refugee disasters are accompanied by excessive mortality.1 We present evidence that risk of blindness is dramatically increased as well.In 1987, 2 years after the Ethiopian famine, we performed eye studies in the refugee camps of the eastern Sudan. In addition to random cluster surveys for blindness, we directed particular attention to corneal scars, as a proxy for the uncommon event of blindness. If a person had a corneal scar, it was reasonable to assume that the person had sustained a potentially blinding illness, such as serious eye infection, xerophthalmia, or trauma. We were interested to see if there was evidence that the catastrophic shearing of the social fabric caused by the refugee disaster could be related to the prevalence or incidence of corneal scar.We compared children orphaned by the refugee crisis with children</t>
  </si>
  <si>
    <t>No access to full text and no full abstract</t>
  </si>
  <si>
    <t>Ravelli et al.</t>
  </si>
  <si>
    <t>The Netherlands</t>
  </si>
  <si>
    <t>EURO</t>
  </si>
  <si>
    <t>From the Departments of Clinical Epidemiology and Biostatistics and Obstetrics and Gynaecology, Academic Medical Centre, University of Amsterdam, and the MRC Environmental Epidemiology Unit, University of Southampton, Southampton General Hospital, Southampton, United Kingdom. 2 Supported by the Medical Research Council, United Kingdom; the Diabetes Fonds Nederland; Wellbeing, United Kingdom; and the Academic Medical Centre, Amsterdam. 3Address reprint requests to JHP van der Meulen, MRC Environmental Epidemiology Unit, University of Southampton, Southampton General Hospital, Southampton, SO16 6YD United Kingdom. E-mail: jvdm@mrc.soton.ac.uk.</t>
  </si>
  <si>
    <t>The Netherlands, UK</t>
  </si>
  <si>
    <t>50 years after  1 November 1943 and 28 February 1947</t>
  </si>
  <si>
    <t>Bevolkingsregister (population registry) of Amsterdam</t>
  </si>
  <si>
    <t>Surveillance data</t>
  </si>
  <si>
    <t>The Dutch famine</t>
  </si>
  <si>
    <t>cohort</t>
  </si>
  <si>
    <t>Disaster-affected local population</t>
  </si>
  <si>
    <t>Local populations</t>
  </si>
  <si>
    <t>50 years old</t>
  </si>
  <si>
    <t>Obesity adult outcomes at 50 years stratified by sex: 1. Weight (kg) 2. BMI (kg/m2) 3. Waist circumference (cm)</t>
  </si>
  <si>
    <t>Obesity</t>
  </si>
  <si>
    <t>Background: It was shown that men who were conceived during the Dutch famine of 1944–1945 had higher rates of obesity at age 19 y than those conceived before or after it. Objective: Our objective was to study the effects of prenatal exposure to the Dutch famine on obesity in women and men at age 50 y. Design: We measured the body size of 741 people born at term between November 1943 and February 1947 in Amsterdam. We compared people exposed to famine in late, mid, or early gestation (exposed participants) with those born before or conceived after the famine period (nonexposed participants). Results: The body mass index (BMI; in kg/m2 ) of 50-y-old women exposed to famine in early gestation was significantly higher by 7.4% (95% CI: 0.7%, 14.5%) than that of nonexposed women. BMI did not differ significantly in women exposed in mid gestation (22.1%; 27.0%, 3.1%) or in late gestation (21.3%; 26.3%, 3.9%). In 50-y-old men, BMI was not significantly affected by exposure to famine during any stage of gestation: BMI differed by 0.4% (23.5%, 4.5%) in men exposed to famine in late gestation, by 21.2% (25.5%, 3.3%) in those exposed in mid gestation, and by 0.5% (24.6%, 6.0%) in those exposed in early gestation compared with nonexposed men. Conclusions: Maternal malnutrition during early gestation was associated with higher BMI and waist circumference in 50-y-old women but not in men. These findings suggest that pertubations of central endocrine regulatory systems established in early gestation may c</t>
  </si>
  <si>
    <t>Roseboom et al.</t>
  </si>
  <si>
    <t>Adult outcomes at 28 years</t>
  </si>
  <si>
    <t>Chronic diseases are the main public health problem in Western countries. There are indications that these diseases originate in the womb. It is thought that undernutrition of the fetus during critical periods of development would lead to adaptations in the structure and physiology of the fetal body, and thereby increase the risk of diseases in later life. The Dutch famine--though a historical disaster--provides a unique opportunity to study effects of undernutrition during gestation in humans. This thesis describes the effects of prenatal exposure to the Dutch famine on health in later life. We found indications that undernutrition during gestation affects health in later life. The effects on undernutrition, however, depend upon its timing during gestation and the organs and systems developing during that critical time window. Furthermore, our findings suggest that maternal malnutrition during gestation may permanently affect adult health without affecting the size of the baby at birth. This may imply that adaptations that enable the fetus to continue to grow may nevertheless have adverse consequences of improved nutrition of pregnant women will be underestimated if these are solely based on the size of the baby at birth. Little is known about what an adequate diet for pregnant women might be. In general, women are especially receptive to advice about diet and lifestyle before and during a pregnancy. This should be exploited to improve the health of future generations.</t>
  </si>
  <si>
    <t>Painter et al.</t>
  </si>
  <si>
    <t>1 From the Departments of Clinical Epidemiology and Biostatistics (RCP, SRdR, PMB, and TJR), Cardiology (TAS), and Obstetrics and Gynecology (OPB), Academic Medical Center, University of Amsterdam, Amsterdam, Netherlands, and the MRC Epidemiology Resource Centre (CO) and the Developmental Origins of Adult Disease Centre (DJB), University of Southampton, Southampton, United Kingdom. 2 The Dutch Famine Birth Cohort Study is funded by the Diabetes Fonds (Netherlands), the Netherlands Heart Foundation (grant number 2001B087), Wellbeing (United Kingdom), the Medical Research Council (United King_x0002_dom), and the Academic Medical Centre (Netherlands). 3 Address reprint requests to RC Painter, PO Box 22660, 1100 DD, Meiberg_x0002_dreef 9, 1105 AZ Amsterdam, Netherlands. E-mail: r.c.painter</t>
  </si>
  <si>
    <t>1944 –1945</t>
  </si>
  <si>
    <t>Dutch Famine Birth Cohort Study</t>
  </si>
  <si>
    <t>Adult outcomes at 50–58 years</t>
  </si>
  <si>
    <t>coronary artery disease</t>
  </si>
  <si>
    <t>yes</t>
  </si>
  <si>
    <t>Background: Limited evidence suggests that maternal undernutri_x0002_tion at the time of conception is associated with increased cardio_x0002_vascular disease risk in adult offspring.
Objective: We investigated whether persons conceived during the
Dutch famine of World War II had an early onset of coronary artery
disease (CAD).
Design: We compared the age at onset and cumulative incidence of
CAD between persons born as term singletons who were exposed to
the 1944 –1945 Dutch famine during late (n _x0001_ 160), mid- (n _x0001_ 138),
or early (n _x0001_ 87) gestation and 590 unexposed subjects at age 50 or
58 y. Age at CAD onset was defined as the age at which angina
pectoris was identified (according to the Rose questionnaire), Q
waves were observed on an electrocardiogram (Minnesota codes
1–1 or 1–2), or coronary revascularization was performed (by an_x0002_gioplasty or bypass surgery).
Results: Of the 83 CAD cases identified, persons conceived during
the famine were 3 y younger than the unexposed persons at the time
of CAD diagnosis (47 y compared with 50 y) and had a higher
cumulative incidence of CAD [13%; hazard ratio (HR) adjusted for
sex: 1.9; 95% CI: 1.0, 3.8] than did the unexposed persons. The HR
changed little after adjustment for smoking (HR: 1.8), social class
(HR: 2.0), or size at birth (HR: 2.0).
Conclusions: We found an earlier onset of CAD among persons
conceived during the famine, which suggests that maternal nutrition
in early gestation may play a role in the onset of CAD. This finding
agrees with evidence from animal experiments that identify pericon_x0002_ceptional maternal diet as important in the offspring’s adult
health.</t>
  </si>
  <si>
    <t>Stein et al.</t>
  </si>
  <si>
    <t>Rollins School of Public Health, Emory University, Atlanta, GA, 30322, USA
Department of Epidemiology, Mailman School of Public Health, Columbia University, 722 West 168th St, New York, NY, 10032, USA
TNO Quality of Life, Leiden, Netherlands</t>
  </si>
  <si>
    <t>USA
The Netherlands</t>
  </si>
  <si>
    <t>1945 - 1946</t>
  </si>
  <si>
    <t>mean age 59 y; mothers exposed to the Dutch Famine before or during gestation</t>
  </si>
  <si>
    <t>Hypertension</t>
  </si>
  <si>
    <r>
      <t>We compared blood pressure of individuals (mean age 59 y) born in western Holland between January 1945 and March 1946 (mothers exposed to the Dutch Famine before or during gestation; n = 359) to blood pressure of unexposed individuals born before or conceived after the famine (n = 299) or same-sex siblings of subjects in series 1 or 2 (n = 313). Mean (SD) systolic and diastolic blood pressure were 140.3 (20.3) and 85.8 (11.0) mmHg, respectively; prevalence of hypertension (prior diagnosis of hypertension or with measured systolic/diastolic blood pressure above 140/90 mmHg) was 61.8%. Birth weight was inversely related to systolic (−4.14 mmHg per kg; 95% confidence interval (CI) −7.24, −1.03; </t>
    </r>
    <r>
      <rPr>
        <i/>
        <sz val="11"/>
        <color rgb="FF333333"/>
        <rFont val="Georgia"/>
        <family val="1"/>
      </rPr>
      <t>p</t>
    </r>
    <r>
      <rPr>
        <sz val="11"/>
        <color rgb="FF333333"/>
        <rFont val="Georgia"/>
        <family val="1"/>
      </rPr>
      <t> &lt; 0.01) and diastolic (−2.09 mmHg per kg; 95% CI −3.77, −0.41; </t>
    </r>
    <r>
      <rPr>
        <i/>
        <sz val="11"/>
        <color rgb="FF333333"/>
        <rFont val="Georgia"/>
        <family val="1"/>
      </rPr>
      <t>p</t>
    </r>
    <r>
      <rPr>
        <sz val="11"/>
        <color rgb="FF333333"/>
        <rFont val="Georgia"/>
        <family val="1"/>
      </rPr>
      <t> &lt; 0.05) blood pressure and to the prevalence of hypertension (odds ratio 0.67 per kg, 95% CI: 0.49, 0.93) (all age- and sex-adjusted). Any famine exposure of at least 10 weeks duration was associated with elevated systolic (2.77 mmHg; 95% CI 0.25, 5.30; </t>
    </r>
    <r>
      <rPr>
        <i/>
        <sz val="11"/>
        <color rgb="FF333333"/>
        <rFont val="Georgia"/>
        <family val="1"/>
      </rPr>
      <t>p</t>
    </r>
    <r>
      <rPr>
        <sz val="11"/>
        <color rgb="FF333333"/>
        <rFont val="Georgia"/>
        <family val="1"/>
      </rPr>
      <t> &lt; 0.05) and diastolic (1.27 mmHg; 95% CI −0.13, 2.66; </t>
    </r>
    <r>
      <rPr>
        <i/>
        <sz val="11"/>
        <color rgb="FF333333"/>
        <rFont val="Georgia"/>
        <family val="1"/>
      </rPr>
      <t>p</t>
    </r>
    <r>
      <rPr>
        <sz val="11"/>
        <color rgb="FF333333"/>
        <rFont val="Georgia"/>
        <family val="1"/>
      </rPr>
      <t> = 0.08) blood pressure and with hypertension prevalence (odds ratio 1.44; 95% CI 1.04, 2.00; </t>
    </r>
    <r>
      <rPr>
        <i/>
        <sz val="11"/>
        <color rgb="FF333333"/>
        <rFont val="Georgia"/>
        <family val="1"/>
      </rPr>
      <t>p</t>
    </r>
    <r>
      <rPr>
        <sz val="11"/>
        <color rgb="FF333333"/>
        <rFont val="Georgia"/>
        <family val="1"/>
      </rPr>
      <t> &lt; 0.05) in age- and sex-adjusted models. Exposure to famine during gestation may predispose to the development of hypertension in middle age.</t>
    </r>
  </si>
  <si>
    <t>de Rooij et al.</t>
  </si>
  <si>
    <t>1 From the Departments of Clinical Epidemiology and Biostatistics (SRdR, RCP, PMMB, and TJR) and of Internal Medicine (FH), Academic Medical Centre, University of Amsterdam, Amsterdam, Netherlands. 2 Supported by the Netherlands Heart Foundation (grant no. 2001B087), the Academic Medical Centre (Amsterdam, Netherlands), and the Medical Research Council (United Kingdom). 3 Reprints not available. Address correspondence to SR de Rooij, EMGO Instituut, Room D-432, Vrije University Medical Center, Van der Boechorst_x0002_straat 7, 1081 BT Amsterdam, Netherlands</t>
  </si>
  <si>
    <t>UK
Netherlands</t>
  </si>
  <si>
    <t>Dutch Famine Birth Cohort</t>
  </si>
  <si>
    <t>Hopsital</t>
  </si>
  <si>
    <t>Disaster-affecetd local population</t>
  </si>
  <si>
    <t>Perinatal women (age= at age 58) /children</t>
  </si>
  <si>
    <t>Metabolic syndrome</t>
  </si>
  <si>
    <t>Mets</t>
  </si>
  <si>
    <t>Background: Epidemiologic studies have shown that the metabolic syndrome may originate in utero. Objective: We aimed to determine whether exposure to prenatal famine is associated with a greater prevalence of the metabolic syndrome. Design: We assessed the prevalence of the metabolic syndrome ac_x0002_cording to the National Cholesterol Education Program definition in 783 members ofthe Dutch Famine Birth Cohort. Participants were born as term singletons around the time of the 1944 –1945 Dutch famine. Results: Exposure to famine during gestation was not significantly associated with the metabolic syndrome (odds ratio: 1.2; 95% CI: 0.9, 1.7). Birth weight also was not significantly associated with the metabolic syndrome (odds ratio: 1.3/1-kg decrease in birth weight; 95% CI: 0.9, 1.8/1-kg decrease in birth weight). Exposure to famine during gestation was associated with significantly higher triacyl_x0002_glycerol concentrations (0.1 g/L; 0.0, 0.2 g/L). Men exposed to famine in early gestation had significantly lower HDL-cholesterol concentrations (_x0001_0.08 mmol/L; _x0001_0.14, 0.00 mmol/L) than did un_x0002_exposed men. Conclusions: Prenatal exposure to famine or reduced birth weight is not associated with a significantly greater prevalence of the meta_x0002_bolic syndrome. Our findings suggest that, although elements of the metabolic syndrome may be programmed by fetal undernutrition, the origin of the syndrome as a whole is not likely to be found in poor nutrition during gestation.</t>
  </si>
  <si>
    <t>Huang et al.</t>
  </si>
  <si>
    <t>China</t>
  </si>
  <si>
    <t>WPRO</t>
  </si>
  <si>
    <t>3 Hubert Department of Global Health, Rollins School of Public Health, Emory University, Atlanta, GA 30322; and 4 National Center for Maternal and Infant Health, and Department of Health Care Epidemiology, Beijing University Medical Science Center, Beijing 100191, China</t>
  </si>
  <si>
    <t>USA
China</t>
  </si>
  <si>
    <t>Yes</t>
  </si>
  <si>
    <t>1993 - 1996</t>
  </si>
  <si>
    <t>China-U.S. Collaborative Project for Neural
Tube Defect Prevention</t>
  </si>
  <si>
    <t>Natural disasters</t>
  </si>
  <si>
    <t>Chinese famine (1959–1961)</t>
  </si>
  <si>
    <t>Perinatal women/children</t>
  </si>
  <si>
    <t>Obesirt, HTN</t>
  </si>
  <si>
    <t>NCDs</t>
  </si>
  <si>
    <t>The Chinese famine of 1959–1961 was the largest in human history. We used data on 35,025 women born in 1957–1963 to assess the impact of famine exposure on height, BMI, and hypertension at ~32 y of age. The data were from the China_x0002_U.S. Collaborative Project for Neural Tube Defect Prevention. The famine varied in intensity across provinces and counties and affected rural areas disproportionately. We used a measure of famine intensity at the county level based on the size of birth year cohorts in a difference-in-difference model, which compared each cohort to the unexposed 1963 cohort, after correcting for age and time trends, and estimated impact for the average level of intensity across counties. The impact was confined to rural areas, but this could be due to small sample sizes in urban areas. Height was reduced in the 1958 and 1959 cohorts by 1.7 and 1.3 cm, respectively. This corresponded to exposures during 0.5–3.5 y for the 1958 cohort and late pregnancy and 0–2.5 y for the 1959 cohort. BMI increased by 0.92 kg/m2 in the 1957 cohort, exposed from 1.5 to 4.5 y, but decreased by 0.3 kg/m2 in the 1960–1961 cohorts, exposed during pregnancy and infancy. Famine exposure was associated with a 3-fold increase in the odds of hypertension for the 1958 cohort. In general, postnatal exposure during the first 2–3 y of life reduced height and increased BMI and hypertension, whereas exposure during pregnancy and infancy reduced BMI. J. Nutr. 140: 1874–1878, 2010.</t>
  </si>
  <si>
    <t>Hult et al.</t>
  </si>
  <si>
    <t>Nigeria</t>
  </si>
  <si>
    <t>AFRO</t>
  </si>
  <si>
    <t>1 Department of Clinical Science, Intervention and Technology, Karolinska Institute, Stockholm, Sweden, 2 Department of Women’s and Children’s Health, Karolinska Institute, Stockholm, Sweden, 3 University of Nigeria Teaching Hospital, Enugu, Nigeria</t>
  </si>
  <si>
    <t>Sweden</t>
  </si>
  <si>
    <t>Sweden
Nigeria</t>
  </si>
  <si>
    <t>1965 - 1973 and 2009</t>
  </si>
  <si>
    <t>major market places</t>
  </si>
  <si>
    <t>Biafran famine (1967)</t>
  </si>
  <si>
    <t>Disater-affected local population</t>
  </si>
  <si>
    <t>40+ years</t>
  </si>
  <si>
    <t>Hypertension, Diabetes, Overweight (BMI &gt;25kg/m2), Obesity (BMI &gt;30kg/m2)</t>
  </si>
  <si>
    <t>HTN, DM, Obesity</t>
  </si>
  <si>
    <t>Background: Sub-Saharan Africa is facing rapidly increasing prevalences of cardiovascular disease, obesity, diabetes and hypertension. Previous and ongoing undernutrition among pregnant women may contribute to this development as suggested by epidemiological studies from high income countries linking undernutrition in fetal life with increased burden of non-communicable diseases in later life. We undertook to study the risks for hypertension, glucose intolerance and overweight forty years after fetal exposure to famine afflicted Biafra during the Nigerian civil war (1967–1970). Methods and Findings: Cohort study performed in June 27–July 31, 2009 in Enugu, Nigeria. Adults (n = 1,339) born before (1965–67), during (1968–January 1970), or after (1971–73) the years of famine were included. Blood pressure (BP), random plasma glucose (p-glucose) and anthropometrics, as well as prevalence of hypertension (BP.140/90 mmHg), impaired glucose tolerance (IGT; p-glucose 7.8–11.0 mmol/l), diabetes (DM; p-glucose $11.1 mmol/l), or overweight (BMI.25 kg/m2 ) were compared between the three groups. Fetal-infant exposure to famine was associated with elevated systolic (+7 mmHg; p,0.001) and diastolic (+5 mmHg; p,0.001) BP, increased p-glucose (+0.3 mmol/L; p,0.05) and waist circumference (+3cm, p,0.001), increased risk of systolic hypertension (adjusted OR 2.87; 95% CI 1.90–4.34), IGT (OR 1.65; 95% CI 1.02–2.69) and overweight (OR 1.41; 95% CI 1.03–1.93) as compared to people born after the famine. Limitations of this study include the lack of birth weight data and the inability to separate effects of fetal and infant famine. Conclusions: Fetal and infant undernutrition is associated with significantly increased risk of hypertension and impaired glucose tolerance in 40-year-old Nigerians. Prevention of undernutrition during pregnancy and in infancy should therefore be given high priority in health, education, and economic agendas.</t>
  </si>
  <si>
    <t>Lumey et al.</t>
  </si>
  <si>
    <t>Department of Epidemiology, Mailman School of Public Health, Columbia University, New York, New York, USA 2 Cardiovascular Disease Prevention program, St Luke’s-Roosevelt Hospital Center, Columbia University, New York, New York, USA 3 Hubert Department of Global Health, Rollins School of Public Health, Emory University, Atlanta, Georgia, USA 4 Division of Public Health Sciences, Wake Forest University School of Medicine, Winston Salem, North Carolina, USA</t>
  </si>
  <si>
    <t>2003 - 2005</t>
  </si>
  <si>
    <t>health institutions</t>
  </si>
  <si>
    <t>Health center</t>
  </si>
  <si>
    <t>Dutch famine</t>
  </si>
  <si>
    <t>Adult outcomes at 56–62 years</t>
  </si>
  <si>
    <t>Associations between prenatal famine and coronary artery disease (CAD) have been examined before with inconsistent results. For further evaluation, we examined multiple cardiac risk markers in adult men and women with prenatal exposure to the Dutch famine of 1944-5. Birth cohort study of 407 men and women with prenatal famine exposure, 344 born before or after the famine as time controls, and 324 unexposed siblings as family controls. Study subjects underwent standardised interviews and clinical examinations at age approximately 58 years. CAD events from medical history and medical and electrocardiographic (ECG) markers of CAD risk, including 10-year (Framingham) estimates for myocardial infarction and coronary heart disease death, major and minor ECG abnormalities, ECG estimates of left ventricular hypertrophy and left ventricular mass, cardiac autonomic neuropathy measures including the QT index, resting heart rate, heart rate variability from subsequent N-N intervals, and ECG markers of minor T-wave abnormalities, changes in QRS/T frontal plane angle and ST-segment. No increase was seen in CAD risk (HR 1.17; 95% CI 0.73 to 1.88), Framingham risk (OR 1.14; 95% CI 0.90 to 1.44) or in ECG outcomes, adjusting for age and sex. Left ventricular mass estimated with body size was elevated by 3.78 g (95% CI 0.91 to 6.64) after prenatal famine, but showed a 0.65 g decrease (95% CI -2.63 to 1.34) when adjusted for body mass index. We see no relation between prenatal famine and adult CAD, Framingham risk, or any ECG predictors of increased cardiac disease risk.;Objective and SettingAssociations between prenatal famine and coronary artery disease (CAD) have been examined before with inconsistent results. For further evaluation, we examined multiple cardiac risk markers in adult men and women with prenatal exposure to the Dutch famine of 1944-5.DesignBirth cohort study of 407 men and women with prenatal famine exposure, 344 born before or after the famine as time controls, and 324 unexposed siblings as family controls. Study subjects underwent standardised interviews and clinical examinations at age approximately 58years.Outcome MeasuresCAD events from medical history and medical and electrocardiographic (ECG) markers of CAD risk, including 10-year (Framingham) estimates for myocardial infarction and coronary heart disease death, major and minor ECG abnormalities, ECG estimates of left ventricular hypertrophy and left ventricular mass, cardiac autonomic neuropathy measures including the QT index, resting heart rate, heart rate variability from subsequent N-N intervals, and ECG markers of minor T-wave abnormalities, changes in QRS/T frontal plane angle and ST-segment.ResultsNo increase was seen in CAD risk (HR 1.17; 95% CI 0.73 to 1.88), Framingham risk (OR 1.14; 95% CI 0.90 to 1.44) or in ECG outcomes, adjusting for age and sex. Left ventricular mass estimated with body size was elevated by 3.78g (95% CI 0.91 to 6.64) after prenatal famine, but showed a 0.65g decrease (95% CI -2.63 to 1.34) when adjusted for body mass index.ConclusionsWe see no relation between prenatal famine and adult CAD, Framingham risk, or any ECG predictors of increased cardiac disease risk.;Objective and Setting Associations between prenatal famine and coronary artery disease (CAD) have been examined before with inconsistent results. For further evaluation, we examined multiple cardiac risk markers in adult men and women with prenatal exposure to the Dutch famine of 1944-5. Design Birth cohort study of 407 men and women with prenatal famine exposure, 344 born before or after the famine as time controls, and 324 unexposed siblings as family controls. Study subjects underwent standardised interviews and clinical examinations at age approximately 58 years. Outcome Measures CAD events from medical history and medical and electrocardiographic (ECG) markers of CAD risk, including 10-year (Framingham) estimates for myocardial infarction and coronary heart disease death, major and minor ECG abnormalities, ECG estimates of left ventricular hypertrophy and left ventricular mass, cardiac autonomic neuropathy measures including the QT index, resting heart rate, heart rate variability from subsequent N-N intervals, and ECG markers of minor T-wave abnormalities, changes in QRS/T frontal plane angle and ST-segment. Results No increase was seen in CAD risk (HR 1.17; 95% CI 0.73 to 1.88), Framingham risk (OR 1.14; 95% CI 0.90 to 1.44) or in ECG outcomes, adjusting for age and sex. Left ventricular mass estimated with body size was elevated by 3.78 g (95% CI 0.91 to 6.64) after prenatal famine, but showed a 0.65 g decrease (95% CI -2.63 to 1.34) when adjusted for body mass index. Conclusions We see no relation between prenatal famine and adult CAD, Framingham risk, or any ECG predictors of increased cardiac disease risk.;OBJECTIVE AND SETTINGAssociations between prenatal famine and coronary artery disease (CAD) have been examined before with inconsistent results. For further evaluation, we examined multiple cardiac risk markers in adult men and women with prenatal exposure to the Dutch famine of 1944-5. DESIGNBirth cohort study of 407 men and women with prenatal famine exposure, 344 born before or after the famine as time controls, and 324 unexposed siblings as family controls. Study subjects underwent standardised interviews and clinical examinations at age approximately 58 years. OUTCOME MEASURESCAD events from medical history and medical and electrocardiographic (ECG) markers of CAD risk, in luding 10-year (Framingham) estimates for myocardial infarction and coronary heart disease death, major and minor ECG abnormalities, ECG estimates of left ventricular hypertrophy and left ventricular mass, cardiac autonomic neuropathy measures including the QT index, resting heart rate, heart rate variability from subsequent N-N intervals, and ECG markers of minor T-wave abnormalities, changes in QRS/T frontal plane angle and ST-segment. RESULTSNo increase was seen in CAD risk (HR 1.17; 95% CI 0.73 to 1.88), Framingham risk (OR 1.14; 95% CI 0.90 to 1.44) or in ECG outcomes, adjusting for age and sex. Left ventricular mass estimated with body size was elevated by 3.78 g (95% CI 0.91 to 6.64) after prenatal famine, but showed a 0.65 g decrease (95% CI -2.63 to 1.34) when adjusted for body mass index. CONCLUSIONSWe see no relation between prenatal famine and adult CAD, Framingham risk, or any ECG predictors of increased cardiac disease risk.;Objective and Setting Associations between prenatal famine and coronary artery disease (CAD) have been examined before with inconsistent results. For further evaluation, we examined multiple cardiac risk markers in adult men and women with prenatal exposure to the Dutch famine of 1944–5. Design Birth cohort study of 407 men and women with prenatal famine exposure, 344 born before or after the famine as time controls, and 324 unexposed siblings as family controls. Study subjects underwent standardised interviews and clinical examinations at age approximately 58 years. Outcome Measures CAD events from medical history and medical and electrocardiographic (ECG) markers of CAD risk, including 10-year (Framingham) estimates for myocardial infarction and coronary heart disease death, major and minor ECG abnormalities, ECG estimates of left ventricular hypertrophy and left ventricular mass, cardiac autonomic neuropathy measures including the QT index, resting heart rate, heart rate variability from subsequent N–N intervals, and ECG markers of minor T-wave abnormalities, changes in QRS/T frontal plane angle and ST-segment. Results No increase was seen in CAD risk (HR 1.17; 95% CI 0.73 to 1.88), Framingham risk (OR 1.14; 95% CI 0.90 to 1.44) or in ECG outcomes, adjusting for age and sex. Left ventricular mass estimated with body size was elevated by 3.78 g (95% CI 0.91 to 6.64) after prenatal famine, but showed a 0.65 g decrease (95% CI −2.63 to 1.34) when adjusted for body mass index. Conclusions We see no relation between prenatal famine and adult CAD, Framingham risk, or any ECG predictors of increased cardiac disease risk.;</t>
  </si>
  <si>
    <t>Ekamper et al.</t>
  </si>
  <si>
    <t>Netherlands Interdisciplinary Demographic Institute, Royal Netherlands Academy of Arts and Sciences/University of Groningen, The Hague, the Netherlands (Peter Ekamper, Frans van Poppel, Govert E. Bijwaard); Department of Cultural Anthropology and Sociology, Faculty of Social and Behavioural Sciences, Utrecht University, Utrecht, the Netherlands (Frans van Poppel); Hubert Department of Global Health, Rollins School of Public Health, Emory University, Atlanta, Georgia (Aryeh D. Stein); Department of Epidemiology, Mailman School of Public Health, ColumbiaUniversity,NewYork,NewYork (L.H.Lumey); and Department of Molecular Epidemiology, Leiden University Medical Center, Leiden, the Netherlands (L. H. Lumey).</t>
  </si>
  <si>
    <t>Netherlands
USA</t>
  </si>
  <si>
    <t xml:space="preserve"> 1944 - 1947 &amp; 2010</t>
  </si>
  <si>
    <t>Office of Registration and Information on Discharged Personnel at the Netherlands Ministry of Defence and further linked to population and death records at Statistics Netherlands</t>
  </si>
  <si>
    <t>Disatser-affected local population</t>
  </si>
  <si>
    <t>63 years</t>
  </si>
  <si>
    <t>Heart disease mortality, cerebrovascular disease mortality, diabetes mellitus mortality, cancer mortality</t>
  </si>
  <si>
    <t>CV and/or CVD, DM, Cancer</t>
  </si>
  <si>
    <t>Nutritional conditions in early life may affect adult health, but prior studies of mortality have been limited to small samples. We evaluated the relationship between pre-/perinatal famine exposure during the Dutch Hunger Winter of 1944–1945 and mortality through age 63 years among 41,096 men born in 1944–1947 and examined at age 18 years for universal military service in the Netherlands. Of these men, 22,952 had been born around the time of the Dutch famine in 6 affected cities; the remainder served as unexposed controls. Cox proportional hazards models were used to estimate hazard ratios for death from cancer, heart disease, other natural causes, and external causes. After 1,853,023 person-years of follow-up, we recorded 1,938 deaths from cancer, 1,040 from heart disease, 1,418 from other natural causes, and 523 from external causes. We found no increase in mortality from cancer or cardiovascular disease after prenatal famine exposure. However, there were increases in mortality from other natural causes (hazard ratio = 1.24, 95% confidence interval: 1.03, 1.49) and external causes (hazard ratio = 1.46, 95% confidence interval: 1.09, 1.97) after famine exposure in the first trimester of gestation. Further follow-up of the cohort is needed to provide more accurate risk estimates of mortality from specific causes of death after nutritional disturbances during gestation and very early life.</t>
  </si>
  <si>
    <r>
      <t>Van der Kooy et al</t>
    </r>
    <r>
      <rPr>
        <vertAlign val="superscript"/>
        <sz val="11"/>
        <color rgb="FF000000"/>
        <rFont val="Candara"/>
      </rPr>
      <t>40  /// original ref (B4)</t>
    </r>
  </si>
  <si>
    <t>B4</t>
  </si>
  <si>
    <t xml:space="preserve">Kooy, K &amp; Leenen, R &amp; Seidell, Jaap &amp; Deurenberg, Paul &amp; Droop, A &amp; Bakker, C.. (1993). Waist-hip ratio is a poor predictor of change in visceral fat. The American journal of clinical nutrition. 57. 327-33. </t>
  </si>
  <si>
    <t>33.3 (6.9)</t>
  </si>
  <si>
    <r>
      <t>Baseline BMI (kg/m</t>
    </r>
    <r>
      <rPr>
        <b/>
        <vertAlign val="superscript"/>
        <sz val="8"/>
        <rFont val="Arial"/>
        <family val="2"/>
      </rPr>
      <t>2</t>
    </r>
    <r>
      <rPr>
        <b/>
        <sz val="8"/>
        <rFont val="Arial"/>
        <family val="2"/>
      </rPr>
      <t>)</t>
    </r>
  </si>
  <si>
    <r>
      <t>Keys et a</t>
    </r>
    <r>
      <rPr>
        <sz val="10"/>
        <rFont val="Candara"/>
        <family val="2"/>
      </rPr>
      <t>l 1</t>
    </r>
    <r>
      <rPr>
        <sz val="11"/>
        <rFont val="Candara"/>
        <family val="2"/>
      </rPr>
      <t xml:space="preserve"> (pp. 89–92),31</t>
    </r>
  </si>
  <si>
    <r>
      <rPr>
        <sz val="11"/>
        <rFont val="Candara"/>
      </rPr>
      <t>Hehir 32</t>
    </r>
  </si>
  <si>
    <t>Hehir 32</t>
  </si>
  <si>
    <t>Prison inmates during
WW2    28</t>
  </si>
  <si>
    <t>Winick et al 29</t>
  </si>
  <si>
    <t>Keys et al 1 (pp. 23–24),
Tushinskii et al33</t>
  </si>
  <si>
    <t>Keys et al1 (pp. 24–25)</t>
  </si>
  <si>
    <t>Keys et al1 and Boerema 34</t>
  </si>
  <si>
    <t>Benedict squad A 35</t>
  </si>
  <si>
    <t>Benedict squad B 35</t>
  </si>
  <si>
    <t>Minnesota study 1</t>
  </si>
  <si>
    <r>
      <rPr>
        <sz val="11"/>
        <rFont val="Candara"/>
      </rPr>
      <t>Borel et al</t>
    </r>
    <r>
      <rPr>
        <vertAlign val="superscript"/>
        <sz val="11"/>
        <rFont val="Candara"/>
      </rPr>
      <t>36</t>
    </r>
  </si>
  <si>
    <r>
      <t>Jebb et al</t>
    </r>
    <r>
      <rPr>
        <vertAlign val="superscript"/>
        <sz val="11"/>
        <rFont val="Candara"/>
      </rPr>
      <t>39</t>
    </r>
  </si>
  <si>
    <r>
      <rPr>
        <sz val="11"/>
        <rFont val="Candara"/>
      </rPr>
      <t>Van der Kooy et al</t>
    </r>
    <r>
      <rPr>
        <vertAlign val="superscript"/>
        <sz val="11"/>
        <rFont val="Candara"/>
      </rPr>
      <t>40</t>
    </r>
  </si>
  <si>
    <r>
      <t>Van der Kooy et al</t>
    </r>
    <r>
      <rPr>
        <vertAlign val="superscript"/>
        <sz val="11"/>
        <rFont val="Candara"/>
      </rPr>
      <t>40</t>
    </r>
  </si>
  <si>
    <r>
      <t>Vink et al (VLCD)</t>
    </r>
    <r>
      <rPr>
        <vertAlign val="superscript"/>
        <sz val="11"/>
        <rFont val="Candara"/>
      </rPr>
      <t>51</t>
    </r>
  </si>
  <si>
    <r>
      <t>Davis et al</t>
    </r>
    <r>
      <rPr>
        <vertAlign val="superscript"/>
        <sz val="11"/>
        <rFont val="Candara"/>
      </rPr>
      <t>56</t>
    </r>
  </si>
  <si>
    <r>
      <t>Pownall et al</t>
    </r>
    <r>
      <rPr>
        <vertAlign val="superscript"/>
        <sz val="11"/>
        <rFont val="Candara"/>
        <family val="2"/>
      </rPr>
      <t>58</t>
    </r>
  </si>
  <si>
    <r>
      <t>McAuley et al (high protein group)</t>
    </r>
    <r>
      <rPr>
        <vertAlign val="superscript"/>
        <sz val="11"/>
        <rFont val="Candara"/>
      </rPr>
      <t>60</t>
    </r>
  </si>
  <si>
    <r>
      <t>Marquez-Quinones et al</t>
    </r>
    <r>
      <rPr>
        <vertAlign val="superscript"/>
        <sz val="11"/>
        <rFont val="Candara"/>
      </rPr>
      <t>62</t>
    </r>
  </si>
  <si>
    <r>
      <t>Vink et al (LCD)</t>
    </r>
    <r>
      <rPr>
        <vertAlign val="superscript"/>
        <sz val="11"/>
        <rFont val="Candara"/>
      </rPr>
      <t>51</t>
    </r>
  </si>
  <si>
    <r>
      <t>Pasman et al</t>
    </r>
    <r>
      <rPr>
        <vertAlign val="superscript"/>
        <sz val="11"/>
        <rFont val="Candara"/>
      </rPr>
      <t>54</t>
    </r>
  </si>
  <si>
    <r>
      <t>Forthergill et al</t>
    </r>
    <r>
      <rPr>
        <vertAlign val="superscript"/>
        <sz val="11"/>
        <rFont val="Candara"/>
      </rPr>
      <t>67</t>
    </r>
  </si>
  <si>
    <t>study_id</t>
  </si>
  <si>
    <t>type</t>
  </si>
  <si>
    <t>observational</t>
  </si>
  <si>
    <t>experimental</t>
  </si>
  <si>
    <t>setting</t>
  </si>
  <si>
    <t>Prison inmates in WW2, Louvain, Belgium</t>
  </si>
  <si>
    <t>notes</t>
  </si>
  <si>
    <t>authors</t>
  </si>
  <si>
    <t>low WL group</t>
  </si>
  <si>
    <t>intermittent</t>
  </si>
  <si>
    <t>NPNC</t>
  </si>
  <si>
    <t>VLCD</t>
  </si>
  <si>
    <t>medium WL group</t>
  </si>
  <si>
    <t>control</t>
  </si>
  <si>
    <t>NPLC</t>
  </si>
  <si>
    <t>high protein group</t>
  </si>
  <si>
    <t>HPLC</t>
  </si>
  <si>
    <t>LCD</t>
  </si>
  <si>
    <t>large WL group</t>
  </si>
  <si>
    <t>continuous</t>
  </si>
  <si>
    <t>Miinnesota study</t>
  </si>
  <si>
    <t>ref 28</t>
  </si>
  <si>
    <t>female</t>
  </si>
  <si>
    <t>male</t>
  </si>
  <si>
    <t>both</t>
  </si>
  <si>
    <t>age_range</t>
  </si>
  <si>
    <t>bmi_baseline_sd</t>
  </si>
  <si>
    <t/>
  </si>
  <si>
    <t>bmi_baseline</t>
  </si>
  <si>
    <t>intake_baseline</t>
  </si>
  <si>
    <t>intake_famine</t>
  </si>
  <si>
    <t>percent_wt_loss</t>
  </si>
  <si>
    <t>intake_reduction</t>
  </si>
  <si>
    <t>sampsi</t>
  </si>
  <si>
    <t>percent_fat_loss</t>
  </si>
  <si>
    <t>percent_nonfat_loss</t>
  </si>
  <si>
    <t>Aubuchon et al.</t>
  </si>
  <si>
    <t>Beavers et al.</t>
  </si>
  <si>
    <t>Benedict squad A</t>
  </si>
  <si>
    <t>Benedict squad B</t>
  </si>
  <si>
    <t>Borel et al.</t>
  </si>
  <si>
    <t>Bosy-Westphal et al.</t>
  </si>
  <si>
    <t>Brinkworth et al.</t>
  </si>
  <si>
    <t>Camps et al.</t>
  </si>
  <si>
    <t>Catenacci et al.</t>
  </si>
  <si>
    <t>Davis et al.</t>
  </si>
  <si>
    <t>Diepvens et al.</t>
  </si>
  <si>
    <t>Fogelholm et al.</t>
  </si>
  <si>
    <t>Forthergill et al.</t>
  </si>
  <si>
    <t>Gallagher et al.</t>
  </si>
  <si>
    <t>Goyenechea et al.</t>
  </si>
  <si>
    <t>Jebb et al.</t>
  </si>
  <si>
    <t>Keys et al., Tushinskii et al.</t>
  </si>
  <si>
    <t>Keys et al.</t>
  </si>
  <si>
    <t>Keys et al., Boerema</t>
  </si>
  <si>
    <t>Lejeune et al.</t>
  </si>
  <si>
    <t>Marquez-Quinones et al.</t>
  </si>
  <si>
    <t>McAuley et al.</t>
  </si>
  <si>
    <t>Pownall et al.</t>
  </si>
  <si>
    <t>Ryan et al.</t>
  </si>
  <si>
    <t>Senechal et al.</t>
  </si>
  <si>
    <t>Soenen et al.</t>
  </si>
  <si>
    <t>Sumithran et al.</t>
  </si>
  <si>
    <t>Vadiveloo et al.</t>
  </si>
  <si>
    <t>Verhoef et al.</t>
  </si>
  <si>
    <t>Von Thun et al.</t>
  </si>
  <si>
    <t>Wang et al.</t>
  </si>
  <si>
    <t>Winick et al.</t>
  </si>
  <si>
    <t>Byrne et al. (intermittent)</t>
  </si>
  <si>
    <t>Byrne et al. (continuous)</t>
  </si>
  <si>
    <t>Byrne et al. (females)</t>
  </si>
  <si>
    <t>Goyenechea et al. (no protein)</t>
  </si>
  <si>
    <t>Hehir (British soldiers)</t>
  </si>
  <si>
    <t>Hehir (Indian soldiers)</t>
  </si>
  <si>
    <t>Pasman et al. (A)</t>
  </si>
  <si>
    <t>Pasman et al. (B)</t>
  </si>
  <si>
    <t>Pasman et al.(C)</t>
  </si>
  <si>
    <t>Soenen et al. (no protein)</t>
  </si>
  <si>
    <t>Uusi-Rasi et al. (A)</t>
  </si>
  <si>
    <t>Uusi-Rasi et al. (B)</t>
  </si>
  <si>
    <t>Van der Kooy et al. (A)</t>
  </si>
  <si>
    <t>Van der Kooy et al. (B)</t>
  </si>
  <si>
    <t>Vink et al. (A)</t>
  </si>
  <si>
    <t>Vink et al. (B)</t>
  </si>
  <si>
    <t>Uusi-Rasi et al. (C)</t>
  </si>
  <si>
    <t>age</t>
  </si>
  <si>
    <t>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</si>
</sst>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2" x14ac:knownFonts="1">
    <font>
      <sz val="11"/>
      <color theme="1"/>
      <name val="Calibri"/>
      <family val="2"/>
      <scheme val="minor"/>
    </font>
    <font>
      <b/>
      <sz val="11"/>
      <color rgb="FF398E98"/>
      <name val="Candara"/>
      <family val="2"/>
    </font>
    <font>
      <sz val="11"/>
      <color theme="1"/>
      <name val="Candara"/>
      <family val="2"/>
    </font>
    <font>
      <vertAlign val="superscript"/>
      <sz val="11"/>
      <name val="Candara"/>
      <family val="2"/>
    </font>
    <font>
      <sz val="11"/>
      <color rgb="FF000000"/>
      <name val="Candara"/>
      <family val="2"/>
    </font>
    <font>
      <sz val="11"/>
      <name val="Candara"/>
      <family val="2"/>
    </font>
    <font>
      <sz val="11"/>
      <color rgb="FFFF0000"/>
      <name val="Calibri"/>
      <family val="2"/>
      <scheme val="minor"/>
    </font>
    <font>
      <sz val="10"/>
      <color rgb="FF202124"/>
      <name val="Arial"/>
      <family val="2"/>
    </font>
    <font>
      <sz val="11"/>
      <name val="Calibri"/>
      <family val="2"/>
      <scheme val="minor"/>
    </font>
    <font>
      <sz val="11"/>
      <color rgb="FF333333"/>
      <name val="Georgia"/>
      <family val="1"/>
    </font>
    <font>
      <i/>
      <sz val="11"/>
      <color rgb="FF333333"/>
      <name val="Georgia"/>
      <family val="1"/>
    </font>
    <font>
      <b/>
      <i/>
      <sz val="11"/>
      <color theme="1"/>
      <name val="Calibri"/>
      <family val="2"/>
      <scheme val="minor"/>
    </font>
    <font>
      <b/>
      <i/>
      <sz val="11"/>
      <name val="Calibri"/>
      <family val="2"/>
      <scheme val="minor"/>
    </font>
    <font>
      <b/>
      <i/>
      <sz val="11"/>
      <color rgb="FFFF0000"/>
      <name val="Calibri"/>
      <family val="2"/>
      <scheme val="minor"/>
    </font>
    <font>
      <sz val="8"/>
      <name val="Calibri"/>
      <family val="2"/>
      <scheme val="minor"/>
    </font>
    <font>
      <sz val="10"/>
      <color theme="1"/>
      <name val="Candara"/>
      <family val="2"/>
    </font>
    <font>
      <sz val="10"/>
      <color rgb="FFFF0000"/>
      <name val="Candara"/>
      <family val="2"/>
    </font>
    <font>
      <sz val="11"/>
      <color rgb="FFFF0000"/>
      <name val="Candara"/>
      <family val="2"/>
    </font>
    <font>
      <b/>
      <sz val="8"/>
      <color rgb="FF398E98"/>
      <name val="Arial"/>
      <family val="2"/>
    </font>
    <font>
      <b/>
      <vertAlign val="superscript"/>
      <sz val="8"/>
      <color rgb="FF398E98"/>
      <name val="Arial"/>
      <family val="2"/>
    </font>
    <font>
      <sz val="11"/>
      <color rgb="FF000000"/>
      <name val="Calibri"/>
      <scheme val="minor"/>
    </font>
    <font>
      <sz val="11"/>
      <color rgb="FF000000"/>
      <name val="Candara"/>
    </font>
    <font>
      <vertAlign val="superscript"/>
      <sz val="11"/>
      <color rgb="FF000000"/>
      <name val="Candara"/>
    </font>
    <font>
      <vertAlign val="superscript"/>
      <sz val="11"/>
      <color rgb="FF000000"/>
      <name val="Candara"/>
      <charset val="1"/>
    </font>
    <font>
      <sz val="11"/>
      <color rgb="FF000000"/>
      <name val="Candara"/>
      <charset val="1"/>
    </font>
    <font>
      <sz val="12"/>
      <color rgb="FF212121"/>
      <name val="Cambria"/>
      <charset val="1"/>
    </font>
    <font>
      <sz val="11"/>
      <color rgb="FFFF0000"/>
      <name val="Candara"/>
    </font>
    <font>
      <vertAlign val="superscript"/>
      <sz val="11"/>
      <color rgb="FFFF0000"/>
      <name val="Candara"/>
    </font>
    <font>
      <vertAlign val="superscript"/>
      <sz val="11"/>
      <color rgb="FF000000"/>
      <name val="Candara"/>
      <family val="2"/>
    </font>
    <font>
      <sz val="11"/>
      <color theme="1"/>
      <name val="Candara"/>
    </font>
    <font>
      <b/>
      <sz val="11"/>
      <color theme="1"/>
      <name val="Calibri"/>
      <family val="2"/>
      <scheme val="minor"/>
    </font>
    <font>
      <b/>
      <sz val="11"/>
      <color rgb="FF000000"/>
      <name val="Candara"/>
    </font>
    <font>
      <sz val="11"/>
      <color rgb="FF000000"/>
      <name val="Aptos"/>
      <family val="2"/>
      <charset val="1"/>
    </font>
    <font>
      <b/>
      <sz val="11"/>
      <name val="Candara"/>
      <family val="2"/>
    </font>
    <font>
      <b/>
      <vertAlign val="superscript"/>
      <sz val="8"/>
      <name val="Arial"/>
      <family val="2"/>
    </font>
    <font>
      <b/>
      <sz val="8"/>
      <name val="Arial"/>
      <family val="2"/>
    </font>
    <font>
      <sz val="10"/>
      <name val="Candara"/>
      <family val="2"/>
    </font>
    <font>
      <sz val="11"/>
      <name val="Candara"/>
    </font>
    <font>
      <vertAlign val="superscript"/>
      <sz val="11"/>
      <name val="Candara"/>
    </font>
    <font>
      <sz val="11"/>
      <name val="Candara"/>
      <charset val="1"/>
    </font>
    <font>
      <sz val="11"/>
      <color theme="1"/>
      <name val="Arial"/>
      <family val="2"/>
    </font>
    <font>
      <sz val="10.5"/>
      <color theme="1"/>
      <name val="Arial"/>
      <family val="2"/>
    </font>
  </fonts>
  <fills count="21">
    <fill>
      <patternFill patternType="none"/>
    </fill>
    <fill>
      <patternFill patternType="gray125"/>
    </fill>
    <fill>
      <patternFill patternType="solid">
        <fgColor rgb="FFE3F1ED"/>
        <bgColor indexed="64"/>
      </patternFill>
    </fill>
    <fill>
      <patternFill patternType="solid">
        <fgColor rgb="FFFFFF00"/>
        <bgColor indexed="64"/>
      </patternFill>
    </fill>
    <fill>
      <patternFill patternType="solid">
        <fgColor theme="4"/>
        <bgColor indexed="64"/>
      </patternFill>
    </fill>
    <fill>
      <patternFill patternType="solid">
        <fgColor rgb="FFFF0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66FF"/>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2"/>
        <bgColor indexed="64"/>
      </patternFill>
    </fill>
    <fill>
      <patternFill patternType="solid">
        <fgColor rgb="FFFFC000"/>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bgColor indexed="64"/>
      </patternFill>
    </fill>
    <fill>
      <patternFill patternType="solid">
        <fgColor rgb="FF0070C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indexed="64"/>
      </top>
      <bottom style="thin">
        <color indexed="64"/>
      </bottom>
      <diagonal/>
    </border>
    <border>
      <left/>
      <right style="thin">
        <color rgb="FF000000"/>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s>
  <cellStyleXfs count="1">
    <xf numFmtId="0" fontId="0" fillId="0" borderId="0"/>
  </cellStyleXfs>
  <cellXfs count="171">
    <xf numFmtId="0" fontId="0" fillId="0" borderId="0" xfId="0"/>
    <xf numFmtId="0" fontId="1" fillId="2" borderId="1" xfId="0" applyFont="1" applyFill="1" applyBorder="1" applyAlignment="1">
      <alignment vertical="top" wrapText="1"/>
    </xf>
    <xf numFmtId="0" fontId="2" fillId="0" borderId="1" xfId="0" applyFont="1" applyBorder="1" applyAlignment="1">
      <alignment vertical="top"/>
    </xf>
    <xf numFmtId="1" fontId="2" fillId="0" borderId="1" xfId="0" applyNumberFormat="1" applyFont="1" applyBorder="1" applyAlignment="1">
      <alignment vertical="top"/>
    </xf>
    <xf numFmtId="164" fontId="2" fillId="0" borderId="1" xfId="0" applyNumberFormat="1" applyFont="1" applyBorder="1" applyAlignment="1">
      <alignment vertical="top"/>
    </xf>
    <xf numFmtId="0" fontId="4" fillId="0" borderId="1" xfId="0" applyFont="1" applyBorder="1" applyAlignment="1">
      <alignment horizontal="right" vertical="center"/>
    </xf>
    <xf numFmtId="0" fontId="2" fillId="0" borderId="1" xfId="0" applyFont="1" applyBorder="1"/>
    <xf numFmtId="1" fontId="0" fillId="3" borderId="0" xfId="0" applyNumberFormat="1" applyFill="1"/>
    <xf numFmtId="0" fontId="7" fillId="0" borderId="0" xfId="0" applyFont="1"/>
    <xf numFmtId="0" fontId="6" fillId="0" borderId="0" xfId="0" applyFont="1"/>
    <xf numFmtId="0" fontId="8" fillId="0" borderId="0" xfId="0" applyFont="1"/>
    <xf numFmtId="0" fontId="0" fillId="4" borderId="0" xfId="0" applyFill="1"/>
    <xf numFmtId="1" fontId="0" fillId="5" borderId="0" xfId="0" applyNumberFormat="1" applyFill="1"/>
    <xf numFmtId="0" fontId="9" fillId="0" borderId="0" xfId="0" applyFont="1"/>
    <xf numFmtId="0" fontId="11" fillId="0" borderId="0" xfId="0" applyFont="1"/>
    <xf numFmtId="0" fontId="12" fillId="0" borderId="0" xfId="0" applyFont="1"/>
    <xf numFmtId="0" fontId="11" fillId="6" borderId="0" xfId="0" applyFont="1" applyFill="1"/>
    <xf numFmtId="0" fontId="11" fillId="7" borderId="0" xfId="0" applyFont="1" applyFill="1"/>
    <xf numFmtId="0" fontId="11" fillId="8" borderId="0" xfId="0" applyFont="1" applyFill="1"/>
    <xf numFmtId="0" fontId="11" fillId="9" borderId="0" xfId="0" applyFont="1" applyFill="1"/>
    <xf numFmtId="0" fontId="11" fillId="10" borderId="0" xfId="0" applyFont="1" applyFill="1"/>
    <xf numFmtId="0" fontId="11" fillId="5" borderId="0" xfId="0" applyFont="1" applyFill="1"/>
    <xf numFmtId="0" fontId="11" fillId="11" borderId="0" xfId="0" applyFont="1" applyFill="1"/>
    <xf numFmtId="0" fontId="13" fillId="0" borderId="0" xfId="0" applyFont="1"/>
    <xf numFmtId="0" fontId="2" fillId="0" borderId="1" xfId="0" applyFont="1" applyBorder="1" applyAlignment="1">
      <alignment vertical="top" wrapText="1"/>
    </xf>
    <xf numFmtId="0" fontId="2" fillId="0" borderId="1" xfId="0" applyFont="1" applyBorder="1" applyAlignment="1">
      <alignment horizontal="right" vertical="top"/>
    </xf>
    <xf numFmtId="164" fontId="2" fillId="0" borderId="0" xfId="0" applyNumberFormat="1" applyFont="1" applyAlignment="1">
      <alignment vertical="top"/>
    </xf>
    <xf numFmtId="0" fontId="2" fillId="0" borderId="0" xfId="0" applyFont="1"/>
    <xf numFmtId="0" fontId="0" fillId="3" borderId="0" xfId="0" applyFill="1"/>
    <xf numFmtId="0" fontId="20" fillId="0" borderId="0" xfId="0" applyFont="1"/>
    <xf numFmtId="0" fontId="0" fillId="14" borderId="0" xfId="0" applyFill="1"/>
    <xf numFmtId="0" fontId="0" fillId="15" borderId="0" xfId="0" applyFill="1"/>
    <xf numFmtId="0" fontId="2" fillId="0" borderId="0" xfId="0" applyFont="1" applyAlignment="1">
      <alignment wrapText="1"/>
    </xf>
    <xf numFmtId="0" fontId="21" fillId="8" borderId="1" xfId="0" applyFont="1" applyFill="1" applyBorder="1" applyAlignment="1">
      <alignment vertical="top"/>
    </xf>
    <xf numFmtId="164" fontId="2" fillId="16" borderId="0" xfId="0" applyNumberFormat="1" applyFont="1" applyFill="1" applyAlignment="1">
      <alignment vertical="top"/>
    </xf>
    <xf numFmtId="0" fontId="0" fillId="16" borderId="0" xfId="0" applyFill="1"/>
    <xf numFmtId="0" fontId="2" fillId="17" borderId="1" xfId="0" applyFont="1" applyFill="1" applyBorder="1" applyAlignment="1">
      <alignment vertical="top"/>
    </xf>
    <xf numFmtId="0" fontId="2" fillId="3" borderId="1" xfId="0" applyFont="1" applyFill="1" applyBorder="1" applyAlignment="1">
      <alignment vertical="top"/>
    </xf>
    <xf numFmtId="0" fontId="2" fillId="18" borderId="1" xfId="0" applyFont="1" applyFill="1" applyBorder="1" applyAlignment="1">
      <alignment vertical="top"/>
    </xf>
    <xf numFmtId="0" fontId="21" fillId="18" borderId="1" xfId="0" applyFont="1" applyFill="1" applyBorder="1" applyAlignment="1">
      <alignment vertical="top"/>
    </xf>
    <xf numFmtId="0" fontId="21" fillId="17" borderId="1" xfId="0" applyFont="1" applyFill="1" applyBorder="1" applyAlignment="1">
      <alignment vertical="top"/>
    </xf>
    <xf numFmtId="0" fontId="2" fillId="3" borderId="1" xfId="0" applyFont="1" applyFill="1" applyBorder="1" applyAlignment="1">
      <alignment vertical="top" wrapText="1"/>
    </xf>
    <xf numFmtId="0" fontId="2" fillId="19" borderId="1" xfId="0" applyFont="1" applyFill="1" applyBorder="1" applyAlignment="1">
      <alignment vertical="top"/>
    </xf>
    <xf numFmtId="0" fontId="17" fillId="0" borderId="1" xfId="0" applyFont="1" applyBorder="1" applyAlignment="1">
      <alignment horizontal="right" vertical="top"/>
    </xf>
    <xf numFmtId="0" fontId="21" fillId="0" borderId="0" xfId="0" applyFont="1"/>
    <xf numFmtId="0" fontId="24" fillId="16" borderId="0" xfId="0" applyFont="1" applyFill="1"/>
    <xf numFmtId="0" fontId="24" fillId="0" borderId="2" xfId="0" applyFont="1" applyBorder="1"/>
    <xf numFmtId="0" fontId="2" fillId="0" borderId="4" xfId="0" applyFont="1" applyBorder="1" applyAlignment="1">
      <alignment horizontal="right" vertical="top"/>
    </xf>
    <xf numFmtId="0" fontId="2" fillId="0" borderId="3" xfId="0" applyFont="1" applyBorder="1" applyAlignment="1">
      <alignment vertical="top"/>
    </xf>
    <xf numFmtId="0" fontId="2" fillId="0" borderId="5" xfId="0" applyFont="1" applyBorder="1" applyAlignment="1">
      <alignment vertical="top"/>
    </xf>
    <xf numFmtId="0" fontId="0" fillId="0" borderId="2" xfId="0" applyBorder="1"/>
    <xf numFmtId="0" fontId="2" fillId="0" borderId="6" xfId="0" applyFont="1" applyBorder="1" applyAlignment="1">
      <alignment vertical="top"/>
    </xf>
    <xf numFmtId="0" fontId="0" fillId="20" borderId="0" xfId="0" applyFill="1"/>
    <xf numFmtId="0" fontId="4" fillId="0" borderId="1" xfId="0" applyFont="1" applyBorder="1" applyAlignment="1">
      <alignment vertical="top"/>
    </xf>
    <xf numFmtId="0" fontId="2" fillId="0" borderId="7" xfId="0" applyFont="1" applyBorder="1"/>
    <xf numFmtId="0" fontId="2" fillId="0" borderId="8" xfId="0" applyFont="1" applyBorder="1"/>
    <xf numFmtId="0" fontId="2" fillId="0" borderId="7" xfId="0" applyFont="1" applyBorder="1" applyAlignment="1">
      <alignment wrapText="1"/>
    </xf>
    <xf numFmtId="0" fontId="2" fillId="0" borderId="9" xfId="0" applyFont="1" applyBorder="1" applyAlignment="1">
      <alignment wrapText="1"/>
    </xf>
    <xf numFmtId="0" fontId="2" fillId="0" borderId="8" xfId="0" applyFont="1" applyBorder="1" applyAlignment="1">
      <alignment wrapText="1"/>
    </xf>
    <xf numFmtId="0" fontId="2" fillId="0" borderId="10" xfId="0" applyFont="1" applyBorder="1"/>
    <xf numFmtId="0" fontId="2" fillId="0" borderId="2" xfId="0" applyFont="1" applyBorder="1"/>
    <xf numFmtId="0" fontId="2" fillId="0" borderId="11" xfId="0" applyFont="1" applyBorder="1"/>
    <xf numFmtId="0" fontId="2" fillId="0" borderId="9" xfId="0" applyFont="1" applyBorder="1"/>
    <xf numFmtId="0" fontId="2" fillId="0" borderId="12" xfId="0" applyFont="1" applyBorder="1"/>
    <xf numFmtId="0" fontId="17" fillId="0" borderId="12"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2" fillId="0" borderId="11" xfId="0" applyFont="1" applyBorder="1" applyAlignment="1">
      <alignment wrapText="1"/>
    </xf>
    <xf numFmtId="0" fontId="2" fillId="3" borderId="14" xfId="0" applyFont="1" applyFill="1" applyBorder="1" applyAlignment="1">
      <alignment wrapText="1"/>
    </xf>
    <xf numFmtId="0" fontId="2" fillId="0" borderId="14" xfId="0" applyFont="1" applyBorder="1" applyAlignment="1">
      <alignment wrapText="1"/>
    </xf>
    <xf numFmtId="0" fontId="2" fillId="3" borderId="15" xfId="0" applyFont="1" applyFill="1" applyBorder="1" applyAlignment="1">
      <alignment wrapText="1"/>
    </xf>
    <xf numFmtId="0" fontId="1" fillId="2" borderId="16" xfId="0" applyFont="1" applyFill="1" applyBorder="1" applyAlignment="1">
      <alignment vertical="top" wrapText="1"/>
    </xf>
    <xf numFmtId="0" fontId="5" fillId="0" borderId="16" xfId="0" applyFont="1" applyBorder="1" applyAlignment="1">
      <alignment wrapText="1"/>
    </xf>
    <xf numFmtId="0" fontId="5" fillId="0" borderId="17" xfId="0" applyFont="1" applyBorder="1" applyAlignment="1">
      <alignment wrapText="1"/>
    </xf>
    <xf numFmtId="0" fontId="2" fillId="0" borderId="9" xfId="0" applyFont="1" applyBorder="1" applyAlignment="1">
      <alignment horizontal="right" wrapText="1"/>
    </xf>
    <xf numFmtId="0" fontId="2" fillId="0" borderId="16" xfId="0" applyFont="1" applyBorder="1" applyAlignment="1">
      <alignment vertical="top"/>
    </xf>
    <xf numFmtId="0" fontId="2" fillId="0" borderId="16" xfId="0" applyFont="1" applyBorder="1" applyAlignment="1">
      <alignment vertical="top" wrapText="1"/>
    </xf>
    <xf numFmtId="0" fontId="2" fillId="0" borderId="17" xfId="0" applyFont="1" applyBorder="1" applyAlignment="1">
      <alignment vertical="top" wrapText="1"/>
    </xf>
    <xf numFmtId="0" fontId="24" fillId="0" borderId="7" xfId="0" applyFont="1" applyBorder="1" applyAlignment="1">
      <alignment wrapText="1"/>
    </xf>
    <xf numFmtId="0" fontId="0" fillId="0" borderId="9" xfId="0" applyBorder="1"/>
    <xf numFmtId="0" fontId="0" fillId="0" borderId="8" xfId="0" applyBorder="1"/>
    <xf numFmtId="1" fontId="2" fillId="0" borderId="16" xfId="0" applyNumberFormat="1" applyFont="1" applyBorder="1" applyAlignment="1">
      <alignment vertical="top"/>
    </xf>
    <xf numFmtId="1" fontId="2" fillId="0" borderId="16" xfId="0" applyNumberFormat="1" applyFont="1" applyBorder="1" applyAlignment="1">
      <alignment vertical="top" wrapText="1"/>
    </xf>
    <xf numFmtId="1" fontId="2" fillId="0" borderId="17" xfId="0" applyNumberFormat="1" applyFont="1" applyBorder="1" applyAlignment="1">
      <alignment vertical="top" wrapText="1"/>
    </xf>
    <xf numFmtId="0" fontId="24" fillId="0" borderId="7" xfId="0" applyFont="1" applyBorder="1"/>
    <xf numFmtId="1" fontId="2" fillId="0" borderId="7" xfId="0" applyNumberFormat="1" applyFont="1" applyBorder="1" applyAlignment="1">
      <alignment vertical="top"/>
    </xf>
    <xf numFmtId="0" fontId="25" fillId="0" borderId="9" xfId="0" applyFont="1" applyBorder="1" applyAlignment="1">
      <alignment horizontal="right" wrapText="1"/>
    </xf>
    <xf numFmtId="0" fontId="1" fillId="12" borderId="16" xfId="0" applyFont="1" applyFill="1" applyBorder="1" applyAlignment="1">
      <alignment vertical="top" wrapText="1"/>
    </xf>
    <xf numFmtId="0" fontId="17" fillId="0" borderId="16" xfId="0" applyFont="1" applyBorder="1"/>
    <xf numFmtId="0" fontId="17" fillId="0" borderId="16" xfId="0" applyFont="1" applyBorder="1" applyAlignment="1">
      <alignment wrapText="1"/>
    </xf>
    <xf numFmtId="0" fontId="2" fillId="0" borderId="17" xfId="0" applyFont="1" applyBorder="1" applyAlignment="1">
      <alignment wrapText="1"/>
    </xf>
    <xf numFmtId="0" fontId="2" fillId="0" borderId="16" xfId="0" applyFont="1" applyBorder="1" applyAlignment="1">
      <alignment wrapText="1"/>
    </xf>
    <xf numFmtId="0" fontId="21" fillId="0" borderId="9" xfId="0" applyFont="1" applyBorder="1" applyAlignment="1">
      <alignment wrapText="1"/>
    </xf>
    <xf numFmtId="0" fontId="21" fillId="0" borderId="8" xfId="0" applyFont="1" applyBorder="1" applyAlignment="1">
      <alignment wrapText="1"/>
    </xf>
    <xf numFmtId="0" fontId="2" fillId="0" borderId="16" xfId="0" applyFont="1" applyBorder="1"/>
    <xf numFmtId="0" fontId="25" fillId="0" borderId="9" xfId="0" applyFont="1" applyBorder="1" applyAlignment="1">
      <alignment wrapText="1"/>
    </xf>
    <xf numFmtId="0" fontId="1" fillId="12" borderId="16" xfId="0" applyFont="1" applyFill="1" applyBorder="1" applyAlignment="1">
      <alignment vertical="top"/>
    </xf>
    <xf numFmtId="0" fontId="29" fillId="0" borderId="9" xfId="0" applyFont="1" applyBorder="1" applyAlignment="1">
      <alignment wrapText="1"/>
    </xf>
    <xf numFmtId="0" fontId="1" fillId="13" borderId="16" xfId="0" applyFont="1" applyFill="1" applyBorder="1" applyAlignment="1">
      <alignment vertical="top" wrapText="1"/>
    </xf>
    <xf numFmtId="0" fontId="32" fillId="0" borderId="0" xfId="0" applyFont="1"/>
    <xf numFmtId="0" fontId="2" fillId="0" borderId="10" xfId="0" applyFont="1" applyBorder="1" applyAlignment="1">
      <alignment wrapText="1"/>
    </xf>
    <xf numFmtId="0" fontId="17" fillId="0" borderId="4" xfId="0" applyFont="1" applyBorder="1" applyAlignment="1">
      <alignment horizontal="right" vertical="top" wrapText="1"/>
    </xf>
    <xf numFmtId="0" fontId="2" fillId="3" borderId="1" xfId="0" applyFont="1" applyFill="1" applyBorder="1" applyAlignment="1">
      <alignment horizontal="right" vertical="top"/>
    </xf>
    <xf numFmtId="0" fontId="4" fillId="3" borderId="1" xfId="0" applyFont="1" applyFill="1" applyBorder="1" applyAlignment="1">
      <alignment horizontal="right" vertical="center"/>
    </xf>
    <xf numFmtId="1" fontId="2" fillId="3" borderId="1" xfId="0" applyNumberFormat="1" applyFont="1" applyFill="1" applyBorder="1" applyAlignment="1">
      <alignment vertical="top"/>
    </xf>
    <xf numFmtId="164" fontId="2" fillId="3" borderId="1" xfId="0" applyNumberFormat="1" applyFont="1" applyFill="1" applyBorder="1" applyAlignment="1">
      <alignment vertical="top"/>
    </xf>
    <xf numFmtId="0" fontId="4" fillId="18" borderId="1" xfId="0" applyFont="1" applyFill="1" applyBorder="1" applyAlignment="1">
      <alignment vertical="top"/>
    </xf>
    <xf numFmtId="0" fontId="1" fillId="0" borderId="1" xfId="0" applyFont="1" applyBorder="1" applyAlignment="1">
      <alignment vertical="top" wrapText="1"/>
    </xf>
    <xf numFmtId="0" fontId="29" fillId="0" borderId="1" xfId="0" applyFont="1" applyBorder="1" applyAlignment="1">
      <alignment vertical="top" wrapText="1"/>
    </xf>
    <xf numFmtId="0" fontId="24" fillId="0" borderId="0" xfId="0" applyFont="1" applyAlignment="1">
      <alignment wrapText="1"/>
    </xf>
    <xf numFmtId="0" fontId="30" fillId="0" borderId="0" xfId="0" applyFont="1"/>
    <xf numFmtId="0" fontId="21" fillId="5" borderId="1" xfId="0" applyFont="1" applyFill="1" applyBorder="1" applyAlignment="1">
      <alignment vertical="top"/>
    </xf>
    <xf numFmtId="0" fontId="2" fillId="5" borderId="1" xfId="0" applyFont="1" applyFill="1" applyBorder="1" applyAlignment="1">
      <alignment vertical="top"/>
    </xf>
    <xf numFmtId="0" fontId="21" fillId="3" borderId="1" xfId="0" applyFont="1" applyFill="1" applyBorder="1" applyAlignment="1">
      <alignment vertical="top"/>
    </xf>
    <xf numFmtId="164" fontId="2" fillId="3" borderId="0" xfId="0" applyNumberFormat="1" applyFont="1" applyFill="1" applyAlignment="1">
      <alignment vertical="top"/>
    </xf>
    <xf numFmtId="0" fontId="4" fillId="5" borderId="1" xfId="0" applyFont="1" applyFill="1" applyBorder="1" applyAlignment="1">
      <alignment vertical="top"/>
    </xf>
    <xf numFmtId="0" fontId="5" fillId="0" borderId="1" xfId="0" applyFont="1" applyBorder="1" applyAlignment="1">
      <alignment vertical="top"/>
    </xf>
    <xf numFmtId="1" fontId="5" fillId="0" borderId="1" xfId="0" applyNumberFormat="1" applyFont="1" applyBorder="1" applyAlignment="1">
      <alignment vertical="top"/>
    </xf>
    <xf numFmtId="164" fontId="5" fillId="0" borderId="1" xfId="0" applyNumberFormat="1" applyFont="1" applyBorder="1" applyAlignment="1">
      <alignment vertical="top"/>
    </xf>
    <xf numFmtId="164" fontId="5" fillId="0" borderId="0" xfId="0" applyNumberFormat="1" applyFont="1" applyAlignment="1">
      <alignment vertical="top"/>
    </xf>
    <xf numFmtId="0" fontId="5" fillId="0" borderId="1" xfId="0" applyFont="1" applyBorder="1" applyAlignment="1">
      <alignment horizontal="right" vertical="top"/>
    </xf>
    <xf numFmtId="0" fontId="5" fillId="0" borderId="1" xfId="0" applyFont="1" applyBorder="1" applyAlignment="1">
      <alignment horizontal="right" vertical="center"/>
    </xf>
    <xf numFmtId="0" fontId="5" fillId="19" borderId="1" xfId="0" applyFont="1" applyFill="1" applyBorder="1" applyAlignment="1">
      <alignment vertical="top"/>
    </xf>
    <xf numFmtId="0" fontId="5" fillId="0" borderId="3" xfId="0" applyFont="1" applyBorder="1" applyAlignment="1">
      <alignment vertical="top"/>
    </xf>
    <xf numFmtId="0" fontId="5" fillId="0" borderId="5" xfId="0" applyFont="1" applyBorder="1" applyAlignment="1">
      <alignment vertical="top"/>
    </xf>
    <xf numFmtId="0" fontId="5" fillId="0" borderId="6" xfId="0" applyFont="1" applyBorder="1" applyAlignment="1">
      <alignment vertical="top"/>
    </xf>
    <xf numFmtId="0" fontId="5" fillId="0" borderId="4" xfId="0" applyFont="1" applyBorder="1" applyAlignment="1">
      <alignment horizontal="right" vertical="top"/>
    </xf>
    <xf numFmtId="0" fontId="8" fillId="16" borderId="0" xfId="0" applyFont="1" applyFill="1"/>
    <xf numFmtId="0" fontId="5" fillId="0" borderId="1" xfId="0" applyFont="1" applyBorder="1"/>
    <xf numFmtId="0" fontId="37" fillId="0" borderId="0" xfId="0" applyFont="1"/>
    <xf numFmtId="0" fontId="5" fillId="3" borderId="1" xfId="0" applyFont="1" applyFill="1" applyBorder="1" applyAlignment="1">
      <alignment vertical="top"/>
    </xf>
    <xf numFmtId="0" fontId="37" fillId="0" borderId="1" xfId="0" applyFont="1" applyBorder="1" applyAlignment="1">
      <alignment vertical="top"/>
    </xf>
    <xf numFmtId="0" fontId="39" fillId="0" borderId="0" xfId="0" applyFont="1"/>
    <xf numFmtId="0" fontId="39" fillId="0" borderId="2" xfId="0" applyFont="1" applyBorder="1"/>
    <xf numFmtId="0" fontId="8" fillId="0" borderId="2" xfId="0" applyFont="1" applyBorder="1"/>
    <xf numFmtId="0" fontId="33" fillId="2" borderId="3" xfId="0" applyFont="1" applyFill="1" applyBorder="1" applyAlignment="1">
      <alignment vertical="top"/>
    </xf>
    <xf numFmtId="0" fontId="33" fillId="0" borderId="3" xfId="0" applyFont="1" applyBorder="1" applyAlignment="1">
      <alignment vertical="top"/>
    </xf>
    <xf numFmtId="0" fontId="5" fillId="0" borderId="5" xfId="0" applyFont="1" applyBorder="1" applyAlignment="1">
      <alignment horizontal="right" vertical="top"/>
    </xf>
    <xf numFmtId="0" fontId="5" fillId="0" borderId="5" xfId="0" applyFont="1" applyBorder="1" applyAlignment="1">
      <alignment horizontal="right" vertical="center"/>
    </xf>
    <xf numFmtId="1" fontId="5" fillId="0" borderId="5" xfId="0" applyNumberFormat="1" applyFont="1" applyBorder="1" applyAlignment="1">
      <alignment vertical="top"/>
    </xf>
    <xf numFmtId="164" fontId="5" fillId="0" borderId="5" xfId="0" applyNumberFormat="1" applyFont="1" applyBorder="1" applyAlignment="1">
      <alignment vertical="top"/>
    </xf>
    <xf numFmtId="0" fontId="8" fillId="0" borderId="18" xfId="0" applyFont="1" applyBorder="1"/>
    <xf numFmtId="0" fontId="5" fillId="0" borderId="19" xfId="0" applyFont="1" applyBorder="1" applyAlignment="1">
      <alignment vertical="top"/>
    </xf>
    <xf numFmtId="1" fontId="5" fillId="0" borderId="19" xfId="0" applyNumberFormat="1" applyFont="1" applyBorder="1" applyAlignment="1">
      <alignment vertical="top"/>
    </xf>
    <xf numFmtId="164" fontId="5" fillId="0" borderId="19" xfId="0" applyNumberFormat="1" applyFont="1" applyBorder="1" applyAlignment="1">
      <alignment vertical="top"/>
    </xf>
    <xf numFmtId="164" fontId="5" fillId="0" borderId="20" xfId="0" applyNumberFormat="1" applyFont="1" applyBorder="1" applyAlignment="1">
      <alignment vertical="top"/>
    </xf>
    <xf numFmtId="0" fontId="8" fillId="0" borderId="20" xfId="0" applyFont="1" applyBorder="1"/>
    <xf numFmtId="0" fontId="8" fillId="0" borderId="21" xfId="0" applyFont="1" applyBorder="1"/>
    <xf numFmtId="0" fontId="8" fillId="0" borderId="22" xfId="0" applyFont="1" applyBorder="1"/>
    <xf numFmtId="0" fontId="5" fillId="0" borderId="23" xfId="0" applyFont="1" applyBorder="1" applyAlignment="1">
      <alignment vertical="top"/>
    </xf>
    <xf numFmtId="1" fontId="5" fillId="0" borderId="23" xfId="0" applyNumberFormat="1" applyFont="1" applyBorder="1" applyAlignment="1">
      <alignment vertical="top"/>
    </xf>
    <xf numFmtId="164" fontId="5" fillId="0" borderId="23" xfId="0" applyNumberFormat="1" applyFont="1" applyBorder="1" applyAlignment="1">
      <alignment vertical="top"/>
    </xf>
    <xf numFmtId="164" fontId="5" fillId="0" borderId="24" xfId="0" applyNumberFormat="1" applyFont="1" applyBorder="1" applyAlignment="1">
      <alignment vertical="top"/>
    </xf>
    <xf numFmtId="0" fontId="8" fillId="0" borderId="24" xfId="0" applyFont="1" applyBorder="1"/>
    <xf numFmtId="0" fontId="5" fillId="0" borderId="25" xfId="0" applyFont="1" applyBorder="1" applyAlignment="1">
      <alignment vertical="top"/>
    </xf>
    <xf numFmtId="0" fontId="5" fillId="18" borderId="4" xfId="0" applyFont="1" applyFill="1" applyBorder="1" applyAlignment="1">
      <alignment vertical="top"/>
    </xf>
    <xf numFmtId="0" fontId="5" fillId="0" borderId="4" xfId="0" applyFont="1" applyBorder="1" applyAlignment="1">
      <alignment vertical="top"/>
    </xf>
    <xf numFmtId="0" fontId="5" fillId="0" borderId="26" xfId="0" applyFont="1" applyBorder="1" applyAlignment="1">
      <alignment vertical="top"/>
    </xf>
    <xf numFmtId="0" fontId="5" fillId="17" borderId="27" xfId="0" applyFont="1" applyFill="1" applyBorder="1" applyAlignment="1">
      <alignment vertical="top"/>
    </xf>
    <xf numFmtId="0" fontId="37" fillId="18" borderId="4" xfId="0" applyFont="1" applyFill="1" applyBorder="1" applyAlignment="1">
      <alignment vertical="top"/>
    </xf>
    <xf numFmtId="0" fontId="5" fillId="5" borderId="4" xfId="0" applyFont="1" applyFill="1" applyBorder="1" applyAlignment="1">
      <alignment vertical="top"/>
    </xf>
    <xf numFmtId="0" fontId="37" fillId="5" borderId="4" xfId="0" applyFont="1" applyFill="1" applyBorder="1" applyAlignment="1">
      <alignment vertical="top"/>
    </xf>
    <xf numFmtId="0" fontId="5" fillId="17" borderId="4" xfId="0" applyFont="1" applyFill="1" applyBorder="1" applyAlignment="1">
      <alignment vertical="top"/>
    </xf>
    <xf numFmtId="0" fontId="37" fillId="17" borderId="4" xfId="0" applyFont="1" applyFill="1" applyBorder="1" applyAlignment="1">
      <alignment vertical="top"/>
    </xf>
    <xf numFmtId="0" fontId="37" fillId="8" borderId="4" xfId="0" applyFont="1" applyFill="1" applyBorder="1" applyAlignment="1">
      <alignment vertical="top"/>
    </xf>
    <xf numFmtId="0" fontId="40" fillId="0" borderId="0" xfId="0" applyFont="1"/>
    <xf numFmtId="0" fontId="41" fillId="0" borderId="0" xfId="0" applyFont="1"/>
    <xf numFmtId="0" fontId="41" fillId="0" borderId="0" xfId="0" quotePrefix="1" applyFont="1"/>
    <xf numFmtId="164" fontId="41" fillId="0" borderId="0" xfId="0" applyNumberFormat="1" applyFont="1"/>
    <xf numFmtId="1" fontId="41" fillId="0" borderId="0" xfId="0" applyNumberFormat="1" applyFont="1"/>
    <xf numFmtId="165" fontId="4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3467-2AD9-4017-A8EE-8E6EA043F048}">
  <dimension ref="A1:AC53"/>
  <sheetViews>
    <sheetView topLeftCell="A16" workbookViewId="0">
      <selection activeCell="J1" sqref="J1"/>
    </sheetView>
  </sheetViews>
  <sheetFormatPr defaultColWidth="8.7109375" defaultRowHeight="15" x14ac:dyDescent="0.25"/>
  <cols>
    <col min="1" max="3" width="8.7109375" style="10"/>
    <col min="4" max="4" width="62.42578125" style="10" bestFit="1" customWidth="1"/>
    <col min="5" max="5" width="7.85546875" style="10" bestFit="1" customWidth="1"/>
    <col min="6" max="6" width="17.7109375" style="10" bestFit="1" customWidth="1"/>
    <col min="7" max="7" width="18.42578125" style="10" bestFit="1" customWidth="1"/>
    <col min="8" max="16384" width="8.7109375" style="10"/>
  </cols>
  <sheetData>
    <row r="1" spans="1:16" ht="40.35" customHeight="1" thickBot="1" x14ac:dyDescent="0.3">
      <c r="C1" s="135" t="s">
        <v>0</v>
      </c>
      <c r="D1" s="136" t="s">
        <v>1</v>
      </c>
      <c r="E1" s="135" t="s">
        <v>2</v>
      </c>
      <c r="F1" s="135" t="s">
        <v>3</v>
      </c>
      <c r="G1" s="135" t="s">
        <v>436</v>
      </c>
      <c r="H1" s="135" t="s">
        <v>5</v>
      </c>
      <c r="I1" s="135" t="s">
        <v>6</v>
      </c>
      <c r="J1" s="135" t="s">
        <v>7</v>
      </c>
      <c r="K1" s="135" t="s">
        <v>8</v>
      </c>
      <c r="L1" s="135" t="s">
        <v>9</v>
      </c>
      <c r="M1" s="135" t="s">
        <v>10</v>
      </c>
      <c r="N1" s="135"/>
      <c r="O1" s="135" t="s">
        <v>11</v>
      </c>
    </row>
    <row r="2" spans="1:16" s="146" customFormat="1" x14ac:dyDescent="0.25">
      <c r="A2" s="141"/>
      <c r="B2" s="146">
        <v>1</v>
      </c>
      <c r="C2" s="154" t="s">
        <v>12</v>
      </c>
      <c r="D2" s="142" t="s">
        <v>437</v>
      </c>
      <c r="E2" s="142"/>
      <c r="F2" s="142"/>
      <c r="G2" s="142"/>
      <c r="H2" s="143">
        <v>3200</v>
      </c>
      <c r="I2" s="143">
        <v>1500</v>
      </c>
      <c r="J2" s="143">
        <v>1700</v>
      </c>
      <c r="K2" s="143">
        <f>(1290*J2)/2100</f>
        <v>1044.2857142857142</v>
      </c>
      <c r="L2" s="143">
        <v>36</v>
      </c>
      <c r="M2" s="143">
        <v>23</v>
      </c>
      <c r="N2" s="143"/>
      <c r="O2" s="144">
        <f>M2/L2</f>
        <v>0.63888888888888884</v>
      </c>
      <c r="P2" s="145"/>
    </row>
    <row r="3" spans="1:16" x14ac:dyDescent="0.25">
      <c r="A3" s="147"/>
      <c r="B3" s="10">
        <v>2</v>
      </c>
      <c r="C3" s="155" t="s">
        <v>14</v>
      </c>
      <c r="D3" s="116" t="s">
        <v>438</v>
      </c>
      <c r="E3" s="116"/>
      <c r="F3" s="116"/>
      <c r="G3" s="116"/>
      <c r="H3" s="117">
        <v>3600</v>
      </c>
      <c r="I3" s="117">
        <v>1912.5</v>
      </c>
      <c r="J3" s="117">
        <v>1687.5</v>
      </c>
      <c r="K3" s="117">
        <f>(1290*J3)/2100</f>
        <v>1036.6071428571429</v>
      </c>
      <c r="L3" s="117"/>
      <c r="M3" s="117">
        <v>10</v>
      </c>
      <c r="N3" s="117"/>
      <c r="O3" s="118"/>
      <c r="P3" s="119"/>
    </row>
    <row r="4" spans="1:16" x14ac:dyDescent="0.25">
      <c r="A4" s="147"/>
      <c r="B4" s="10">
        <v>3</v>
      </c>
      <c r="C4" s="155" t="s">
        <v>16</v>
      </c>
      <c r="D4" s="116" t="s">
        <v>439</v>
      </c>
      <c r="E4" s="116"/>
      <c r="F4" s="116"/>
      <c r="G4" s="116"/>
      <c r="H4" s="117">
        <v>3100</v>
      </c>
      <c r="I4" s="117">
        <v>1550</v>
      </c>
      <c r="J4" s="117">
        <v>1550</v>
      </c>
      <c r="K4" s="117">
        <f>(1290*J4)/2100</f>
        <v>952.14285714285711</v>
      </c>
      <c r="L4" s="117">
        <v>5</v>
      </c>
      <c r="M4" s="117">
        <v>14</v>
      </c>
      <c r="N4" s="117"/>
      <c r="O4" s="118">
        <f>M4/L4</f>
        <v>2.8</v>
      </c>
      <c r="P4" s="119"/>
    </row>
    <row r="5" spans="1:16" x14ac:dyDescent="0.25">
      <c r="A5" s="147"/>
      <c r="B5" s="10">
        <v>4</v>
      </c>
      <c r="C5" s="156" t="s">
        <v>18</v>
      </c>
      <c r="D5" s="116" t="s">
        <v>440</v>
      </c>
      <c r="E5" s="116"/>
      <c r="F5" s="116"/>
      <c r="G5" s="116"/>
      <c r="H5" s="117">
        <v>3400</v>
      </c>
      <c r="I5" s="117">
        <v>1450</v>
      </c>
      <c r="J5" s="117">
        <v>1950</v>
      </c>
      <c r="K5" s="117">
        <f>(1290*J5)/2100</f>
        <v>1197.8571428571429</v>
      </c>
      <c r="L5" s="117">
        <v>18</v>
      </c>
      <c r="M5" s="117">
        <v>24.9</v>
      </c>
      <c r="N5" s="117"/>
      <c r="O5" s="118">
        <f>M5/L5</f>
        <v>1.3833333333333333</v>
      </c>
      <c r="P5" s="119"/>
    </row>
    <row r="6" spans="1:16" x14ac:dyDescent="0.25">
      <c r="A6" s="147"/>
      <c r="B6" s="10">
        <v>5</v>
      </c>
      <c r="C6" s="156" t="s">
        <v>20</v>
      </c>
      <c r="D6" s="116" t="s">
        <v>441</v>
      </c>
      <c r="E6" s="116"/>
      <c r="F6" s="116"/>
      <c r="G6" s="116"/>
      <c r="H6" s="117"/>
      <c r="I6" s="117">
        <v>700</v>
      </c>
      <c r="J6" s="117"/>
      <c r="K6" s="117"/>
      <c r="L6" s="117">
        <v>12</v>
      </c>
      <c r="M6" s="117">
        <v>35</v>
      </c>
      <c r="N6" s="117"/>
      <c r="O6" s="118">
        <f>M6/L6</f>
        <v>2.9166666666666665</v>
      </c>
      <c r="P6" s="119"/>
    </row>
    <row r="7" spans="1:16" x14ac:dyDescent="0.25">
      <c r="A7" s="147"/>
      <c r="B7" s="10">
        <v>6</v>
      </c>
      <c r="C7" s="156" t="s">
        <v>22</v>
      </c>
      <c r="D7" s="116" t="s">
        <v>442</v>
      </c>
      <c r="E7" s="116"/>
      <c r="F7" s="116"/>
      <c r="G7" s="116"/>
      <c r="H7" s="117"/>
      <c r="I7" s="117"/>
      <c r="J7" s="117"/>
      <c r="K7" s="117"/>
      <c r="L7" s="117">
        <v>30</v>
      </c>
      <c r="M7" s="117">
        <v>22.5</v>
      </c>
      <c r="N7" s="117"/>
      <c r="O7" s="118">
        <f>M7/L7</f>
        <v>0.75</v>
      </c>
      <c r="P7" s="119"/>
    </row>
    <row r="8" spans="1:16" x14ac:dyDescent="0.25">
      <c r="A8" s="147"/>
      <c r="B8" s="10">
        <v>7</v>
      </c>
      <c r="C8" s="156" t="s">
        <v>24</v>
      </c>
      <c r="D8" s="116" t="s">
        <v>443</v>
      </c>
      <c r="E8" s="116"/>
      <c r="F8" s="116"/>
      <c r="G8" s="116"/>
      <c r="H8" s="117"/>
      <c r="I8" s="117">
        <v>1650</v>
      </c>
      <c r="J8" s="117"/>
      <c r="K8" s="117"/>
      <c r="L8" s="117">
        <v>20</v>
      </c>
      <c r="M8" s="117"/>
      <c r="N8" s="117"/>
      <c r="O8" s="118"/>
      <c r="P8" s="119"/>
    </row>
    <row r="9" spans="1:16" x14ac:dyDescent="0.25">
      <c r="A9" s="147"/>
      <c r="B9" s="10">
        <v>8</v>
      </c>
      <c r="C9" s="156" t="s">
        <v>26</v>
      </c>
      <c r="D9" s="116" t="s">
        <v>444</v>
      </c>
      <c r="E9" s="116"/>
      <c r="F9" s="116"/>
      <c r="G9" s="116"/>
      <c r="H9" s="117">
        <v>2550</v>
      </c>
      <c r="I9" s="117">
        <v>1337</v>
      </c>
      <c r="J9" s="117">
        <v>1213</v>
      </c>
      <c r="K9" s="117">
        <f>(1290*J9)/2100</f>
        <v>745.12857142857138</v>
      </c>
      <c r="L9" s="117">
        <v>9</v>
      </c>
      <c r="M9" s="117">
        <v>25</v>
      </c>
      <c r="N9" s="117"/>
      <c r="O9" s="118">
        <f>M9/L9</f>
        <v>2.7777777777777777</v>
      </c>
      <c r="P9" s="119"/>
    </row>
    <row r="10" spans="1:16" x14ac:dyDescent="0.25">
      <c r="A10" s="147"/>
      <c r="B10" s="10">
        <v>9</v>
      </c>
      <c r="C10" s="156" t="s">
        <v>29</v>
      </c>
      <c r="D10" s="116" t="s">
        <v>445</v>
      </c>
      <c r="E10" s="116"/>
      <c r="F10" s="116"/>
      <c r="G10" s="116"/>
      <c r="H10" s="117">
        <v>3800</v>
      </c>
      <c r="I10" s="117">
        <v>1866.6666666666667</v>
      </c>
      <c r="J10" s="117">
        <v>1933.3333333333333</v>
      </c>
      <c r="K10" s="117">
        <f t="shared" ref="K10:K25" si="0">(1290*J10)/2100</f>
        <v>1187.6190476190477</v>
      </c>
      <c r="L10" s="117">
        <v>4</v>
      </c>
      <c r="M10" s="117">
        <v>12.2</v>
      </c>
      <c r="N10" s="117"/>
      <c r="O10" s="118">
        <f>M10/L10</f>
        <v>3.05</v>
      </c>
      <c r="P10" s="119"/>
    </row>
    <row r="11" spans="1:16" x14ac:dyDescent="0.25">
      <c r="A11" s="147"/>
      <c r="B11" s="10">
        <v>10</v>
      </c>
      <c r="C11" s="156" t="s">
        <v>29</v>
      </c>
      <c r="D11" s="116" t="s">
        <v>446</v>
      </c>
      <c r="E11" s="116"/>
      <c r="F11" s="116"/>
      <c r="G11" s="116"/>
      <c r="H11" s="117">
        <v>3800</v>
      </c>
      <c r="I11" s="117">
        <v>1400</v>
      </c>
      <c r="J11" s="117">
        <v>2400</v>
      </c>
      <c r="K11" s="117">
        <f t="shared" si="0"/>
        <v>1474.2857142857142</v>
      </c>
      <c r="L11" s="118">
        <v>0.6</v>
      </c>
      <c r="M11" s="117"/>
      <c r="N11" s="117"/>
      <c r="O11" s="118"/>
      <c r="P11" s="119"/>
    </row>
    <row r="12" spans="1:16" s="153" customFormat="1" ht="15.75" thickBot="1" x14ac:dyDescent="0.3">
      <c r="A12" s="148"/>
      <c r="B12" s="153">
        <v>11</v>
      </c>
      <c r="C12" s="157" t="s">
        <v>32</v>
      </c>
      <c r="D12" s="149" t="s">
        <v>447</v>
      </c>
      <c r="E12" s="149"/>
      <c r="F12" s="149"/>
      <c r="G12" s="149"/>
      <c r="H12" s="150">
        <v>3492</v>
      </c>
      <c r="I12" s="150">
        <v>1570</v>
      </c>
      <c r="J12" s="150">
        <v>1922</v>
      </c>
      <c r="K12" s="150">
        <f t="shared" si="0"/>
        <v>1180.6571428571428</v>
      </c>
      <c r="L12" s="150">
        <v>6</v>
      </c>
      <c r="M12" s="150">
        <v>25</v>
      </c>
      <c r="N12" s="150"/>
      <c r="O12" s="151">
        <f t="shared" ref="O12:O53" si="1">M12/L12</f>
        <v>4.166666666666667</v>
      </c>
      <c r="P12" s="152"/>
    </row>
    <row r="13" spans="1:16" ht="17.25" x14ac:dyDescent="0.25">
      <c r="B13" s="10">
        <v>12</v>
      </c>
      <c r="C13" s="158" t="s">
        <v>448</v>
      </c>
      <c r="D13" s="124"/>
      <c r="E13" s="124" t="s">
        <v>35</v>
      </c>
      <c r="F13" s="124" t="s">
        <v>36</v>
      </c>
      <c r="G13" s="137" t="s">
        <v>37</v>
      </c>
      <c r="H13" s="124"/>
      <c r="I13" s="124"/>
      <c r="J13" s="138">
        <v>500</v>
      </c>
      <c r="K13" s="139">
        <f t="shared" si="0"/>
        <v>307.14285714285717</v>
      </c>
      <c r="L13" s="124">
        <v>52</v>
      </c>
      <c r="M13" s="124">
        <v>5.7</v>
      </c>
      <c r="N13" s="124"/>
      <c r="O13" s="140">
        <f t="shared" si="1"/>
        <v>0.10961538461538461</v>
      </c>
      <c r="P13" s="119"/>
    </row>
    <row r="14" spans="1:16" ht="17.25" x14ac:dyDescent="0.25">
      <c r="B14" s="10">
        <v>13</v>
      </c>
      <c r="C14" s="155" t="s">
        <v>38</v>
      </c>
      <c r="D14" s="116"/>
      <c r="E14" s="116" t="s">
        <v>39</v>
      </c>
      <c r="F14" s="116" t="s">
        <v>40</v>
      </c>
      <c r="G14" s="120" t="s">
        <v>41</v>
      </c>
      <c r="H14" s="116"/>
      <c r="I14" s="116"/>
      <c r="J14" s="121">
        <v>800</v>
      </c>
      <c r="K14" s="117">
        <f t="shared" si="0"/>
        <v>491.42857142857144</v>
      </c>
      <c r="L14" s="116">
        <v>22</v>
      </c>
      <c r="M14" s="116">
        <v>5.8</v>
      </c>
      <c r="N14" s="116"/>
      <c r="O14" s="118">
        <f t="shared" si="1"/>
        <v>0.26363636363636361</v>
      </c>
      <c r="P14" s="119"/>
    </row>
    <row r="15" spans="1:16" ht="17.25" x14ac:dyDescent="0.25">
      <c r="B15" s="10">
        <v>14</v>
      </c>
      <c r="C15" s="155" t="s">
        <v>42</v>
      </c>
      <c r="D15" s="116"/>
      <c r="E15" s="122" t="s">
        <v>39</v>
      </c>
      <c r="F15" s="122" t="s">
        <v>43</v>
      </c>
      <c r="G15" s="120">
        <v>34.4</v>
      </c>
      <c r="H15" s="116"/>
      <c r="I15" s="116"/>
      <c r="J15" s="121">
        <v>780</v>
      </c>
      <c r="K15" s="117">
        <f t="shared" si="0"/>
        <v>479.14285714285717</v>
      </c>
      <c r="L15" s="116">
        <v>12</v>
      </c>
      <c r="M15" s="116">
        <v>6</v>
      </c>
      <c r="N15" s="116"/>
      <c r="O15" s="118">
        <f t="shared" si="1"/>
        <v>0.5</v>
      </c>
      <c r="P15" s="119"/>
    </row>
    <row r="16" spans="1:16" ht="17.25" x14ac:dyDescent="0.25">
      <c r="B16" s="10">
        <v>15</v>
      </c>
      <c r="C16" s="159" t="s">
        <v>449</v>
      </c>
      <c r="D16" s="116"/>
      <c r="E16" s="122" t="s">
        <v>39</v>
      </c>
      <c r="F16" s="116" t="s">
        <v>45</v>
      </c>
      <c r="G16" s="120" t="s">
        <v>46</v>
      </c>
      <c r="H16" s="116"/>
      <c r="I16" s="116"/>
      <c r="J16" s="121">
        <f>(750+900)/2</f>
        <v>825</v>
      </c>
      <c r="K16" s="117">
        <f t="shared" si="0"/>
        <v>506.78571428571428</v>
      </c>
      <c r="L16" s="116">
        <v>12</v>
      </c>
      <c r="M16" s="116">
        <v>6.2</v>
      </c>
      <c r="N16" s="116"/>
      <c r="O16" s="118">
        <f t="shared" si="1"/>
        <v>0.51666666666666672</v>
      </c>
      <c r="P16" s="119"/>
    </row>
    <row r="17" spans="2:29" ht="17.25" x14ac:dyDescent="0.25">
      <c r="B17" s="10">
        <v>16</v>
      </c>
      <c r="C17" s="160" t="s">
        <v>450</v>
      </c>
      <c r="D17" s="116" t="s">
        <v>51</v>
      </c>
      <c r="E17" s="116" t="s">
        <v>60</v>
      </c>
      <c r="F17" s="116" t="s">
        <v>52</v>
      </c>
      <c r="G17" s="120" t="s">
        <v>53</v>
      </c>
      <c r="H17" s="116"/>
      <c r="I17" s="116"/>
      <c r="J17" s="121">
        <v>1000</v>
      </c>
      <c r="K17" s="117">
        <f t="shared" si="0"/>
        <v>614.28571428571433</v>
      </c>
      <c r="L17" s="116">
        <v>13</v>
      </c>
      <c r="M17" s="116">
        <v>7.4</v>
      </c>
      <c r="N17" s="116"/>
      <c r="O17" s="118">
        <f t="shared" si="1"/>
        <v>0.56923076923076921</v>
      </c>
      <c r="P17" s="119"/>
      <c r="Q17" s="127"/>
      <c r="R17" s="127"/>
      <c r="S17" s="127"/>
      <c r="T17" s="127"/>
      <c r="U17" s="127"/>
      <c r="V17" s="127"/>
      <c r="W17" s="127"/>
      <c r="X17" s="127"/>
      <c r="Y17" s="127"/>
      <c r="Z17" s="127"/>
      <c r="AA17" s="127"/>
      <c r="AB17" s="127"/>
      <c r="AC17" s="127"/>
    </row>
    <row r="18" spans="2:29" ht="17.25" x14ac:dyDescent="0.25">
      <c r="B18" s="10">
        <v>17</v>
      </c>
      <c r="C18" s="161" t="s">
        <v>451</v>
      </c>
      <c r="D18" s="116"/>
      <c r="E18" s="116"/>
      <c r="F18" s="116" t="s">
        <v>49</v>
      </c>
      <c r="G18" s="120" t="s">
        <v>55</v>
      </c>
      <c r="H18" s="116"/>
      <c r="I18" s="116"/>
      <c r="J18" s="121">
        <v>500</v>
      </c>
      <c r="K18" s="117">
        <f t="shared" si="0"/>
        <v>307.14285714285717</v>
      </c>
      <c r="L18" s="116">
        <v>6</v>
      </c>
      <c r="M18" s="116">
        <v>8.1999999999999993</v>
      </c>
      <c r="N18" s="116"/>
      <c r="O18" s="118">
        <f t="shared" si="1"/>
        <v>1.3666666666666665</v>
      </c>
      <c r="P18" s="119"/>
    </row>
    <row r="19" spans="2:29" ht="17.25" x14ac:dyDescent="0.25">
      <c r="B19" s="10">
        <v>18</v>
      </c>
      <c r="C19" s="162" t="s">
        <v>56</v>
      </c>
      <c r="D19" s="116"/>
      <c r="E19" s="116" t="s">
        <v>39</v>
      </c>
      <c r="F19" s="116" t="s">
        <v>57</v>
      </c>
      <c r="G19" s="120" t="s">
        <v>58</v>
      </c>
      <c r="H19" s="116"/>
      <c r="I19" s="116"/>
      <c r="J19" s="121">
        <f>(500+600)/2</f>
        <v>550</v>
      </c>
      <c r="K19" s="117">
        <f t="shared" si="0"/>
        <v>337.85714285714283</v>
      </c>
      <c r="L19" s="116">
        <v>26</v>
      </c>
      <c r="M19" s="116">
        <v>8.1999999999999993</v>
      </c>
      <c r="N19" s="116"/>
      <c r="O19" s="118">
        <f t="shared" si="1"/>
        <v>0.31538461538461537</v>
      </c>
      <c r="P19" s="119"/>
    </row>
    <row r="20" spans="2:29" ht="17.25" x14ac:dyDescent="0.25">
      <c r="B20" s="10">
        <v>19</v>
      </c>
      <c r="C20" s="162" t="s">
        <v>59</v>
      </c>
      <c r="D20" s="116"/>
      <c r="E20" s="116" t="s">
        <v>60</v>
      </c>
      <c r="F20" s="116" t="s">
        <v>61</v>
      </c>
      <c r="G20" s="120" t="s">
        <v>62</v>
      </c>
      <c r="H20" s="116"/>
      <c r="I20" s="116"/>
      <c r="J20" s="121">
        <v>1600</v>
      </c>
      <c r="K20" s="117">
        <f t="shared" si="0"/>
        <v>982.85714285714289</v>
      </c>
      <c r="L20" s="116">
        <v>12</v>
      </c>
      <c r="M20" s="116">
        <v>8.4</v>
      </c>
      <c r="N20" s="116"/>
      <c r="O20" s="118">
        <f t="shared" si="1"/>
        <v>0.70000000000000007</v>
      </c>
      <c r="P20" s="119"/>
    </row>
    <row r="21" spans="2:29" ht="17.25" x14ac:dyDescent="0.25">
      <c r="B21" s="10">
        <v>20</v>
      </c>
      <c r="C21" s="155" t="s">
        <v>63</v>
      </c>
      <c r="D21" s="116" t="s">
        <v>64</v>
      </c>
      <c r="E21" s="122" t="s">
        <v>60</v>
      </c>
      <c r="F21" s="122" t="s">
        <v>65</v>
      </c>
      <c r="G21" s="120" t="s">
        <v>66</v>
      </c>
      <c r="H21" s="116"/>
      <c r="I21" s="116"/>
      <c r="J21" s="121">
        <f>(800+1000)/2</f>
        <v>900</v>
      </c>
      <c r="K21" s="117">
        <f t="shared" si="0"/>
        <v>552.85714285714289</v>
      </c>
      <c r="L21" s="116">
        <v>13</v>
      </c>
      <c r="M21" s="116">
        <v>8.5</v>
      </c>
      <c r="N21" s="116"/>
      <c r="O21" s="118">
        <f t="shared" si="1"/>
        <v>0.65384615384615385</v>
      </c>
      <c r="P21" s="119"/>
    </row>
    <row r="22" spans="2:29" ht="17.25" x14ac:dyDescent="0.25">
      <c r="B22" s="10">
        <v>21</v>
      </c>
      <c r="C22" s="162" t="s">
        <v>67</v>
      </c>
      <c r="D22" s="116"/>
      <c r="E22" s="116" t="s">
        <v>60</v>
      </c>
      <c r="F22" s="116" t="s">
        <v>68</v>
      </c>
      <c r="G22" s="120" t="s">
        <v>69</v>
      </c>
      <c r="H22" s="116"/>
      <c r="I22" s="116"/>
      <c r="J22" s="121">
        <v>750</v>
      </c>
      <c r="K22" s="117">
        <f t="shared" si="0"/>
        <v>460.71428571428572</v>
      </c>
      <c r="L22" s="116">
        <v>26</v>
      </c>
      <c r="M22" s="116">
        <v>8.9</v>
      </c>
      <c r="N22" s="116"/>
      <c r="O22" s="118">
        <f t="shared" si="1"/>
        <v>0.34230769230769231</v>
      </c>
      <c r="P22" s="119"/>
    </row>
    <row r="23" spans="2:29" ht="17.25" x14ac:dyDescent="0.25">
      <c r="B23" s="10">
        <v>22</v>
      </c>
      <c r="C23" s="155" t="s">
        <v>70</v>
      </c>
      <c r="D23" s="116"/>
      <c r="E23" s="116" t="s">
        <v>35</v>
      </c>
      <c r="F23" s="116" t="s">
        <v>71</v>
      </c>
      <c r="G23" s="120" t="s">
        <v>72</v>
      </c>
      <c r="H23" s="116"/>
      <c r="I23" s="116"/>
      <c r="J23" s="121">
        <v>930</v>
      </c>
      <c r="K23" s="117">
        <f t="shared" si="0"/>
        <v>571.28571428571433</v>
      </c>
      <c r="L23" s="116">
        <v>16</v>
      </c>
      <c r="M23" s="116">
        <v>9.1</v>
      </c>
      <c r="N23" s="116"/>
      <c r="O23" s="118">
        <f t="shared" si="1"/>
        <v>0.56874999999999998</v>
      </c>
      <c r="P23" s="119"/>
    </row>
    <row r="24" spans="2:29" ht="17.25" x14ac:dyDescent="0.25">
      <c r="B24" s="10">
        <v>23</v>
      </c>
      <c r="C24" s="162" t="s">
        <v>73</v>
      </c>
      <c r="D24" s="116"/>
      <c r="E24" s="116" t="s">
        <v>39</v>
      </c>
      <c r="F24" s="116" t="s">
        <v>74</v>
      </c>
      <c r="G24" s="120" t="s">
        <v>75</v>
      </c>
      <c r="H24" s="116"/>
      <c r="I24" s="116"/>
      <c r="J24" s="121">
        <v>500</v>
      </c>
      <c r="K24" s="117">
        <f t="shared" si="0"/>
        <v>307.14285714285717</v>
      </c>
      <c r="L24" s="116">
        <v>26</v>
      </c>
      <c r="M24" s="116">
        <v>9.1</v>
      </c>
      <c r="N24" s="116"/>
      <c r="O24" s="118">
        <f t="shared" si="1"/>
        <v>0.35</v>
      </c>
      <c r="P24" s="119"/>
    </row>
    <row r="25" spans="2:29" ht="17.25" x14ac:dyDescent="0.25">
      <c r="B25" s="10">
        <v>24</v>
      </c>
      <c r="C25" s="162" t="s">
        <v>76</v>
      </c>
      <c r="D25" s="116"/>
      <c r="E25" s="116" t="s">
        <v>77</v>
      </c>
      <c r="F25" s="116" t="s">
        <v>78</v>
      </c>
      <c r="G25" s="120" t="s">
        <v>79</v>
      </c>
      <c r="H25" s="116"/>
      <c r="I25" s="116"/>
      <c r="J25" s="121">
        <v>600</v>
      </c>
      <c r="K25" s="117">
        <f t="shared" si="0"/>
        <v>368.57142857142856</v>
      </c>
      <c r="L25" s="116">
        <v>12</v>
      </c>
      <c r="M25" s="116">
        <v>9.6</v>
      </c>
      <c r="N25" s="116"/>
      <c r="O25" s="118">
        <f t="shared" si="1"/>
        <v>0.79999999999999993</v>
      </c>
      <c r="P25" s="119"/>
    </row>
    <row r="26" spans="2:29" ht="17.25" x14ac:dyDescent="0.25">
      <c r="B26" s="10">
        <v>25</v>
      </c>
      <c r="C26" s="162" t="s">
        <v>80</v>
      </c>
      <c r="D26" s="116"/>
      <c r="E26" s="116" t="s">
        <v>60</v>
      </c>
      <c r="F26" s="116" t="s">
        <v>81</v>
      </c>
      <c r="G26" s="120" t="s">
        <v>82</v>
      </c>
      <c r="H26" s="116"/>
      <c r="I26" s="116"/>
      <c r="J26" s="128"/>
      <c r="K26" s="117"/>
      <c r="L26" s="116">
        <v>7</v>
      </c>
      <c r="M26" s="116">
        <v>10</v>
      </c>
      <c r="N26" s="116"/>
      <c r="O26" s="118">
        <f t="shared" si="1"/>
        <v>1.4285714285714286</v>
      </c>
      <c r="P26" s="119"/>
    </row>
    <row r="27" spans="2:29" ht="17.25" x14ac:dyDescent="0.25">
      <c r="B27" s="10">
        <v>26</v>
      </c>
      <c r="C27" s="155" t="s">
        <v>83</v>
      </c>
      <c r="D27" s="116"/>
      <c r="E27" s="116" t="s">
        <v>60</v>
      </c>
      <c r="F27" s="116" t="s">
        <v>84</v>
      </c>
      <c r="G27" s="120" t="s">
        <v>85</v>
      </c>
      <c r="H27" s="116"/>
      <c r="I27" s="116"/>
      <c r="J27" s="128"/>
      <c r="K27" s="117"/>
      <c r="L27" s="116">
        <v>12</v>
      </c>
      <c r="M27" s="116">
        <v>10.199999999999999</v>
      </c>
      <c r="N27" s="116"/>
      <c r="O27" s="118">
        <f t="shared" si="1"/>
        <v>0.85</v>
      </c>
      <c r="P27" s="119"/>
    </row>
    <row r="28" spans="2:29" ht="17.25" x14ac:dyDescent="0.25">
      <c r="B28" s="10">
        <v>27</v>
      </c>
      <c r="C28" s="155" t="s">
        <v>86</v>
      </c>
      <c r="D28" s="116"/>
      <c r="E28" s="116" t="s">
        <v>60</v>
      </c>
      <c r="F28" s="116" t="s">
        <v>87</v>
      </c>
      <c r="G28" s="120" t="s">
        <v>88</v>
      </c>
      <c r="H28" s="116"/>
      <c r="I28" s="116"/>
      <c r="J28" s="121">
        <v>400</v>
      </c>
      <c r="K28" s="117">
        <f t="shared" ref="K28:K33" si="2">(1290*J28)/2100</f>
        <v>245.71428571428572</v>
      </c>
      <c r="L28" s="116">
        <v>8</v>
      </c>
      <c r="M28" s="116">
        <v>10.3</v>
      </c>
      <c r="N28" s="116"/>
      <c r="O28" s="118">
        <f t="shared" si="1"/>
        <v>1.2875000000000001</v>
      </c>
      <c r="P28" s="119"/>
    </row>
    <row r="29" spans="2:29" ht="17.25" x14ac:dyDescent="0.25">
      <c r="B29" s="10">
        <v>28</v>
      </c>
      <c r="C29" s="159" t="s">
        <v>452</v>
      </c>
      <c r="D29" s="116"/>
      <c r="E29" s="116" t="s">
        <v>60</v>
      </c>
      <c r="F29" s="129" t="s">
        <v>90</v>
      </c>
      <c r="G29" s="120" t="s">
        <v>91</v>
      </c>
      <c r="H29" s="116"/>
      <c r="I29" s="116"/>
      <c r="J29" s="121">
        <v>500</v>
      </c>
      <c r="K29" s="117">
        <f t="shared" si="2"/>
        <v>307.14285714285717</v>
      </c>
      <c r="L29" s="116">
        <v>5</v>
      </c>
      <c r="M29" s="116">
        <v>10.3</v>
      </c>
      <c r="N29" s="116"/>
      <c r="O29" s="118">
        <f t="shared" si="1"/>
        <v>2.06</v>
      </c>
      <c r="P29" s="119"/>
    </row>
    <row r="30" spans="2:29" ht="17.25" x14ac:dyDescent="0.25">
      <c r="B30" s="10">
        <v>29</v>
      </c>
      <c r="C30" s="155" t="s">
        <v>92</v>
      </c>
      <c r="D30" s="116"/>
      <c r="E30" s="116" t="s">
        <v>77</v>
      </c>
      <c r="F30" s="116" t="s">
        <v>93</v>
      </c>
      <c r="G30" s="120" t="s">
        <v>94</v>
      </c>
      <c r="H30" s="116"/>
      <c r="I30" s="116"/>
      <c r="J30" s="121">
        <v>780</v>
      </c>
      <c r="K30" s="117">
        <f t="shared" si="2"/>
        <v>479.14285714285717</v>
      </c>
      <c r="L30" s="116">
        <v>12</v>
      </c>
      <c r="M30" s="116">
        <v>10.5</v>
      </c>
      <c r="N30" s="116"/>
      <c r="O30" s="118">
        <f t="shared" si="1"/>
        <v>0.875</v>
      </c>
      <c r="P30" s="119"/>
    </row>
    <row r="31" spans="2:29" ht="17.25" x14ac:dyDescent="0.25">
      <c r="B31" s="10">
        <v>30</v>
      </c>
      <c r="C31" s="162" t="s">
        <v>95</v>
      </c>
      <c r="D31" s="116"/>
      <c r="E31" s="116" t="s">
        <v>77</v>
      </c>
      <c r="F31" s="116" t="s">
        <v>96</v>
      </c>
      <c r="G31" s="120" t="s">
        <v>97</v>
      </c>
      <c r="H31" s="116"/>
      <c r="I31" s="116"/>
      <c r="J31" s="121">
        <v>650</v>
      </c>
      <c r="K31" s="117">
        <f t="shared" si="2"/>
        <v>399.28571428571428</v>
      </c>
      <c r="L31" s="116">
        <v>12</v>
      </c>
      <c r="M31" s="116">
        <v>10.8</v>
      </c>
      <c r="N31" s="116"/>
      <c r="O31" s="118">
        <f t="shared" si="1"/>
        <v>0.9</v>
      </c>
      <c r="P31" s="119"/>
    </row>
    <row r="32" spans="2:29" ht="17.25" x14ac:dyDescent="0.25">
      <c r="B32" s="10">
        <v>31</v>
      </c>
      <c r="C32" s="162" t="s">
        <v>98</v>
      </c>
      <c r="D32" s="116"/>
      <c r="E32" s="116" t="s">
        <v>77</v>
      </c>
      <c r="F32" s="116" t="s">
        <v>99</v>
      </c>
      <c r="G32" s="120" t="s">
        <v>100</v>
      </c>
      <c r="H32" s="116"/>
      <c r="I32" s="116"/>
      <c r="J32" s="121">
        <v>1800</v>
      </c>
      <c r="K32" s="117">
        <f t="shared" si="2"/>
        <v>1105.7142857142858</v>
      </c>
      <c r="L32" s="116">
        <v>16</v>
      </c>
      <c r="M32" s="116">
        <v>10.9</v>
      </c>
      <c r="N32" s="116"/>
      <c r="O32" s="118">
        <f t="shared" si="1"/>
        <v>0.68125000000000002</v>
      </c>
      <c r="P32" s="119"/>
    </row>
    <row r="33" spans="2:21" ht="17.25" x14ac:dyDescent="0.25">
      <c r="B33" s="10">
        <v>32</v>
      </c>
      <c r="C33" s="160" t="s">
        <v>101</v>
      </c>
      <c r="D33" s="116"/>
      <c r="E33" s="116" t="s">
        <v>77</v>
      </c>
      <c r="F33" s="10" t="s">
        <v>102</v>
      </c>
      <c r="G33" s="120" t="s">
        <v>103</v>
      </c>
      <c r="H33" s="116"/>
      <c r="I33" s="116"/>
      <c r="J33" s="121">
        <v>500</v>
      </c>
      <c r="K33" s="117">
        <f t="shared" si="2"/>
        <v>307.14285714285717</v>
      </c>
      <c r="L33" s="116">
        <v>8</v>
      </c>
      <c r="M33" s="116">
        <v>11.1</v>
      </c>
      <c r="N33" s="116"/>
      <c r="O33" s="118">
        <f t="shared" si="1"/>
        <v>1.3875</v>
      </c>
      <c r="P33" s="119"/>
    </row>
    <row r="34" spans="2:21" ht="17.25" x14ac:dyDescent="0.25">
      <c r="B34" s="10">
        <v>33</v>
      </c>
      <c r="C34" s="162" t="s">
        <v>104</v>
      </c>
      <c r="D34" s="116"/>
      <c r="E34" s="116" t="s">
        <v>60</v>
      </c>
      <c r="F34" s="116" t="s">
        <v>81</v>
      </c>
      <c r="G34" s="120" t="s">
        <v>105</v>
      </c>
      <c r="H34" s="116"/>
      <c r="I34" s="116"/>
      <c r="J34" s="128"/>
      <c r="K34" s="117"/>
      <c r="L34" s="116">
        <v>12</v>
      </c>
      <c r="M34" s="116">
        <v>11.4</v>
      </c>
      <c r="N34" s="116"/>
      <c r="O34" s="118">
        <f t="shared" si="1"/>
        <v>0.95000000000000007</v>
      </c>
      <c r="P34" s="119"/>
    </row>
    <row r="35" spans="2:21" ht="17.25" x14ac:dyDescent="0.25">
      <c r="B35" s="10">
        <v>34</v>
      </c>
      <c r="C35" s="162" t="s">
        <v>106</v>
      </c>
      <c r="D35" s="116"/>
      <c r="E35" s="116" t="s">
        <v>60</v>
      </c>
      <c r="F35" s="116" t="s">
        <v>107</v>
      </c>
      <c r="G35" s="120" t="s">
        <v>108</v>
      </c>
      <c r="H35" s="116"/>
      <c r="I35" s="116"/>
      <c r="J35" s="121">
        <f>(600+800)/2</f>
        <v>700</v>
      </c>
      <c r="K35" s="117">
        <f t="shared" ref="K35:K42" si="3">(1290*J35)/2100</f>
        <v>430</v>
      </c>
      <c r="L35" s="116">
        <v>4</v>
      </c>
      <c r="M35" s="116">
        <v>11.5</v>
      </c>
      <c r="N35" s="116"/>
      <c r="O35" s="118">
        <f t="shared" si="1"/>
        <v>2.875</v>
      </c>
      <c r="P35" s="119"/>
    </row>
    <row r="36" spans="2:21" ht="17.25" x14ac:dyDescent="0.25">
      <c r="B36" s="10">
        <v>35</v>
      </c>
      <c r="C36" s="163" t="s">
        <v>453</v>
      </c>
      <c r="D36" s="116"/>
      <c r="E36" s="116" t="s">
        <v>60</v>
      </c>
      <c r="F36" s="116" t="s">
        <v>110</v>
      </c>
      <c r="G36" s="120" t="s">
        <v>111</v>
      </c>
      <c r="H36" s="116"/>
      <c r="I36" s="116"/>
      <c r="J36" s="121">
        <v>1000</v>
      </c>
      <c r="K36" s="117">
        <f t="shared" si="3"/>
        <v>614.28571428571433</v>
      </c>
      <c r="L36" s="116">
        <v>16</v>
      </c>
      <c r="M36" s="116">
        <v>12.1</v>
      </c>
      <c r="N36" s="116"/>
      <c r="O36" s="118">
        <f t="shared" si="1"/>
        <v>0.75624999999999998</v>
      </c>
      <c r="P36" s="119"/>
    </row>
    <row r="37" spans="2:21" ht="17.25" x14ac:dyDescent="0.25">
      <c r="B37" s="10">
        <v>36</v>
      </c>
      <c r="C37" s="162" t="s">
        <v>112</v>
      </c>
      <c r="D37" s="116"/>
      <c r="E37" s="116" t="s">
        <v>77</v>
      </c>
      <c r="F37" s="116" t="s">
        <v>113</v>
      </c>
      <c r="G37" s="120" t="s">
        <v>114</v>
      </c>
      <c r="H37" s="116"/>
      <c r="I37" s="116"/>
      <c r="J37" s="121">
        <v>500</v>
      </c>
      <c r="K37" s="117">
        <f t="shared" si="3"/>
        <v>307.14285714285717</v>
      </c>
      <c r="L37" s="116">
        <v>8</v>
      </c>
      <c r="M37" s="116">
        <v>12.2</v>
      </c>
      <c r="N37" s="116"/>
      <c r="O37" s="118">
        <f t="shared" si="1"/>
        <v>1.5249999999999999</v>
      </c>
      <c r="P37" s="119"/>
    </row>
    <row r="38" spans="2:21" ht="17.25" x14ac:dyDescent="0.25">
      <c r="B38" s="10">
        <v>37</v>
      </c>
      <c r="C38" s="155" t="s">
        <v>454</v>
      </c>
      <c r="D38" s="116" t="s">
        <v>116</v>
      </c>
      <c r="E38" s="116" t="s">
        <v>60</v>
      </c>
      <c r="F38" s="116" t="s">
        <v>74</v>
      </c>
      <c r="G38" s="120" t="s">
        <v>117</v>
      </c>
      <c r="H38" s="116"/>
      <c r="I38" s="116"/>
      <c r="J38" s="121">
        <f>(1200+1800)/2</f>
        <v>1500</v>
      </c>
      <c r="K38" s="117">
        <f t="shared" si="3"/>
        <v>921.42857142857144</v>
      </c>
      <c r="L38" s="116">
        <v>52</v>
      </c>
      <c r="M38" s="116">
        <v>12.4</v>
      </c>
      <c r="N38" s="116"/>
      <c r="O38" s="118">
        <f t="shared" si="1"/>
        <v>0.23846153846153847</v>
      </c>
      <c r="P38" s="119"/>
    </row>
    <row r="39" spans="2:21" ht="17.25" x14ac:dyDescent="0.25">
      <c r="B39" s="10">
        <v>38</v>
      </c>
      <c r="C39" s="160" t="s">
        <v>118</v>
      </c>
      <c r="D39" s="116"/>
      <c r="E39" s="116" t="s">
        <v>77</v>
      </c>
      <c r="F39" s="130"/>
      <c r="G39" s="120" t="s">
        <v>120</v>
      </c>
      <c r="H39" s="116"/>
      <c r="I39" s="116"/>
      <c r="J39" s="121">
        <v>500</v>
      </c>
      <c r="K39" s="117">
        <f t="shared" si="3"/>
        <v>307.14285714285717</v>
      </c>
      <c r="L39" s="116">
        <v>8</v>
      </c>
      <c r="M39" s="116">
        <v>12.6</v>
      </c>
      <c r="N39" s="116"/>
      <c r="O39" s="118">
        <f t="shared" si="1"/>
        <v>1.575</v>
      </c>
      <c r="P39" s="119"/>
      <c r="Q39" s="127"/>
      <c r="R39" s="127"/>
      <c r="S39" s="127"/>
      <c r="T39" s="127"/>
      <c r="U39" s="127"/>
    </row>
    <row r="40" spans="2:21" ht="17.25" x14ac:dyDescent="0.25">
      <c r="B40" s="10">
        <v>39</v>
      </c>
      <c r="C40" s="162" t="s">
        <v>122</v>
      </c>
      <c r="D40" s="116"/>
      <c r="E40" s="116" t="s">
        <v>77</v>
      </c>
      <c r="F40" s="116" t="s">
        <v>123</v>
      </c>
      <c r="G40" s="120" t="s">
        <v>124</v>
      </c>
      <c r="H40" s="116"/>
      <c r="I40" s="116"/>
      <c r="J40" s="121">
        <v>400</v>
      </c>
      <c r="K40" s="117">
        <f t="shared" si="3"/>
        <v>245.71428571428572</v>
      </c>
      <c r="L40" s="116">
        <v>20</v>
      </c>
      <c r="M40" s="116">
        <v>12.9</v>
      </c>
      <c r="N40" s="116"/>
      <c r="O40" s="118">
        <f t="shared" si="1"/>
        <v>0.64500000000000002</v>
      </c>
      <c r="P40" s="119"/>
    </row>
    <row r="41" spans="2:21" ht="17.25" x14ac:dyDescent="0.25">
      <c r="B41" s="10">
        <v>40</v>
      </c>
      <c r="C41" s="164" t="s">
        <v>455</v>
      </c>
      <c r="D41" s="131"/>
      <c r="E41" s="116" t="s">
        <v>77</v>
      </c>
      <c r="F41" s="116" t="s">
        <v>68</v>
      </c>
      <c r="G41" s="120" t="s">
        <v>126</v>
      </c>
      <c r="H41" s="116"/>
      <c r="I41" s="116"/>
      <c r="J41" s="121">
        <v>1350</v>
      </c>
      <c r="K41" s="117">
        <f t="shared" si="3"/>
        <v>829.28571428571433</v>
      </c>
      <c r="L41" s="116">
        <v>26</v>
      </c>
      <c r="M41" s="116">
        <v>13</v>
      </c>
      <c r="N41" s="116"/>
      <c r="O41" s="118">
        <f t="shared" si="1"/>
        <v>0.5</v>
      </c>
      <c r="P41" s="119"/>
    </row>
    <row r="42" spans="2:21" ht="17.25" x14ac:dyDescent="0.25">
      <c r="B42" s="10">
        <v>41</v>
      </c>
      <c r="C42" s="162" t="s">
        <v>127</v>
      </c>
      <c r="D42" s="116"/>
      <c r="E42" s="116" t="s">
        <v>77</v>
      </c>
      <c r="F42" s="116" t="s">
        <v>128</v>
      </c>
      <c r="G42" s="120" t="s">
        <v>129</v>
      </c>
      <c r="H42" s="116"/>
      <c r="I42" s="116"/>
      <c r="J42" s="121">
        <v>1875</v>
      </c>
      <c r="K42" s="117">
        <f t="shared" si="3"/>
        <v>1151.7857142857142</v>
      </c>
      <c r="L42" s="116">
        <v>15</v>
      </c>
      <c r="M42" s="116">
        <v>13.5</v>
      </c>
      <c r="N42" s="116"/>
      <c r="O42" s="118">
        <f t="shared" si="1"/>
        <v>0.9</v>
      </c>
      <c r="P42" s="119"/>
    </row>
    <row r="43" spans="2:21" ht="17.25" x14ac:dyDescent="0.25">
      <c r="B43" s="10">
        <v>42</v>
      </c>
      <c r="C43" s="155" t="s">
        <v>130</v>
      </c>
      <c r="D43" s="116"/>
      <c r="E43" s="123" t="s">
        <v>60</v>
      </c>
      <c r="F43" s="123" t="s">
        <v>84</v>
      </c>
      <c r="G43" s="120" t="s">
        <v>131</v>
      </c>
      <c r="H43" s="116"/>
      <c r="I43" s="116"/>
      <c r="J43" s="128"/>
      <c r="K43" s="117"/>
      <c r="L43" s="116">
        <v>12</v>
      </c>
      <c r="M43" s="116">
        <v>13.6</v>
      </c>
      <c r="N43" s="116"/>
      <c r="O43" s="118">
        <f t="shared" si="1"/>
        <v>1.1333333333333333</v>
      </c>
      <c r="P43" s="119"/>
    </row>
    <row r="44" spans="2:21" ht="17.25" x14ac:dyDescent="0.25">
      <c r="B44" s="10">
        <v>43</v>
      </c>
      <c r="C44" s="164" t="s">
        <v>456</v>
      </c>
      <c r="D44" s="132"/>
      <c r="E44" s="133" t="s">
        <v>77</v>
      </c>
      <c r="F44" s="133" t="s">
        <v>133</v>
      </c>
      <c r="G44" s="126" t="s">
        <v>435</v>
      </c>
      <c r="H44" s="116"/>
      <c r="I44" s="116"/>
      <c r="J44" s="121">
        <v>800</v>
      </c>
      <c r="K44" s="117">
        <f t="shared" ref="K44:K53" si="4">(1290*J44)/2100</f>
        <v>491.42857142857144</v>
      </c>
      <c r="L44" s="116">
        <v>8</v>
      </c>
      <c r="M44" s="116">
        <v>14</v>
      </c>
      <c r="N44" s="116"/>
      <c r="O44" s="118">
        <f t="shared" si="1"/>
        <v>1.75</v>
      </c>
      <c r="P44" s="119"/>
    </row>
    <row r="45" spans="2:21" ht="17.25" x14ac:dyDescent="0.25">
      <c r="B45" s="10">
        <v>44</v>
      </c>
      <c r="C45" s="162" t="s">
        <v>135</v>
      </c>
      <c r="D45" s="116"/>
      <c r="E45" s="124" t="s">
        <v>60</v>
      </c>
      <c r="F45" s="10" t="s">
        <v>136</v>
      </c>
      <c r="G45" s="120" t="s">
        <v>137</v>
      </c>
      <c r="H45" s="116"/>
      <c r="I45" s="116"/>
      <c r="J45" s="121">
        <f>(500+550)/2</f>
        <v>525</v>
      </c>
      <c r="K45" s="117">
        <f t="shared" si="4"/>
        <v>322.5</v>
      </c>
      <c r="L45" s="116">
        <v>8</v>
      </c>
      <c r="M45" s="116">
        <v>14</v>
      </c>
      <c r="N45" s="116"/>
      <c r="O45" s="118">
        <f t="shared" si="1"/>
        <v>1.75</v>
      </c>
      <c r="P45" s="119"/>
    </row>
    <row r="46" spans="2:21" ht="17.25" x14ac:dyDescent="0.25">
      <c r="B46" s="10">
        <v>45</v>
      </c>
      <c r="C46" s="155" t="s">
        <v>138</v>
      </c>
      <c r="D46" s="116" t="s">
        <v>116</v>
      </c>
      <c r="E46" s="125" t="s">
        <v>60</v>
      </c>
      <c r="F46" s="134" t="s">
        <v>139</v>
      </c>
      <c r="G46" s="126" t="s">
        <v>140</v>
      </c>
      <c r="H46" s="116"/>
      <c r="I46" s="116"/>
      <c r="J46" s="121">
        <v>500</v>
      </c>
      <c r="K46" s="117">
        <f t="shared" si="4"/>
        <v>307.14285714285717</v>
      </c>
      <c r="L46" s="116">
        <v>8</v>
      </c>
      <c r="M46" s="116">
        <v>14.3</v>
      </c>
      <c r="N46" s="116"/>
      <c r="O46" s="118">
        <f t="shared" si="1"/>
        <v>1.7875000000000001</v>
      </c>
      <c r="P46" s="119"/>
    </row>
    <row r="47" spans="2:21" ht="17.25" x14ac:dyDescent="0.25">
      <c r="B47" s="10">
        <v>46</v>
      </c>
      <c r="C47" s="164" t="s">
        <v>457</v>
      </c>
      <c r="D47" s="116"/>
      <c r="E47" s="116" t="s">
        <v>60</v>
      </c>
      <c r="F47" s="124" t="s">
        <v>142</v>
      </c>
      <c r="G47" s="120" t="s">
        <v>143</v>
      </c>
      <c r="H47" s="116"/>
      <c r="I47" s="116"/>
      <c r="J47" s="121">
        <v>1200</v>
      </c>
      <c r="K47" s="117">
        <f t="shared" si="4"/>
        <v>737.14285714285711</v>
      </c>
      <c r="L47" s="116">
        <v>12</v>
      </c>
      <c r="M47" s="116">
        <v>14.3</v>
      </c>
      <c r="N47" s="116"/>
      <c r="O47" s="118">
        <f t="shared" si="1"/>
        <v>1.1916666666666667</v>
      </c>
      <c r="P47" s="119"/>
    </row>
    <row r="48" spans="2:21" ht="17.25" x14ac:dyDescent="0.25">
      <c r="B48" s="10">
        <v>47</v>
      </c>
      <c r="C48" s="162" t="s">
        <v>144</v>
      </c>
      <c r="D48" s="116"/>
      <c r="E48" s="116" t="s">
        <v>60</v>
      </c>
      <c r="F48" s="116" t="s">
        <v>133</v>
      </c>
      <c r="G48" s="120" t="s">
        <v>145</v>
      </c>
      <c r="H48" s="116"/>
      <c r="I48" s="116"/>
      <c r="J48" s="121">
        <v>500</v>
      </c>
      <c r="K48" s="117">
        <f t="shared" si="4"/>
        <v>307.14285714285717</v>
      </c>
      <c r="L48" s="116">
        <v>8</v>
      </c>
      <c r="M48" s="116">
        <v>15</v>
      </c>
      <c r="N48" s="116"/>
      <c r="O48" s="118">
        <f t="shared" si="1"/>
        <v>1.875</v>
      </c>
      <c r="P48" s="119"/>
    </row>
    <row r="49" spans="2:21" ht="17.25" x14ac:dyDescent="0.25">
      <c r="B49" s="10">
        <v>48</v>
      </c>
      <c r="C49" s="155" t="s">
        <v>146</v>
      </c>
      <c r="D49" s="116"/>
      <c r="E49" s="116" t="s">
        <v>77</v>
      </c>
      <c r="F49" s="116" t="s">
        <v>147</v>
      </c>
      <c r="G49" s="120" t="s">
        <v>148</v>
      </c>
      <c r="H49" s="116"/>
      <c r="I49" s="116"/>
      <c r="J49" s="121">
        <v>780</v>
      </c>
      <c r="K49" s="117">
        <f t="shared" si="4"/>
        <v>479.14285714285717</v>
      </c>
      <c r="L49" s="116">
        <v>12</v>
      </c>
      <c r="M49" s="116">
        <v>15.5</v>
      </c>
      <c r="N49" s="116"/>
      <c r="O49" s="118">
        <f t="shared" si="1"/>
        <v>1.2916666666666667</v>
      </c>
    </row>
    <row r="50" spans="2:21" ht="17.25" x14ac:dyDescent="0.25">
      <c r="B50" s="10">
        <v>49</v>
      </c>
      <c r="C50" s="161" t="s">
        <v>458</v>
      </c>
      <c r="D50" s="116"/>
      <c r="E50" s="116" t="s">
        <v>77</v>
      </c>
      <c r="F50" s="130"/>
      <c r="G50" s="120" t="s">
        <v>155</v>
      </c>
      <c r="H50" s="116"/>
      <c r="I50" s="116"/>
      <c r="J50" s="121">
        <v>500</v>
      </c>
      <c r="K50" s="117">
        <f t="shared" si="4"/>
        <v>307.14285714285717</v>
      </c>
      <c r="L50" s="116">
        <v>8</v>
      </c>
      <c r="M50" s="116">
        <v>16</v>
      </c>
      <c r="N50" s="116"/>
      <c r="O50" s="118">
        <f t="shared" si="1"/>
        <v>2</v>
      </c>
      <c r="Q50" s="127"/>
      <c r="R50" s="127"/>
      <c r="S50" s="127"/>
      <c r="T50" s="127"/>
      <c r="U50" s="127"/>
    </row>
    <row r="51" spans="2:21" ht="17.25" x14ac:dyDescent="0.25">
      <c r="B51" s="10">
        <v>50</v>
      </c>
      <c r="C51" s="162" t="s">
        <v>156</v>
      </c>
      <c r="D51" s="116"/>
      <c r="E51" s="116" t="s">
        <v>35</v>
      </c>
      <c r="F51" s="116" t="s">
        <v>71</v>
      </c>
      <c r="G51" s="120" t="s">
        <v>157</v>
      </c>
      <c r="H51" s="116"/>
      <c r="I51" s="116"/>
      <c r="J51" s="121">
        <v>930</v>
      </c>
      <c r="K51" s="117">
        <f t="shared" si="4"/>
        <v>571.28571428571433</v>
      </c>
      <c r="L51" s="116">
        <v>16</v>
      </c>
      <c r="M51" s="116">
        <v>16.5</v>
      </c>
      <c r="N51" s="116"/>
      <c r="O51" s="118">
        <f t="shared" si="1"/>
        <v>1.03125</v>
      </c>
    </row>
    <row r="52" spans="2:21" ht="17.25" x14ac:dyDescent="0.25">
      <c r="B52" s="10">
        <v>51</v>
      </c>
      <c r="C52" s="162" t="s">
        <v>158</v>
      </c>
      <c r="D52" s="116"/>
      <c r="E52" s="116" t="s">
        <v>77</v>
      </c>
      <c r="F52" s="116" t="s">
        <v>123</v>
      </c>
      <c r="G52" s="120">
        <v>33</v>
      </c>
      <c r="H52" s="116"/>
      <c r="I52" s="116"/>
      <c r="J52" s="121">
        <v>400</v>
      </c>
      <c r="K52" s="117">
        <f t="shared" si="4"/>
        <v>245.71428571428572</v>
      </c>
      <c r="L52" s="116">
        <v>20</v>
      </c>
      <c r="M52" s="116">
        <v>20</v>
      </c>
      <c r="N52" s="116"/>
      <c r="O52" s="118">
        <f t="shared" si="1"/>
        <v>1</v>
      </c>
      <c r="P52" s="119"/>
    </row>
    <row r="53" spans="2:21" ht="17.25" x14ac:dyDescent="0.25">
      <c r="B53" s="10">
        <v>52</v>
      </c>
      <c r="C53" s="164" t="s">
        <v>459</v>
      </c>
      <c r="D53" s="116"/>
      <c r="E53" s="116" t="s">
        <v>60</v>
      </c>
      <c r="F53" s="116" t="s">
        <v>160</v>
      </c>
      <c r="G53" s="120" t="s">
        <v>161</v>
      </c>
      <c r="H53" s="116"/>
      <c r="I53" s="116"/>
      <c r="J53" s="121">
        <v>1800</v>
      </c>
      <c r="K53" s="117">
        <f t="shared" si="4"/>
        <v>1105.7142857142858</v>
      </c>
      <c r="L53" s="116">
        <v>30</v>
      </c>
      <c r="M53" s="116">
        <v>39.1</v>
      </c>
      <c r="N53" s="116"/>
      <c r="O53" s="118">
        <f t="shared" si="1"/>
        <v>1.3033333333333335</v>
      </c>
      <c r="P53" s="1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EB986-4FB3-4D4E-8496-7256C691FB99}">
  <dimension ref="A1:R53"/>
  <sheetViews>
    <sheetView tabSelected="1" workbookViewId="0">
      <pane xSplit="3" ySplit="1" topLeftCell="D11" activePane="bottomRight" state="frozen"/>
      <selection pane="topRight" activeCell="D1" sqref="D1"/>
      <selection pane="bottomLeft" activeCell="A2" sqref="A2"/>
      <selection pane="bottomRight" sqref="A1:XFD1048576"/>
    </sheetView>
  </sheetViews>
  <sheetFormatPr defaultRowHeight="14.25" x14ac:dyDescent="0.2"/>
  <cols>
    <col min="1" max="1" width="8.5703125" style="166" bestFit="1" customWidth="1"/>
    <col min="2" max="2" width="13.28515625" style="166" bestFit="1" customWidth="1"/>
    <col min="3" max="3" width="29.28515625" style="166" bestFit="1" customWidth="1"/>
    <col min="4" max="4" width="43.5703125" style="166" bestFit="1" customWidth="1"/>
    <col min="5" max="5" width="66" style="166" bestFit="1" customWidth="1"/>
    <col min="6" max="6" width="7.28515625" style="166" bestFit="1" customWidth="1"/>
    <col min="7" max="7" width="7.42578125" style="166" bestFit="1" customWidth="1"/>
    <col min="8" max="8" width="5.5703125" style="165" bestFit="1" customWidth="1"/>
    <col min="9" max="9" width="12.85546875" style="168" bestFit="1" customWidth="1"/>
    <col min="10" max="10" width="15.28515625" style="169" bestFit="1" customWidth="1"/>
    <col min="11" max="11" width="13.7109375" style="169" bestFit="1" customWidth="1"/>
    <col min="12" max="12" width="16.140625" style="169" bestFit="1" customWidth="1"/>
    <col min="13" max="13" width="8.42578125" style="169" bestFit="1" customWidth="1"/>
    <col min="14" max="14" width="15.7109375" style="170" bestFit="1" customWidth="1"/>
    <col min="15" max="15" width="16.140625" style="170" bestFit="1" customWidth="1"/>
    <col min="16" max="16" width="19.7109375" style="170" bestFit="1" customWidth="1"/>
    <col min="17" max="17" width="16.28515625" style="166" bestFit="1" customWidth="1"/>
    <col min="18" max="18" width="20.85546875" style="166" bestFit="1" customWidth="1"/>
    <col min="19" max="16384" width="9.140625" style="166"/>
  </cols>
  <sheetData>
    <row r="1" spans="1:18" ht="13.5" x14ac:dyDescent="0.2">
      <c r="A1" s="166" t="s">
        <v>460</v>
      </c>
      <c r="B1" s="166" t="s">
        <v>461</v>
      </c>
      <c r="C1" s="166" t="s">
        <v>467</v>
      </c>
      <c r="D1" s="166" t="s">
        <v>464</v>
      </c>
      <c r="E1" s="166" t="s">
        <v>466</v>
      </c>
      <c r="F1" s="166" t="s">
        <v>493</v>
      </c>
      <c r="G1" s="166" t="s">
        <v>116</v>
      </c>
      <c r="H1" s="166" t="s">
        <v>545</v>
      </c>
      <c r="I1" s="168" t="s">
        <v>488</v>
      </c>
      <c r="J1" s="169" t="s">
        <v>489</v>
      </c>
      <c r="K1" s="169" t="s">
        <v>490</v>
      </c>
      <c r="L1" s="169" t="s">
        <v>492</v>
      </c>
      <c r="M1" s="169" t="s">
        <v>546</v>
      </c>
      <c r="N1" s="170" t="s">
        <v>491</v>
      </c>
      <c r="O1" s="170" t="s">
        <v>494</v>
      </c>
      <c r="P1" s="170" t="s">
        <v>495</v>
      </c>
      <c r="Q1" s="166" t="s">
        <v>486</v>
      </c>
      <c r="R1" s="166" t="s">
        <v>485</v>
      </c>
    </row>
    <row r="2" spans="1:18" x14ac:dyDescent="0.2">
      <c r="A2" s="166">
        <v>1</v>
      </c>
      <c r="B2" s="166" t="s">
        <v>463</v>
      </c>
      <c r="C2" s="166" t="s">
        <v>496</v>
      </c>
      <c r="F2" s="166">
        <v>13</v>
      </c>
      <c r="G2" s="166" t="s">
        <v>482</v>
      </c>
      <c r="H2" s="165">
        <v>40</v>
      </c>
      <c r="I2" s="168">
        <v>32.9</v>
      </c>
      <c r="L2" s="169">
        <v>600</v>
      </c>
      <c r="M2" s="169">
        <v>12</v>
      </c>
      <c r="N2" s="170">
        <v>9.6000000000000002E-2</v>
      </c>
      <c r="O2" s="170">
        <v>20.3</v>
      </c>
      <c r="P2" s="170">
        <v>2.8</v>
      </c>
      <c r="Q2" s="166" t="s">
        <v>79</v>
      </c>
      <c r="R2" s="166" t="s">
        <v>78</v>
      </c>
    </row>
    <row r="3" spans="1:18" x14ac:dyDescent="0.2">
      <c r="A3" s="166">
        <v>2</v>
      </c>
      <c r="B3" s="166" t="s">
        <v>463</v>
      </c>
      <c r="C3" s="166" t="s">
        <v>497</v>
      </c>
      <c r="F3" s="166">
        <v>78</v>
      </c>
      <c r="G3" s="166" t="s">
        <v>482</v>
      </c>
      <c r="H3" s="165">
        <v>60</v>
      </c>
      <c r="I3" s="168">
        <v>33.4</v>
      </c>
      <c r="L3" s="169">
        <v>400</v>
      </c>
      <c r="M3" s="169">
        <v>20</v>
      </c>
      <c r="N3" s="170">
        <v>0.129</v>
      </c>
      <c r="O3" s="170">
        <v>20.7</v>
      </c>
      <c r="P3" s="170">
        <v>6.9</v>
      </c>
      <c r="Q3" s="166" t="s">
        <v>124</v>
      </c>
      <c r="R3" s="166" t="s">
        <v>123</v>
      </c>
    </row>
    <row r="4" spans="1:18" x14ac:dyDescent="0.2">
      <c r="A4" s="166">
        <v>3</v>
      </c>
      <c r="B4" s="166" t="s">
        <v>463</v>
      </c>
      <c r="C4" s="166" t="s">
        <v>498</v>
      </c>
      <c r="D4" s="166" t="s">
        <v>29</v>
      </c>
      <c r="G4" s="166" t="s">
        <v>483</v>
      </c>
      <c r="I4" s="168" t="s">
        <v>487</v>
      </c>
      <c r="J4" s="169">
        <v>3800</v>
      </c>
      <c r="K4" s="169">
        <v>1866.6666666666667</v>
      </c>
      <c r="L4" s="169">
        <v>1933.3333333333333</v>
      </c>
      <c r="M4" s="169">
        <v>4</v>
      </c>
      <c r="N4" s="170">
        <v>0.122</v>
      </c>
    </row>
    <row r="5" spans="1:18" x14ac:dyDescent="0.2">
      <c r="A5" s="166">
        <v>3</v>
      </c>
      <c r="B5" s="166" t="s">
        <v>463</v>
      </c>
      <c r="C5" s="166" t="s">
        <v>499</v>
      </c>
      <c r="D5" s="166" t="s">
        <v>29</v>
      </c>
      <c r="G5" s="166" t="s">
        <v>483</v>
      </c>
      <c r="I5" s="168" t="s">
        <v>487</v>
      </c>
      <c r="J5" s="169">
        <v>3800</v>
      </c>
      <c r="K5" s="169">
        <v>1400</v>
      </c>
      <c r="L5" s="169">
        <v>2400</v>
      </c>
      <c r="M5" s="169">
        <v>0.6</v>
      </c>
      <c r="N5" s="170">
        <v>0</v>
      </c>
    </row>
    <row r="6" spans="1:18" x14ac:dyDescent="0.2">
      <c r="A6" s="166">
        <v>4</v>
      </c>
      <c r="B6" s="166" t="s">
        <v>463</v>
      </c>
      <c r="C6" s="166" t="s">
        <v>500</v>
      </c>
      <c r="F6" s="166">
        <v>144</v>
      </c>
      <c r="G6" s="166" t="s">
        <v>483</v>
      </c>
      <c r="H6" s="165">
        <v>47.5</v>
      </c>
      <c r="I6" s="168">
        <v>30.9</v>
      </c>
      <c r="L6" s="169">
        <v>500</v>
      </c>
      <c r="M6" s="169">
        <v>52</v>
      </c>
      <c r="N6" s="170">
        <v>5.7000000000000002E-2</v>
      </c>
      <c r="O6" s="170">
        <v>20.9</v>
      </c>
      <c r="P6" s="170">
        <v>1</v>
      </c>
      <c r="Q6" s="166" t="s">
        <v>37</v>
      </c>
      <c r="R6" s="166" t="s">
        <v>36</v>
      </c>
    </row>
    <row r="7" spans="1:18" x14ac:dyDescent="0.2">
      <c r="A7" s="166">
        <v>5</v>
      </c>
      <c r="B7" s="166" t="s">
        <v>463</v>
      </c>
      <c r="C7" s="166" t="s">
        <v>501</v>
      </c>
      <c r="E7" s="166" t="s">
        <v>64</v>
      </c>
      <c r="F7" s="166">
        <v>27</v>
      </c>
      <c r="G7" s="166" t="s">
        <v>484</v>
      </c>
      <c r="H7" s="165">
        <v>33.5</v>
      </c>
      <c r="I7" s="168">
        <v>35.4</v>
      </c>
      <c r="L7" s="169">
        <v>900</v>
      </c>
      <c r="M7" s="169">
        <v>13</v>
      </c>
      <c r="N7" s="170">
        <v>8.5000000000000006E-2</v>
      </c>
      <c r="O7" s="170">
        <v>18.2</v>
      </c>
      <c r="P7" s="170">
        <v>4</v>
      </c>
      <c r="Q7" s="166" t="s">
        <v>66</v>
      </c>
      <c r="R7" s="166" t="s">
        <v>65</v>
      </c>
    </row>
    <row r="8" spans="1:18" x14ac:dyDescent="0.2">
      <c r="A8" s="166">
        <v>6</v>
      </c>
      <c r="B8" s="166" t="s">
        <v>463</v>
      </c>
      <c r="C8" s="166" t="s">
        <v>502</v>
      </c>
      <c r="F8" s="166">
        <v>38</v>
      </c>
      <c r="G8" s="166" t="s">
        <v>484</v>
      </c>
      <c r="H8" s="165">
        <v>61.5</v>
      </c>
      <c r="I8" s="168">
        <v>34.5</v>
      </c>
      <c r="L8" s="169">
        <v>1600</v>
      </c>
      <c r="M8" s="169">
        <v>12</v>
      </c>
      <c r="N8" s="170">
        <v>8.4000000000000005E-2</v>
      </c>
      <c r="O8" s="170">
        <v>14.8</v>
      </c>
      <c r="P8" s="170">
        <v>4.5</v>
      </c>
      <c r="Q8" s="166" t="s">
        <v>62</v>
      </c>
      <c r="R8" s="166" t="s">
        <v>61</v>
      </c>
    </row>
    <row r="9" spans="1:18" x14ac:dyDescent="0.2">
      <c r="A9" s="166">
        <v>7</v>
      </c>
      <c r="B9" s="166" t="s">
        <v>463</v>
      </c>
      <c r="C9" s="166" t="s">
        <v>528</v>
      </c>
      <c r="E9" s="166" t="s">
        <v>469</v>
      </c>
      <c r="F9" s="166">
        <v>144</v>
      </c>
      <c r="G9" s="166" t="s">
        <v>483</v>
      </c>
      <c r="H9" s="165">
        <v>39.5</v>
      </c>
      <c r="I9" s="168">
        <v>34</v>
      </c>
      <c r="L9" s="169">
        <v>930</v>
      </c>
      <c r="M9" s="169">
        <v>16</v>
      </c>
      <c r="N9" s="170">
        <v>9.0999999999999998E-2</v>
      </c>
      <c r="O9" s="170">
        <v>15.5</v>
      </c>
      <c r="P9" s="170">
        <v>1.6</v>
      </c>
      <c r="Q9" s="166" t="s">
        <v>72</v>
      </c>
      <c r="R9" s="166" t="s">
        <v>71</v>
      </c>
    </row>
    <row r="10" spans="1:18" x14ac:dyDescent="0.2">
      <c r="A10" s="166">
        <v>7</v>
      </c>
      <c r="B10" s="166" t="s">
        <v>463</v>
      </c>
      <c r="C10" s="166" t="s">
        <v>529</v>
      </c>
      <c r="E10" s="166" t="s">
        <v>479</v>
      </c>
      <c r="F10" s="166">
        <v>13</v>
      </c>
      <c r="G10" s="166" t="s">
        <v>483</v>
      </c>
      <c r="H10" s="165">
        <v>39.5</v>
      </c>
      <c r="I10" s="168">
        <v>34</v>
      </c>
      <c r="L10" s="169">
        <v>930</v>
      </c>
      <c r="M10" s="169">
        <v>16</v>
      </c>
      <c r="N10" s="170">
        <v>0.16500000000000001</v>
      </c>
      <c r="O10" s="170">
        <v>35.299999999999997</v>
      </c>
      <c r="P10" s="170">
        <v>3.2</v>
      </c>
      <c r="Q10" s="166" t="s">
        <v>157</v>
      </c>
      <c r="R10" s="166" t="s">
        <v>71</v>
      </c>
    </row>
    <row r="11" spans="1:18" x14ac:dyDescent="0.2">
      <c r="A11" s="166">
        <v>8</v>
      </c>
      <c r="B11" s="166" t="s">
        <v>463</v>
      </c>
      <c r="C11" s="166" t="s">
        <v>530</v>
      </c>
      <c r="F11" s="166">
        <v>40</v>
      </c>
      <c r="G11" s="166" t="s">
        <v>482</v>
      </c>
      <c r="H11" s="165">
        <v>33</v>
      </c>
      <c r="I11" s="168">
        <v>29</v>
      </c>
      <c r="L11" s="169">
        <v>800</v>
      </c>
      <c r="M11" s="169">
        <v>22</v>
      </c>
      <c r="N11" s="170">
        <v>5.7999999999999996E-2</v>
      </c>
      <c r="O11" s="170">
        <v>10.6</v>
      </c>
      <c r="P11" s="170">
        <v>2.2999999999999998</v>
      </c>
      <c r="Q11" s="166" t="s">
        <v>41</v>
      </c>
      <c r="R11" s="166" t="s">
        <v>40</v>
      </c>
    </row>
    <row r="12" spans="1:18" x14ac:dyDescent="0.2">
      <c r="A12" s="166">
        <v>9</v>
      </c>
      <c r="B12" s="166" t="s">
        <v>463</v>
      </c>
      <c r="C12" s="166" t="s">
        <v>503</v>
      </c>
      <c r="F12" s="166">
        <v>91</v>
      </c>
      <c r="G12" s="166" t="s">
        <v>484</v>
      </c>
      <c r="H12" s="165">
        <v>40</v>
      </c>
      <c r="I12" s="168">
        <v>31.8</v>
      </c>
      <c r="L12" s="169">
        <v>500</v>
      </c>
      <c r="M12" s="169">
        <v>8</v>
      </c>
      <c r="N12" s="170">
        <v>0.14300000000000002</v>
      </c>
      <c r="O12" s="170">
        <v>27.8</v>
      </c>
      <c r="P12" s="170">
        <v>2.5</v>
      </c>
      <c r="Q12" s="166" t="s">
        <v>140</v>
      </c>
      <c r="R12" s="166" t="s">
        <v>139</v>
      </c>
    </row>
    <row r="13" spans="1:18" x14ac:dyDescent="0.2">
      <c r="A13" s="166">
        <v>10</v>
      </c>
      <c r="B13" s="166" t="s">
        <v>463</v>
      </c>
      <c r="C13" s="166" t="s">
        <v>504</v>
      </c>
      <c r="F13" s="166">
        <v>13</v>
      </c>
      <c r="G13" s="166" t="s">
        <v>484</v>
      </c>
      <c r="H13" s="165">
        <v>36.5</v>
      </c>
      <c r="I13" s="168">
        <v>35.799999999999997</v>
      </c>
      <c r="L13" s="169">
        <v>400</v>
      </c>
      <c r="M13" s="169">
        <v>8</v>
      </c>
      <c r="N13" s="170">
        <v>0.10300000000000001</v>
      </c>
      <c r="O13" s="170">
        <v>20.2</v>
      </c>
      <c r="P13" s="170">
        <v>3.3</v>
      </c>
      <c r="Q13" s="166" t="s">
        <v>88</v>
      </c>
      <c r="R13" s="166" t="s">
        <v>87</v>
      </c>
    </row>
    <row r="14" spans="1:18" x14ac:dyDescent="0.2">
      <c r="A14" s="166">
        <v>11</v>
      </c>
      <c r="B14" s="166" t="s">
        <v>463</v>
      </c>
      <c r="C14" s="166" t="s">
        <v>505</v>
      </c>
      <c r="F14" s="166">
        <v>45</v>
      </c>
      <c r="G14" s="166" t="s">
        <v>484</v>
      </c>
      <c r="H14" s="165">
        <v>41.5</v>
      </c>
      <c r="I14" s="168">
        <v>38.5</v>
      </c>
      <c r="L14" s="169">
        <v>1000</v>
      </c>
      <c r="M14" s="169">
        <v>16</v>
      </c>
      <c r="N14" s="170">
        <v>0.121</v>
      </c>
      <c r="O14" s="170">
        <v>23.8</v>
      </c>
      <c r="P14" s="170">
        <v>4.5999999999999996</v>
      </c>
      <c r="Q14" s="166" t="s">
        <v>111</v>
      </c>
      <c r="R14" s="166" t="s">
        <v>110</v>
      </c>
    </row>
    <row r="15" spans="1:18" x14ac:dyDescent="0.2">
      <c r="A15" s="166">
        <v>12</v>
      </c>
      <c r="B15" s="166" t="s">
        <v>463</v>
      </c>
      <c r="C15" s="166" t="s">
        <v>506</v>
      </c>
      <c r="F15" s="166">
        <v>28</v>
      </c>
      <c r="G15" s="166" t="s">
        <v>482</v>
      </c>
      <c r="H15" s="165">
        <v>41.2</v>
      </c>
      <c r="I15" s="168">
        <v>28.5</v>
      </c>
      <c r="L15" s="169">
        <v>500</v>
      </c>
      <c r="M15" s="169">
        <v>8</v>
      </c>
      <c r="N15" s="170">
        <v>0.122</v>
      </c>
      <c r="O15" s="170">
        <v>23.1</v>
      </c>
      <c r="P15" s="170">
        <v>4</v>
      </c>
      <c r="Q15" s="166" t="s">
        <v>114</v>
      </c>
      <c r="R15" s="166" t="s">
        <v>113</v>
      </c>
    </row>
    <row r="16" spans="1:18" x14ac:dyDescent="0.2">
      <c r="A16" s="166">
        <v>13</v>
      </c>
      <c r="B16" s="166" t="s">
        <v>463</v>
      </c>
      <c r="C16" s="166" t="s">
        <v>507</v>
      </c>
      <c r="F16" s="166">
        <v>5</v>
      </c>
      <c r="G16" s="166" t="s">
        <v>482</v>
      </c>
      <c r="H16" s="165">
        <v>37.5</v>
      </c>
      <c r="I16" s="168">
        <v>37</v>
      </c>
      <c r="L16" s="169">
        <v>650</v>
      </c>
      <c r="M16" s="169">
        <v>12</v>
      </c>
      <c r="N16" s="170">
        <v>0.10800000000000001</v>
      </c>
      <c r="O16" s="170">
        <v>26.7</v>
      </c>
      <c r="P16" s="170">
        <v>2.2000000000000002</v>
      </c>
      <c r="Q16" s="166" t="s">
        <v>97</v>
      </c>
      <c r="R16" s="166" t="s">
        <v>96</v>
      </c>
    </row>
    <row r="17" spans="1:18" x14ac:dyDescent="0.2">
      <c r="A17" s="166">
        <v>14</v>
      </c>
      <c r="B17" s="166" t="s">
        <v>463</v>
      </c>
      <c r="C17" s="166" t="s">
        <v>508</v>
      </c>
      <c r="F17" s="166">
        <v>16</v>
      </c>
      <c r="G17" s="166" t="s">
        <v>484</v>
      </c>
      <c r="H17" s="165">
        <v>38</v>
      </c>
      <c r="I17" s="168">
        <v>49.5</v>
      </c>
      <c r="L17" s="169">
        <v>1800</v>
      </c>
      <c r="M17" s="169">
        <v>30</v>
      </c>
      <c r="N17" s="170">
        <v>0.39100000000000001</v>
      </c>
      <c r="O17" s="170">
        <v>63.4</v>
      </c>
      <c r="P17" s="170">
        <v>14.7</v>
      </c>
      <c r="Q17" s="166" t="s">
        <v>161</v>
      </c>
      <c r="R17" s="166" t="s">
        <v>160</v>
      </c>
    </row>
    <row r="18" spans="1:18" x14ac:dyDescent="0.2">
      <c r="A18" s="166">
        <v>15</v>
      </c>
      <c r="B18" s="166" t="s">
        <v>463</v>
      </c>
      <c r="C18" s="166" t="s">
        <v>509</v>
      </c>
      <c r="F18" s="166">
        <v>11</v>
      </c>
      <c r="G18" s="166" t="s">
        <v>482</v>
      </c>
      <c r="H18" s="165">
        <v>66</v>
      </c>
      <c r="I18" s="168">
        <v>33.6</v>
      </c>
      <c r="L18" s="169">
        <v>1800</v>
      </c>
      <c r="M18" s="169">
        <v>16</v>
      </c>
      <c r="N18" s="170">
        <v>0.109</v>
      </c>
      <c r="O18" s="170">
        <v>15.7</v>
      </c>
      <c r="P18" s="170">
        <v>6.8</v>
      </c>
      <c r="Q18" s="166" t="s">
        <v>100</v>
      </c>
      <c r="R18" s="166" t="s">
        <v>99</v>
      </c>
    </row>
    <row r="19" spans="1:18" x14ac:dyDescent="0.2">
      <c r="A19" s="166">
        <v>16</v>
      </c>
      <c r="B19" s="166" t="s">
        <v>463</v>
      </c>
      <c r="C19" s="166" t="s">
        <v>531</v>
      </c>
      <c r="E19" s="166" t="s">
        <v>474</v>
      </c>
      <c r="F19" s="166">
        <v>33</v>
      </c>
      <c r="G19" s="166" t="s">
        <v>484</v>
      </c>
      <c r="H19" s="165">
        <v>37.700000000000003</v>
      </c>
      <c r="I19" s="168">
        <v>37</v>
      </c>
      <c r="M19" s="169">
        <v>12</v>
      </c>
      <c r="N19" s="170">
        <v>0.114</v>
      </c>
      <c r="O19" s="170">
        <v>20.5</v>
      </c>
      <c r="P19" s="170">
        <v>3.8</v>
      </c>
      <c r="Q19" s="166" t="s">
        <v>105</v>
      </c>
      <c r="R19" s="166" t="s">
        <v>81</v>
      </c>
    </row>
    <row r="20" spans="1:18" x14ac:dyDescent="0.2">
      <c r="A20" s="166">
        <v>16</v>
      </c>
      <c r="B20" s="166" t="s">
        <v>463</v>
      </c>
      <c r="C20" s="166" t="s">
        <v>510</v>
      </c>
      <c r="F20" s="166">
        <v>12</v>
      </c>
      <c r="G20" s="166" t="s">
        <v>484</v>
      </c>
      <c r="H20" s="165">
        <v>37.700000000000003</v>
      </c>
      <c r="I20" s="168">
        <v>32.299999999999997</v>
      </c>
      <c r="M20" s="169">
        <v>7</v>
      </c>
      <c r="N20" s="170">
        <v>0.1</v>
      </c>
      <c r="O20" s="170">
        <v>17.600000000000001</v>
      </c>
      <c r="P20" s="170">
        <v>3.1</v>
      </c>
      <c r="Q20" s="166" t="s">
        <v>82</v>
      </c>
      <c r="R20" s="166" t="s">
        <v>81</v>
      </c>
    </row>
    <row r="21" spans="1:18" x14ac:dyDescent="0.2">
      <c r="A21" s="166">
        <v>17</v>
      </c>
      <c r="B21" s="166" t="s">
        <v>462</v>
      </c>
      <c r="C21" s="166" t="s">
        <v>532</v>
      </c>
      <c r="D21" s="166" t="s">
        <v>14</v>
      </c>
      <c r="G21" s="166" t="s">
        <v>483</v>
      </c>
      <c r="I21" s="168" t="s">
        <v>487</v>
      </c>
      <c r="J21" s="169">
        <v>3600</v>
      </c>
      <c r="K21" s="169">
        <v>1912.5</v>
      </c>
      <c r="L21" s="169">
        <v>1687.5</v>
      </c>
      <c r="N21" s="170">
        <v>0.1</v>
      </c>
    </row>
    <row r="22" spans="1:18" x14ac:dyDescent="0.2">
      <c r="A22" s="166">
        <v>17</v>
      </c>
      <c r="B22" s="166" t="s">
        <v>462</v>
      </c>
      <c r="C22" s="166" t="s">
        <v>533</v>
      </c>
      <c r="D22" s="166" t="s">
        <v>16</v>
      </c>
      <c r="G22" s="166" t="s">
        <v>483</v>
      </c>
      <c r="I22" s="168" t="s">
        <v>487</v>
      </c>
      <c r="J22" s="169">
        <v>3100</v>
      </c>
      <c r="K22" s="169">
        <v>1550</v>
      </c>
      <c r="L22" s="169">
        <v>1550</v>
      </c>
      <c r="M22" s="169">
        <v>5</v>
      </c>
      <c r="N22" s="170">
        <v>0.14000000000000001</v>
      </c>
    </row>
    <row r="23" spans="1:18" x14ac:dyDescent="0.2">
      <c r="A23" s="166">
        <v>18</v>
      </c>
      <c r="B23" s="166" t="s">
        <v>463</v>
      </c>
      <c r="C23" s="166" t="s">
        <v>511</v>
      </c>
      <c r="F23" s="166">
        <v>58</v>
      </c>
      <c r="G23" s="166" t="s">
        <v>482</v>
      </c>
      <c r="H23" s="165">
        <v>44.5</v>
      </c>
      <c r="I23" s="168">
        <v>31.6</v>
      </c>
      <c r="L23" s="169">
        <v>825</v>
      </c>
      <c r="M23" s="169">
        <v>12</v>
      </c>
      <c r="N23" s="170">
        <v>6.2E-2</v>
      </c>
      <c r="O23" s="170">
        <v>12.2</v>
      </c>
      <c r="P23" s="170">
        <v>2.9</v>
      </c>
      <c r="Q23" s="166" t="s">
        <v>46</v>
      </c>
      <c r="R23" s="166" t="s">
        <v>45</v>
      </c>
    </row>
    <row r="24" spans="1:18" x14ac:dyDescent="0.2">
      <c r="A24" s="166">
        <v>19</v>
      </c>
      <c r="B24" s="166" t="s">
        <v>462</v>
      </c>
      <c r="C24" s="166" t="s">
        <v>512</v>
      </c>
      <c r="D24" s="166" t="s">
        <v>22</v>
      </c>
      <c r="I24" s="168" t="s">
        <v>487</v>
      </c>
      <c r="M24" s="169">
        <v>30</v>
      </c>
      <c r="N24" s="170">
        <v>0.22500000000000001</v>
      </c>
    </row>
    <row r="25" spans="1:18" x14ac:dyDescent="0.2">
      <c r="A25" s="166">
        <v>20</v>
      </c>
      <c r="B25" s="166" t="s">
        <v>462</v>
      </c>
      <c r="C25" s="166" t="s">
        <v>513</v>
      </c>
      <c r="D25" s="166" t="s">
        <v>12</v>
      </c>
      <c r="G25" s="166" t="s">
        <v>483</v>
      </c>
      <c r="I25" s="168" t="s">
        <v>487</v>
      </c>
      <c r="J25" s="169">
        <v>3200</v>
      </c>
      <c r="K25" s="169">
        <v>1500</v>
      </c>
      <c r="L25" s="169">
        <v>1700</v>
      </c>
      <c r="M25" s="169">
        <v>36</v>
      </c>
      <c r="N25" s="170">
        <v>0.23</v>
      </c>
    </row>
    <row r="26" spans="1:18" x14ac:dyDescent="0.2">
      <c r="A26" s="166">
        <v>21</v>
      </c>
      <c r="B26" s="166" t="s">
        <v>463</v>
      </c>
      <c r="C26" s="166" t="s">
        <v>513</v>
      </c>
      <c r="D26" s="166" t="s">
        <v>480</v>
      </c>
      <c r="E26" s="166" t="s">
        <v>32</v>
      </c>
      <c r="G26" s="166" t="s">
        <v>483</v>
      </c>
      <c r="I26" s="168" t="s">
        <v>487</v>
      </c>
      <c r="J26" s="169">
        <v>3492</v>
      </c>
      <c r="K26" s="169">
        <v>1570</v>
      </c>
      <c r="L26" s="169">
        <v>1922</v>
      </c>
      <c r="M26" s="169">
        <v>6</v>
      </c>
      <c r="N26" s="170">
        <v>0.25</v>
      </c>
    </row>
    <row r="27" spans="1:18" x14ac:dyDescent="0.2">
      <c r="A27" s="166">
        <v>22</v>
      </c>
      <c r="B27" s="166" t="s">
        <v>462</v>
      </c>
      <c r="C27" s="166" t="s">
        <v>513</v>
      </c>
      <c r="D27" s="166" t="s">
        <v>24</v>
      </c>
      <c r="I27" s="168" t="s">
        <v>487</v>
      </c>
      <c r="K27" s="169">
        <v>1650</v>
      </c>
      <c r="M27" s="169">
        <v>20</v>
      </c>
      <c r="N27" s="170">
        <v>0</v>
      </c>
    </row>
    <row r="28" spans="1:18" x14ac:dyDescent="0.2">
      <c r="A28" s="166">
        <v>23</v>
      </c>
      <c r="B28" s="166" t="s">
        <v>462</v>
      </c>
      <c r="C28" s="166" t="s">
        <v>514</v>
      </c>
      <c r="D28" s="166" t="s">
        <v>26</v>
      </c>
      <c r="I28" s="168" t="s">
        <v>487</v>
      </c>
      <c r="J28" s="169">
        <v>2550</v>
      </c>
      <c r="K28" s="169">
        <v>1337</v>
      </c>
      <c r="L28" s="169">
        <v>1213</v>
      </c>
      <c r="M28" s="169">
        <v>9</v>
      </c>
      <c r="N28" s="170">
        <v>0.25</v>
      </c>
    </row>
    <row r="29" spans="1:18" x14ac:dyDescent="0.2">
      <c r="A29" s="166">
        <v>24</v>
      </c>
      <c r="B29" s="166" t="s">
        <v>463</v>
      </c>
      <c r="C29" s="166" t="s">
        <v>515</v>
      </c>
      <c r="F29" s="166">
        <v>60</v>
      </c>
      <c r="G29" s="166" t="s">
        <v>484</v>
      </c>
      <c r="H29" s="165">
        <v>39</v>
      </c>
      <c r="I29" s="168">
        <v>29.3</v>
      </c>
      <c r="L29" s="169">
        <v>700</v>
      </c>
      <c r="M29" s="169">
        <v>4</v>
      </c>
      <c r="N29" s="170">
        <v>0.115</v>
      </c>
      <c r="O29" s="170">
        <v>20.100000000000001</v>
      </c>
      <c r="P29" s="170">
        <v>4.8</v>
      </c>
      <c r="Q29" s="166" t="s">
        <v>108</v>
      </c>
      <c r="R29" s="166" t="s">
        <v>107</v>
      </c>
    </row>
    <row r="30" spans="1:18" x14ac:dyDescent="0.2">
      <c r="A30" s="166">
        <v>25</v>
      </c>
      <c r="B30" s="166" t="s">
        <v>463</v>
      </c>
      <c r="C30" s="166" t="s">
        <v>516</v>
      </c>
      <c r="F30" s="166">
        <v>38</v>
      </c>
      <c r="G30" s="166" t="s">
        <v>482</v>
      </c>
      <c r="H30" s="165">
        <v>35</v>
      </c>
      <c r="I30" s="168">
        <v>33.299999999999997</v>
      </c>
      <c r="L30" s="169">
        <v>800</v>
      </c>
      <c r="M30" s="169">
        <v>8</v>
      </c>
      <c r="N30" s="170">
        <v>0.14000000000000001</v>
      </c>
      <c r="O30" s="170">
        <v>27.2</v>
      </c>
      <c r="P30" s="170">
        <v>6.8</v>
      </c>
      <c r="Q30" s="166" t="s">
        <v>435</v>
      </c>
      <c r="R30" s="166" t="s">
        <v>133</v>
      </c>
    </row>
    <row r="31" spans="1:18" x14ac:dyDescent="0.2">
      <c r="A31" s="166">
        <v>26</v>
      </c>
      <c r="B31" s="166" t="s">
        <v>463</v>
      </c>
      <c r="C31" s="166" t="s">
        <v>517</v>
      </c>
      <c r="E31" s="166" t="s">
        <v>475</v>
      </c>
      <c r="F31" s="166">
        <v>31</v>
      </c>
      <c r="G31" s="166" t="s">
        <v>482</v>
      </c>
      <c r="H31" s="165">
        <v>50</v>
      </c>
      <c r="I31" s="168">
        <v>36</v>
      </c>
      <c r="L31" s="169">
        <v>1350</v>
      </c>
      <c r="M31" s="169">
        <v>26</v>
      </c>
      <c r="N31" s="170">
        <v>0.13</v>
      </c>
      <c r="O31" s="170">
        <v>29.5</v>
      </c>
      <c r="P31" s="170">
        <v>2.9</v>
      </c>
      <c r="Q31" s="166" t="s">
        <v>126</v>
      </c>
      <c r="R31" s="166" t="s">
        <v>68</v>
      </c>
    </row>
    <row r="32" spans="1:18" x14ac:dyDescent="0.2">
      <c r="A32" s="166">
        <v>27</v>
      </c>
      <c r="B32" s="166" t="s">
        <v>463</v>
      </c>
      <c r="C32" s="166" t="s">
        <v>534</v>
      </c>
      <c r="E32" s="166" t="s">
        <v>473</v>
      </c>
      <c r="F32" s="166">
        <v>11</v>
      </c>
      <c r="G32" s="166" t="s">
        <v>482</v>
      </c>
      <c r="H32" s="165">
        <v>35.6</v>
      </c>
      <c r="I32" s="168">
        <v>31.2</v>
      </c>
      <c r="L32" s="169">
        <v>500</v>
      </c>
      <c r="M32" s="169">
        <v>8</v>
      </c>
      <c r="N32" s="170">
        <v>0.111</v>
      </c>
      <c r="O32" s="170">
        <v>21.1</v>
      </c>
      <c r="P32" s="170">
        <v>3.4</v>
      </c>
      <c r="Q32" s="166" t="s">
        <v>103</v>
      </c>
      <c r="R32" s="166" t="s">
        <v>102</v>
      </c>
    </row>
    <row r="33" spans="1:18" x14ac:dyDescent="0.2">
      <c r="A33" s="166">
        <v>27</v>
      </c>
      <c r="B33" s="166" t="s">
        <v>463</v>
      </c>
      <c r="C33" s="166" t="s">
        <v>535</v>
      </c>
      <c r="F33" s="166">
        <v>10</v>
      </c>
      <c r="G33" s="166" t="s">
        <v>482</v>
      </c>
      <c r="I33" s="168">
        <v>32.700000000000003</v>
      </c>
      <c r="L33" s="169">
        <v>500</v>
      </c>
      <c r="M33" s="169">
        <v>8</v>
      </c>
      <c r="N33" s="170">
        <v>0.126</v>
      </c>
      <c r="O33" s="170">
        <v>23.4</v>
      </c>
      <c r="P33" s="170">
        <v>4.5</v>
      </c>
      <c r="Q33" s="166" t="s">
        <v>120</v>
      </c>
    </row>
    <row r="34" spans="1:18" x14ac:dyDescent="0.2">
      <c r="A34" s="166">
        <v>27</v>
      </c>
      <c r="B34" s="166" t="s">
        <v>463</v>
      </c>
      <c r="C34" s="166" t="s">
        <v>536</v>
      </c>
      <c r="F34" s="166">
        <v>10</v>
      </c>
      <c r="G34" s="166" t="s">
        <v>482</v>
      </c>
      <c r="I34" s="168">
        <v>33.9</v>
      </c>
      <c r="L34" s="169">
        <v>500</v>
      </c>
      <c r="M34" s="169">
        <v>8</v>
      </c>
      <c r="N34" s="170">
        <v>0.16</v>
      </c>
      <c r="O34" s="170">
        <v>20.3</v>
      </c>
      <c r="P34" s="170">
        <v>3.4</v>
      </c>
      <c r="Q34" s="166" t="s">
        <v>155</v>
      </c>
    </row>
    <row r="35" spans="1:18" x14ac:dyDescent="0.2">
      <c r="A35" s="166">
        <v>28</v>
      </c>
      <c r="B35" s="166" t="s">
        <v>463</v>
      </c>
      <c r="C35" s="166" t="s">
        <v>518</v>
      </c>
      <c r="F35" s="166">
        <v>506</v>
      </c>
      <c r="G35" s="166" t="s">
        <v>484</v>
      </c>
      <c r="H35" s="165">
        <v>60.5</v>
      </c>
      <c r="I35" s="168">
        <v>35.299999999999997</v>
      </c>
      <c r="L35" s="169">
        <v>1500</v>
      </c>
      <c r="M35" s="169">
        <v>52</v>
      </c>
      <c r="N35" s="170">
        <v>0.124</v>
      </c>
      <c r="O35" s="170">
        <v>25.2</v>
      </c>
      <c r="P35" s="170">
        <v>3</v>
      </c>
      <c r="Q35" s="166" t="s">
        <v>117</v>
      </c>
      <c r="R35" s="166" t="s">
        <v>74</v>
      </c>
    </row>
    <row r="36" spans="1:18" x14ac:dyDescent="0.2">
      <c r="A36" s="166">
        <v>29</v>
      </c>
      <c r="B36" s="166" t="s">
        <v>462</v>
      </c>
      <c r="C36" s="167" t="s">
        <v>481</v>
      </c>
      <c r="D36" s="166" t="s">
        <v>465</v>
      </c>
      <c r="I36" s="168" t="s">
        <v>487</v>
      </c>
      <c r="J36" s="169">
        <v>3400</v>
      </c>
      <c r="K36" s="169">
        <v>1450</v>
      </c>
      <c r="L36" s="169">
        <v>1950</v>
      </c>
      <c r="M36" s="169">
        <v>18</v>
      </c>
      <c r="N36" s="170">
        <v>0.249</v>
      </c>
    </row>
    <row r="37" spans="1:18" x14ac:dyDescent="0.2">
      <c r="A37" s="166">
        <v>30</v>
      </c>
      <c r="B37" s="166" t="s">
        <v>463</v>
      </c>
      <c r="C37" s="166" t="s">
        <v>519</v>
      </c>
      <c r="F37" s="166">
        <v>24</v>
      </c>
      <c r="G37" s="166" t="s">
        <v>482</v>
      </c>
      <c r="H37" s="165">
        <v>60.5</v>
      </c>
      <c r="I37" s="168">
        <v>32.299999999999997</v>
      </c>
      <c r="L37" s="169">
        <v>500</v>
      </c>
      <c r="M37" s="169">
        <v>26</v>
      </c>
      <c r="N37" s="170">
        <v>9.0999999999999998E-2</v>
      </c>
      <c r="O37" s="170">
        <v>13.9</v>
      </c>
      <c r="P37" s="170">
        <v>3.3</v>
      </c>
      <c r="Q37" s="166" t="s">
        <v>75</v>
      </c>
      <c r="R37" s="166" t="s">
        <v>74</v>
      </c>
    </row>
    <row r="38" spans="1:18" x14ac:dyDescent="0.2">
      <c r="A38" s="166">
        <v>31</v>
      </c>
      <c r="B38" s="166" t="s">
        <v>463</v>
      </c>
      <c r="C38" s="166" t="s">
        <v>520</v>
      </c>
      <c r="F38" s="166">
        <v>19</v>
      </c>
      <c r="G38" s="166" t="s">
        <v>482</v>
      </c>
      <c r="H38" s="165">
        <v>62.5</v>
      </c>
      <c r="I38" s="168">
        <v>31.8</v>
      </c>
      <c r="L38" s="169">
        <v>1875</v>
      </c>
      <c r="M38" s="169">
        <v>15</v>
      </c>
      <c r="N38" s="170">
        <v>0.13500000000000001</v>
      </c>
      <c r="O38" s="170">
        <v>24.3</v>
      </c>
      <c r="P38" s="170">
        <v>3</v>
      </c>
      <c r="Q38" s="166" t="s">
        <v>129</v>
      </c>
      <c r="R38" s="166" t="s">
        <v>128</v>
      </c>
    </row>
    <row r="39" spans="1:18" x14ac:dyDescent="0.2">
      <c r="A39" s="166">
        <v>32</v>
      </c>
      <c r="B39" s="166" t="s">
        <v>463</v>
      </c>
      <c r="C39" s="166" t="s">
        <v>537</v>
      </c>
      <c r="E39" s="166" t="s">
        <v>470</v>
      </c>
      <c r="F39" s="166">
        <v>33</v>
      </c>
      <c r="G39" s="166" t="s">
        <v>484</v>
      </c>
      <c r="H39" s="165">
        <v>47</v>
      </c>
      <c r="I39" s="168">
        <v>36.200000000000003</v>
      </c>
      <c r="M39" s="169">
        <v>12</v>
      </c>
      <c r="N39" s="170">
        <v>0.10199999999999999</v>
      </c>
      <c r="O39" s="170">
        <v>18.100000000000001</v>
      </c>
      <c r="P39" s="170">
        <v>3.6</v>
      </c>
      <c r="Q39" s="166" t="s">
        <v>85</v>
      </c>
      <c r="R39" s="166" t="s">
        <v>84</v>
      </c>
    </row>
    <row r="40" spans="1:18" x14ac:dyDescent="0.2">
      <c r="A40" s="166">
        <v>32</v>
      </c>
      <c r="B40" s="166" t="s">
        <v>463</v>
      </c>
      <c r="C40" s="166" t="s">
        <v>521</v>
      </c>
      <c r="E40" s="166" t="s">
        <v>476</v>
      </c>
      <c r="F40" s="166">
        <v>33</v>
      </c>
      <c r="G40" s="166" t="s">
        <v>484</v>
      </c>
      <c r="H40" s="165">
        <v>47</v>
      </c>
      <c r="I40" s="168">
        <v>36.6</v>
      </c>
      <c r="M40" s="169">
        <v>12</v>
      </c>
      <c r="N40" s="170">
        <v>0.13600000000000001</v>
      </c>
      <c r="O40" s="170">
        <v>26.5</v>
      </c>
      <c r="P40" s="170">
        <v>4.4000000000000004</v>
      </c>
      <c r="Q40" s="166" t="s">
        <v>131</v>
      </c>
      <c r="R40" s="166" t="s">
        <v>84</v>
      </c>
    </row>
    <row r="41" spans="1:18" x14ac:dyDescent="0.2">
      <c r="A41" s="166">
        <v>33</v>
      </c>
      <c r="B41" s="166" t="s">
        <v>463</v>
      </c>
      <c r="C41" s="166" t="s">
        <v>522</v>
      </c>
      <c r="F41" s="166">
        <v>34</v>
      </c>
      <c r="G41" s="166" t="s">
        <v>484</v>
      </c>
      <c r="H41" s="165">
        <v>54.4</v>
      </c>
      <c r="I41" s="168">
        <v>34.700000000000003</v>
      </c>
      <c r="L41" s="169">
        <v>525</v>
      </c>
      <c r="M41" s="169">
        <v>8</v>
      </c>
      <c r="N41" s="170">
        <v>0.14000000000000001</v>
      </c>
      <c r="O41" s="170">
        <v>30.4</v>
      </c>
      <c r="P41" s="170">
        <v>1.6</v>
      </c>
      <c r="Q41" s="166" t="s">
        <v>137</v>
      </c>
      <c r="R41" s="166" t="s">
        <v>136</v>
      </c>
    </row>
    <row r="42" spans="1:18" x14ac:dyDescent="0.2">
      <c r="A42" s="166">
        <v>34</v>
      </c>
      <c r="B42" s="166" t="s">
        <v>463</v>
      </c>
      <c r="C42" s="166" t="s">
        <v>538</v>
      </c>
      <c r="E42" s="166" t="s">
        <v>468</v>
      </c>
      <c r="F42" s="166">
        <v>21</v>
      </c>
      <c r="G42" s="166" t="s">
        <v>482</v>
      </c>
      <c r="H42" s="165">
        <v>39.299999999999997</v>
      </c>
      <c r="I42" s="168">
        <v>34.4</v>
      </c>
      <c r="L42" s="169">
        <v>780</v>
      </c>
      <c r="M42" s="169">
        <v>12</v>
      </c>
      <c r="N42" s="170">
        <v>0.06</v>
      </c>
      <c r="O42" s="170">
        <v>12.3</v>
      </c>
      <c r="P42" s="170">
        <v>-0.2</v>
      </c>
      <c r="Q42" s="166">
        <v>34.4</v>
      </c>
      <c r="R42" s="166" t="s">
        <v>43</v>
      </c>
    </row>
    <row r="43" spans="1:18" x14ac:dyDescent="0.2">
      <c r="A43" s="166">
        <v>34</v>
      </c>
      <c r="B43" s="166" t="s">
        <v>463</v>
      </c>
      <c r="C43" s="166" t="s">
        <v>539</v>
      </c>
      <c r="E43" s="166" t="s">
        <v>472</v>
      </c>
      <c r="F43" s="166">
        <v>21</v>
      </c>
      <c r="G43" s="166" t="s">
        <v>482</v>
      </c>
      <c r="H43" s="165">
        <v>39.200000000000003</v>
      </c>
      <c r="I43" s="168">
        <v>33.1</v>
      </c>
      <c r="L43" s="169">
        <v>780</v>
      </c>
      <c r="M43" s="169">
        <v>12</v>
      </c>
      <c r="N43" s="170">
        <v>0.105</v>
      </c>
      <c r="O43" s="170">
        <v>18</v>
      </c>
      <c r="P43" s="170">
        <v>3.5</v>
      </c>
      <c r="Q43" s="166" t="s">
        <v>94</v>
      </c>
      <c r="R43" s="166" t="s">
        <v>93</v>
      </c>
    </row>
    <row r="44" spans="1:18" x14ac:dyDescent="0.2">
      <c r="A44" s="166">
        <v>34</v>
      </c>
      <c r="B44" s="166" t="s">
        <v>463</v>
      </c>
      <c r="C44" s="166" t="s">
        <v>544</v>
      </c>
      <c r="E44" s="166" t="s">
        <v>478</v>
      </c>
      <c r="F44" s="166">
        <v>20</v>
      </c>
      <c r="G44" s="166" t="s">
        <v>482</v>
      </c>
      <c r="H44" s="165">
        <v>42.1</v>
      </c>
      <c r="I44" s="168">
        <v>33.299999999999997</v>
      </c>
      <c r="L44" s="169">
        <v>780</v>
      </c>
      <c r="M44" s="169">
        <v>12</v>
      </c>
      <c r="N44" s="170">
        <v>0.155</v>
      </c>
      <c r="O44" s="170">
        <v>27.6</v>
      </c>
      <c r="P44" s="170">
        <v>6.1</v>
      </c>
      <c r="Q44" s="166" t="s">
        <v>148</v>
      </c>
      <c r="R44" s="166" t="s">
        <v>147</v>
      </c>
    </row>
    <row r="45" spans="1:18" x14ac:dyDescent="0.2">
      <c r="A45" s="166">
        <v>35</v>
      </c>
      <c r="B45" s="166" t="s">
        <v>463</v>
      </c>
      <c r="C45" s="166" t="s">
        <v>523</v>
      </c>
      <c r="F45" s="166">
        <v>186</v>
      </c>
      <c r="G45" s="166" t="s">
        <v>484</v>
      </c>
      <c r="H45" s="165">
        <v>50</v>
      </c>
      <c r="I45" s="168">
        <v>33</v>
      </c>
      <c r="L45" s="169">
        <v>750</v>
      </c>
      <c r="M45" s="169">
        <v>26</v>
      </c>
      <c r="N45" s="170">
        <v>8.900000000000001E-2</v>
      </c>
      <c r="O45" s="170">
        <v>22.7</v>
      </c>
      <c r="P45" s="170">
        <v>0.4</v>
      </c>
      <c r="Q45" s="166" t="s">
        <v>69</v>
      </c>
      <c r="R45" s="166" t="s">
        <v>68</v>
      </c>
    </row>
    <row r="46" spans="1:18" x14ac:dyDescent="0.2">
      <c r="A46" s="166">
        <v>36</v>
      </c>
      <c r="B46" s="166" t="s">
        <v>463</v>
      </c>
      <c r="C46" s="166" t="s">
        <v>540</v>
      </c>
      <c r="F46" s="166">
        <v>32</v>
      </c>
      <c r="G46" s="166" t="s">
        <v>484</v>
      </c>
      <c r="H46" s="165">
        <v>38</v>
      </c>
      <c r="I46" s="168">
        <v>30.9</v>
      </c>
      <c r="L46" s="169">
        <v>1000</v>
      </c>
      <c r="M46" s="169">
        <v>13</v>
      </c>
      <c r="N46" s="170">
        <v>7.400000000000001E-2</v>
      </c>
      <c r="O46" s="170">
        <v>7.4</v>
      </c>
      <c r="P46" s="170">
        <v>3</v>
      </c>
      <c r="Q46" s="166" t="s">
        <v>53</v>
      </c>
      <c r="R46" s="166" t="s">
        <v>52</v>
      </c>
    </row>
    <row r="47" spans="1:18" x14ac:dyDescent="0.2">
      <c r="A47" s="166">
        <v>36</v>
      </c>
      <c r="B47" s="166" t="s">
        <v>463</v>
      </c>
      <c r="C47" s="166" t="s">
        <v>541</v>
      </c>
      <c r="F47" s="166">
        <v>90</v>
      </c>
      <c r="H47" s="165">
        <v>38.5</v>
      </c>
      <c r="I47" s="168">
        <v>30.5</v>
      </c>
      <c r="L47" s="169">
        <v>500</v>
      </c>
      <c r="M47" s="169">
        <v>6</v>
      </c>
      <c r="N47" s="170">
        <v>8.199999999999999E-2</v>
      </c>
      <c r="O47" s="170">
        <v>14</v>
      </c>
      <c r="P47" s="170">
        <v>4.5</v>
      </c>
      <c r="Q47" s="166" t="s">
        <v>55</v>
      </c>
      <c r="R47" s="166" t="s">
        <v>49</v>
      </c>
    </row>
    <row r="48" spans="1:18" x14ac:dyDescent="0.2">
      <c r="A48" s="166">
        <v>37</v>
      </c>
      <c r="B48" s="166" t="s">
        <v>463</v>
      </c>
      <c r="C48" s="166" t="s">
        <v>524</v>
      </c>
      <c r="F48" s="166">
        <v>98</v>
      </c>
      <c r="G48" s="166" t="s">
        <v>484</v>
      </c>
      <c r="H48" s="165">
        <v>35</v>
      </c>
      <c r="I48" s="168">
        <v>31</v>
      </c>
      <c r="L48" s="169">
        <v>500</v>
      </c>
      <c r="M48" s="169">
        <v>8</v>
      </c>
      <c r="N48" s="170">
        <v>0.15</v>
      </c>
      <c r="O48" s="170">
        <v>37.5</v>
      </c>
      <c r="P48" s="170">
        <v>3.1</v>
      </c>
      <c r="Q48" s="166" t="s">
        <v>145</v>
      </c>
      <c r="R48" s="166" t="s">
        <v>133</v>
      </c>
    </row>
    <row r="49" spans="1:18" x14ac:dyDescent="0.2">
      <c r="A49" s="166">
        <v>38</v>
      </c>
      <c r="B49" s="166" t="s">
        <v>463</v>
      </c>
      <c r="C49" s="166" t="s">
        <v>542</v>
      </c>
      <c r="E49" s="166" t="s">
        <v>471</v>
      </c>
      <c r="F49" s="166">
        <v>58</v>
      </c>
      <c r="G49" s="166" t="s">
        <v>484</v>
      </c>
      <c r="H49" s="165">
        <v>50.7</v>
      </c>
      <c r="I49" s="168">
        <v>31</v>
      </c>
      <c r="L49" s="169">
        <v>500</v>
      </c>
      <c r="M49" s="169">
        <v>5</v>
      </c>
      <c r="N49" s="170">
        <v>0.10300000000000001</v>
      </c>
      <c r="O49" s="170">
        <v>19.399999999999999</v>
      </c>
      <c r="P49" s="170">
        <v>3.7</v>
      </c>
      <c r="Q49" s="166" t="s">
        <v>91</v>
      </c>
      <c r="R49" s="166" t="s">
        <v>90</v>
      </c>
    </row>
    <row r="50" spans="1:18" x14ac:dyDescent="0.2">
      <c r="A50" s="166">
        <v>38</v>
      </c>
      <c r="B50" s="166" t="s">
        <v>463</v>
      </c>
      <c r="C50" s="166" t="s">
        <v>543</v>
      </c>
      <c r="E50" s="166" t="s">
        <v>477</v>
      </c>
      <c r="F50" s="166">
        <v>57</v>
      </c>
      <c r="G50" s="166" t="s">
        <v>484</v>
      </c>
      <c r="H50" s="165">
        <v>51.9</v>
      </c>
      <c r="I50" s="168">
        <v>31.3</v>
      </c>
      <c r="L50" s="169">
        <v>1200</v>
      </c>
      <c r="M50" s="169">
        <v>12</v>
      </c>
      <c r="N50" s="170">
        <v>0.14300000000000002</v>
      </c>
      <c r="O50" s="170">
        <v>31.7</v>
      </c>
      <c r="P50" s="170">
        <v>3.7</v>
      </c>
      <c r="Q50" s="166" t="s">
        <v>143</v>
      </c>
      <c r="R50" s="166" t="s">
        <v>142</v>
      </c>
    </row>
    <row r="51" spans="1:18" x14ac:dyDescent="0.2">
      <c r="A51" s="166">
        <v>39</v>
      </c>
      <c r="B51" s="166" t="s">
        <v>463</v>
      </c>
      <c r="C51" s="166" t="s">
        <v>525</v>
      </c>
      <c r="F51" s="166">
        <v>20</v>
      </c>
      <c r="G51" s="166" t="s">
        <v>482</v>
      </c>
      <c r="H51" s="165">
        <v>60.7</v>
      </c>
      <c r="I51" s="168">
        <v>28.9</v>
      </c>
      <c r="L51" s="169">
        <v>550</v>
      </c>
      <c r="M51" s="169">
        <v>26</v>
      </c>
      <c r="N51" s="170">
        <v>8.199999999999999E-2</v>
      </c>
      <c r="O51" s="170">
        <v>13.6</v>
      </c>
      <c r="P51" s="170">
        <v>4</v>
      </c>
      <c r="Q51" s="166" t="s">
        <v>58</v>
      </c>
      <c r="R51" s="166" t="s">
        <v>57</v>
      </c>
    </row>
    <row r="52" spans="1:18" x14ac:dyDescent="0.2">
      <c r="A52" s="166">
        <v>40</v>
      </c>
      <c r="B52" s="166" t="s">
        <v>463</v>
      </c>
      <c r="C52" s="166" t="s">
        <v>526</v>
      </c>
      <c r="F52" s="166">
        <v>15</v>
      </c>
      <c r="G52" s="166" t="s">
        <v>482</v>
      </c>
      <c r="H52" s="165">
        <v>60</v>
      </c>
      <c r="I52" s="168">
        <v>33</v>
      </c>
      <c r="L52" s="169">
        <v>400</v>
      </c>
      <c r="M52" s="169">
        <v>20</v>
      </c>
      <c r="N52" s="170">
        <v>0.2</v>
      </c>
      <c r="O52" s="170">
        <v>2.8</v>
      </c>
      <c r="P52" s="170">
        <v>5.0999999999999996</v>
      </c>
      <c r="Q52" s="166">
        <v>33</v>
      </c>
      <c r="R52" s="166" t="s">
        <v>123</v>
      </c>
    </row>
    <row r="53" spans="1:18" x14ac:dyDescent="0.2">
      <c r="A53" s="166">
        <v>41</v>
      </c>
      <c r="B53" s="166" t="s">
        <v>462</v>
      </c>
      <c r="C53" s="166" t="s">
        <v>527</v>
      </c>
      <c r="D53" s="166" t="s">
        <v>20</v>
      </c>
      <c r="K53" s="169">
        <v>700</v>
      </c>
      <c r="M53" s="169">
        <v>12</v>
      </c>
      <c r="N53" s="170">
        <v>0.35</v>
      </c>
    </row>
  </sheetData>
  <sortState xmlns:xlrd2="http://schemas.microsoft.com/office/spreadsheetml/2017/richdata2" ref="A2:R53">
    <sortCondition ref="C2:C5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7"/>
  <sheetViews>
    <sheetView zoomScale="90" zoomScaleNormal="90" workbookViewId="0">
      <selection activeCell="A56" sqref="A1:XFD56"/>
    </sheetView>
  </sheetViews>
  <sheetFormatPr defaultRowHeight="15" customHeight="1" x14ac:dyDescent="0.25"/>
  <cols>
    <col min="2" max="2" width="39.42578125" bestFit="1" customWidth="1"/>
    <col min="3" max="3" width="39.42578125" customWidth="1"/>
    <col min="4" max="4" width="16.42578125" customWidth="1"/>
    <col min="5" max="5" width="19" customWidth="1"/>
    <col min="6" max="6" width="39.42578125" customWidth="1"/>
    <col min="7" max="7" width="18.28515625" customWidth="1"/>
    <col min="8" max="8" width="22.42578125" customWidth="1"/>
    <col min="9" max="9" width="18" customWidth="1"/>
    <col min="10" max="10" width="13.140625" customWidth="1"/>
    <col min="11" max="11" width="9.7109375" customWidth="1"/>
    <col min="12" max="12" width="14.28515625" customWidth="1"/>
  </cols>
  <sheetData>
    <row r="1" spans="1:16" ht="60" x14ac:dyDescent="0.25">
      <c r="B1" s="1" t="s">
        <v>0</v>
      </c>
      <c r="C1" s="107" t="s">
        <v>1</v>
      </c>
      <c r="D1" s="1" t="s">
        <v>2</v>
      </c>
      <c r="E1" s="1" t="s">
        <v>3</v>
      </c>
      <c r="F1" s="1" t="s">
        <v>4</v>
      </c>
      <c r="G1" s="1" t="s">
        <v>5</v>
      </c>
      <c r="H1" s="1" t="s">
        <v>6</v>
      </c>
      <c r="I1" s="1" t="s">
        <v>7</v>
      </c>
      <c r="J1" s="1" t="s">
        <v>8</v>
      </c>
      <c r="K1" s="1" t="s">
        <v>9</v>
      </c>
      <c r="L1" s="1" t="s">
        <v>10</v>
      </c>
      <c r="M1" s="1"/>
      <c r="N1" s="1" t="s">
        <v>11</v>
      </c>
    </row>
    <row r="2" spans="1:16" x14ac:dyDescent="0.25">
      <c r="A2">
        <v>1</v>
      </c>
      <c r="B2" s="2" t="s">
        <v>12</v>
      </c>
      <c r="C2" s="24" t="s">
        <v>13</v>
      </c>
      <c r="D2" s="24"/>
      <c r="E2" s="24"/>
      <c r="F2" s="24"/>
      <c r="G2" s="3">
        <v>3200</v>
      </c>
      <c r="H2" s="3">
        <v>1500</v>
      </c>
      <c r="I2" s="3">
        <v>1700</v>
      </c>
      <c r="J2" s="3">
        <f>(1290*I2)/2100</f>
        <v>1044.2857142857142</v>
      </c>
      <c r="K2" s="3">
        <v>36</v>
      </c>
      <c r="L2" s="3">
        <v>23</v>
      </c>
      <c r="M2" s="3"/>
      <c r="N2" s="4">
        <f>L2/K2</f>
        <v>0.63888888888888884</v>
      </c>
      <c r="O2" s="26"/>
      <c r="P2" s="26"/>
    </row>
    <row r="3" spans="1:16" x14ac:dyDescent="0.25">
      <c r="A3">
        <v>2</v>
      </c>
      <c r="B3" s="38" t="s">
        <v>14</v>
      </c>
      <c r="C3" s="2" t="s">
        <v>15</v>
      </c>
      <c r="D3" s="2"/>
      <c r="E3" s="2"/>
      <c r="F3" s="2"/>
      <c r="G3" s="3">
        <v>3600</v>
      </c>
      <c r="H3" s="3">
        <v>1912.5</v>
      </c>
      <c r="I3" s="3">
        <v>1687.5</v>
      </c>
      <c r="J3" s="3">
        <f>(1290*I3)/2100</f>
        <v>1036.6071428571429</v>
      </c>
      <c r="K3" s="3"/>
      <c r="L3" s="3">
        <v>10</v>
      </c>
      <c r="M3" s="3"/>
      <c r="N3" s="4"/>
      <c r="O3" s="26"/>
      <c r="P3" s="26"/>
    </row>
    <row r="4" spans="1:16" x14ac:dyDescent="0.25">
      <c r="A4">
        <v>3</v>
      </c>
      <c r="B4" s="38" t="s">
        <v>16</v>
      </c>
      <c r="C4" s="2" t="s">
        <v>17</v>
      </c>
      <c r="D4" s="2"/>
      <c r="E4" s="2"/>
      <c r="F4" s="2"/>
      <c r="G4" s="3">
        <v>3100</v>
      </c>
      <c r="H4" s="3">
        <v>1550</v>
      </c>
      <c r="I4" s="3">
        <v>1550</v>
      </c>
      <c r="J4" s="3">
        <f>(1290*I4)/2100</f>
        <v>952.14285714285711</v>
      </c>
      <c r="K4" s="3">
        <v>5</v>
      </c>
      <c r="L4" s="3">
        <v>14</v>
      </c>
      <c r="M4" s="3"/>
      <c r="N4" s="4">
        <f>L4/K4</f>
        <v>2.8</v>
      </c>
      <c r="O4" s="26"/>
      <c r="P4" s="26"/>
    </row>
    <row r="5" spans="1:16" ht="30" x14ac:dyDescent="0.25">
      <c r="A5">
        <v>4</v>
      </c>
      <c r="B5" s="2" t="s">
        <v>18</v>
      </c>
      <c r="C5" s="24" t="s">
        <v>19</v>
      </c>
      <c r="D5" s="24"/>
      <c r="E5" s="24"/>
      <c r="F5" s="24"/>
      <c r="G5" s="3">
        <v>3400</v>
      </c>
      <c r="H5" s="3">
        <v>1450</v>
      </c>
      <c r="I5" s="3">
        <v>1950</v>
      </c>
      <c r="J5" s="3">
        <f>(1290*I5)/2100</f>
        <v>1197.8571428571429</v>
      </c>
      <c r="K5" s="3">
        <v>18</v>
      </c>
      <c r="L5" s="3">
        <v>24.9</v>
      </c>
      <c r="M5" s="3"/>
      <c r="N5" s="4">
        <f>L5/K5</f>
        <v>1.3833333333333333</v>
      </c>
      <c r="O5" s="26"/>
      <c r="P5" s="26"/>
    </row>
    <row r="6" spans="1:16" x14ac:dyDescent="0.25">
      <c r="A6">
        <v>5</v>
      </c>
      <c r="B6" s="2" t="s">
        <v>20</v>
      </c>
      <c r="C6" s="2" t="s">
        <v>21</v>
      </c>
      <c r="D6" s="2"/>
      <c r="E6" s="2"/>
      <c r="F6" s="2"/>
      <c r="G6" s="3"/>
      <c r="H6" s="3">
        <v>700</v>
      </c>
      <c r="I6" s="3"/>
      <c r="J6" s="3"/>
      <c r="K6" s="3">
        <v>12</v>
      </c>
      <c r="L6" s="3">
        <v>35</v>
      </c>
      <c r="M6" s="3"/>
      <c r="N6" s="4">
        <f>L6/K6</f>
        <v>2.9166666666666665</v>
      </c>
      <c r="O6" s="26"/>
      <c r="P6" s="26"/>
    </row>
    <row r="7" spans="1:16" ht="30" x14ac:dyDescent="0.25">
      <c r="A7">
        <v>6</v>
      </c>
      <c r="B7" s="2" t="s">
        <v>22</v>
      </c>
      <c r="C7" s="24" t="s">
        <v>23</v>
      </c>
      <c r="D7" s="24"/>
      <c r="E7" s="24"/>
      <c r="F7" s="24"/>
      <c r="G7" s="3"/>
      <c r="H7" s="3"/>
      <c r="I7" s="3"/>
      <c r="J7" s="3"/>
      <c r="K7" s="3">
        <v>30</v>
      </c>
      <c r="L7" s="3">
        <v>22.5</v>
      </c>
      <c r="M7" s="3"/>
      <c r="N7" s="4">
        <f>L7/K7</f>
        <v>0.75</v>
      </c>
      <c r="O7" s="26"/>
      <c r="P7" s="26"/>
    </row>
    <row r="8" spans="1:16" x14ac:dyDescent="0.25">
      <c r="A8">
        <v>7</v>
      </c>
      <c r="B8" s="2" t="s">
        <v>24</v>
      </c>
      <c r="C8" s="2" t="s">
        <v>25</v>
      </c>
      <c r="D8" s="2"/>
      <c r="E8" s="2"/>
      <c r="F8" s="2"/>
      <c r="G8" s="3"/>
      <c r="H8" s="3">
        <v>1650</v>
      </c>
      <c r="I8" s="3"/>
      <c r="J8" s="3"/>
      <c r="K8" s="3">
        <v>20</v>
      </c>
      <c r="L8" s="3"/>
      <c r="M8" s="3"/>
      <c r="N8" s="4"/>
      <c r="O8" s="26"/>
      <c r="P8" s="26"/>
    </row>
    <row r="9" spans="1:16" x14ac:dyDescent="0.25">
      <c r="A9">
        <v>8</v>
      </c>
      <c r="B9" s="2" t="s">
        <v>26</v>
      </c>
      <c r="C9" s="2" t="s">
        <v>27</v>
      </c>
      <c r="D9" s="2"/>
      <c r="E9" s="2"/>
      <c r="F9" s="2"/>
      <c r="G9" s="3">
        <v>2550</v>
      </c>
      <c r="H9" s="3">
        <v>1337</v>
      </c>
      <c r="I9" s="3">
        <v>1213</v>
      </c>
      <c r="J9" s="3">
        <f>(1290*I9)/2100</f>
        <v>745.12857142857138</v>
      </c>
      <c r="K9" s="3">
        <v>9</v>
      </c>
      <c r="L9" s="3">
        <v>25</v>
      </c>
      <c r="M9" s="3"/>
      <c r="N9" s="4">
        <f>L9/K9</f>
        <v>2.7777777777777777</v>
      </c>
      <c r="O9" s="26"/>
      <c r="P9" s="26"/>
    </row>
    <row r="10" spans="1:16" x14ac:dyDescent="0.25">
      <c r="A10">
        <v>9</v>
      </c>
      <c r="B10" s="2" t="s">
        <v>28</v>
      </c>
      <c r="C10" s="2"/>
      <c r="D10" s="2"/>
      <c r="E10" s="2"/>
      <c r="F10" s="2"/>
      <c r="G10" s="3"/>
      <c r="H10" s="3"/>
      <c r="I10" s="3"/>
      <c r="J10" s="3"/>
      <c r="K10" s="3"/>
      <c r="L10" s="3"/>
      <c r="M10" s="3"/>
      <c r="N10" s="4"/>
      <c r="O10" s="26"/>
      <c r="P10" s="26"/>
    </row>
    <row r="11" spans="1:16" x14ac:dyDescent="0.25">
      <c r="A11">
        <v>10</v>
      </c>
      <c r="B11" s="2" t="s">
        <v>29</v>
      </c>
      <c r="C11" s="2" t="s">
        <v>30</v>
      </c>
      <c r="D11" s="2"/>
      <c r="E11" s="2"/>
      <c r="F11" s="2"/>
      <c r="G11" s="3">
        <v>3800</v>
      </c>
      <c r="H11" s="3">
        <v>1866.6666666666667</v>
      </c>
      <c r="I11" s="3">
        <v>1933.3333333333333</v>
      </c>
      <c r="J11" s="3">
        <f t="shared" ref="J11:J27" si="0">(1290*I11)/2100</f>
        <v>1187.6190476190477</v>
      </c>
      <c r="K11" s="3">
        <v>4</v>
      </c>
      <c r="L11" s="3">
        <v>12.2</v>
      </c>
      <c r="M11" s="3"/>
      <c r="N11" s="4">
        <f>L11/K11</f>
        <v>3.05</v>
      </c>
      <c r="O11" s="26"/>
      <c r="P11" s="26"/>
    </row>
    <row r="12" spans="1:16" x14ac:dyDescent="0.25">
      <c r="A12">
        <v>11</v>
      </c>
      <c r="B12" s="2" t="s">
        <v>29</v>
      </c>
      <c r="C12" s="2" t="s">
        <v>31</v>
      </c>
      <c r="D12" s="2"/>
      <c r="E12" s="2"/>
      <c r="F12" s="2"/>
      <c r="G12" s="3">
        <v>3800</v>
      </c>
      <c r="H12" s="3">
        <v>1400</v>
      </c>
      <c r="I12" s="3">
        <v>2400</v>
      </c>
      <c r="J12" s="3">
        <f t="shared" si="0"/>
        <v>1474.2857142857142</v>
      </c>
      <c r="K12" s="4">
        <v>0.6</v>
      </c>
      <c r="L12" s="3"/>
      <c r="M12" s="3"/>
      <c r="N12" s="4"/>
      <c r="O12" s="26"/>
      <c r="P12" s="26"/>
    </row>
    <row r="13" spans="1:16" x14ac:dyDescent="0.25">
      <c r="A13">
        <v>12</v>
      </c>
      <c r="B13" s="2" t="s">
        <v>32</v>
      </c>
      <c r="C13" s="2" t="s">
        <v>33</v>
      </c>
      <c r="D13" s="2"/>
      <c r="E13" s="2"/>
      <c r="F13" s="2"/>
      <c r="G13" s="3">
        <v>3492</v>
      </c>
      <c r="H13" s="3">
        <v>1570</v>
      </c>
      <c r="I13" s="3">
        <v>1922</v>
      </c>
      <c r="J13" s="3">
        <f t="shared" si="0"/>
        <v>1180.6571428571428</v>
      </c>
      <c r="K13" s="3">
        <v>6</v>
      </c>
      <c r="L13" s="3">
        <v>25</v>
      </c>
      <c r="M13" s="3"/>
      <c r="N13" s="4">
        <f t="shared" ref="N13:N56" si="1">L13/K13</f>
        <v>4.166666666666667</v>
      </c>
      <c r="O13" s="26"/>
      <c r="P13" s="26"/>
    </row>
    <row r="14" spans="1:16" ht="17.25" x14ac:dyDescent="0.25">
      <c r="A14">
        <v>13</v>
      </c>
      <c r="B14" s="36" t="s">
        <v>34</v>
      </c>
      <c r="C14" s="2"/>
      <c r="D14" s="2" t="s">
        <v>35</v>
      </c>
      <c r="E14" s="2" t="s">
        <v>36</v>
      </c>
      <c r="F14" s="25" t="s">
        <v>37</v>
      </c>
      <c r="G14" s="2"/>
      <c r="H14" s="2"/>
      <c r="I14" s="5">
        <v>500</v>
      </c>
      <c r="J14" s="3">
        <f t="shared" si="0"/>
        <v>307.14285714285717</v>
      </c>
      <c r="K14" s="2">
        <v>52</v>
      </c>
      <c r="L14" s="2">
        <v>5.7</v>
      </c>
      <c r="M14" s="2"/>
      <c r="N14" s="4">
        <f t="shared" si="1"/>
        <v>0.10961538461538461</v>
      </c>
      <c r="O14" s="26"/>
      <c r="P14" s="26"/>
    </row>
    <row r="15" spans="1:16" ht="17.25" x14ac:dyDescent="0.25">
      <c r="A15">
        <v>14</v>
      </c>
      <c r="B15" s="38" t="s">
        <v>38</v>
      </c>
      <c r="C15" s="2"/>
      <c r="D15" s="2" t="s">
        <v>39</v>
      </c>
      <c r="E15" s="2" t="s">
        <v>40</v>
      </c>
      <c r="F15" s="25" t="s">
        <v>41</v>
      </c>
      <c r="G15" s="2"/>
      <c r="H15" s="2"/>
      <c r="I15" s="5">
        <v>800</v>
      </c>
      <c r="J15" s="3">
        <f t="shared" si="0"/>
        <v>491.42857142857144</v>
      </c>
      <c r="K15" s="2">
        <v>22</v>
      </c>
      <c r="L15" s="2">
        <v>5.8</v>
      </c>
      <c r="M15" s="2"/>
      <c r="N15" s="4">
        <f t="shared" si="1"/>
        <v>0.26363636363636361</v>
      </c>
      <c r="O15" s="26"/>
      <c r="P15" s="26"/>
    </row>
    <row r="16" spans="1:16" ht="17.25" x14ac:dyDescent="0.25">
      <c r="A16">
        <v>15</v>
      </c>
      <c r="B16" s="38" t="s">
        <v>42</v>
      </c>
      <c r="C16" s="24"/>
      <c r="D16" s="42" t="s">
        <v>39</v>
      </c>
      <c r="E16" s="42" t="s">
        <v>43</v>
      </c>
      <c r="F16" s="25">
        <v>34.4</v>
      </c>
      <c r="G16" s="2"/>
      <c r="H16" s="2"/>
      <c r="I16" s="5">
        <v>780</v>
      </c>
      <c r="J16" s="3">
        <f t="shared" si="0"/>
        <v>479.14285714285717</v>
      </c>
      <c r="K16" s="2">
        <v>12</v>
      </c>
      <c r="L16" s="2">
        <v>6</v>
      </c>
      <c r="M16" s="2"/>
      <c r="N16" s="4">
        <f t="shared" si="1"/>
        <v>0.5</v>
      </c>
      <c r="O16" s="26"/>
      <c r="P16" s="26"/>
    </row>
    <row r="17" spans="1:29" ht="17.25" x14ac:dyDescent="0.25">
      <c r="A17">
        <v>16</v>
      </c>
      <c r="B17" s="39" t="s">
        <v>44</v>
      </c>
      <c r="C17" s="2"/>
      <c r="D17" s="42" t="s">
        <v>39</v>
      </c>
      <c r="E17" s="2" t="s">
        <v>45</v>
      </c>
      <c r="F17" s="25" t="s">
        <v>46</v>
      </c>
      <c r="G17" s="2"/>
      <c r="H17" s="2"/>
      <c r="I17" s="5">
        <f>(750+900)/2</f>
        <v>825</v>
      </c>
      <c r="J17" s="3">
        <f t="shared" si="0"/>
        <v>506.78571428571428</v>
      </c>
      <c r="K17" s="2">
        <v>12</v>
      </c>
      <c r="L17" s="2">
        <v>6.2</v>
      </c>
      <c r="M17" s="2"/>
      <c r="N17" s="4">
        <f t="shared" si="1"/>
        <v>0.51666666666666672</v>
      </c>
      <c r="O17" s="26"/>
      <c r="P17" s="26"/>
    </row>
    <row r="18" spans="1:29" s="28" customFormat="1" ht="60" x14ac:dyDescent="0.25">
      <c r="B18" s="113" t="s">
        <v>432</v>
      </c>
      <c r="C18" s="41" t="s">
        <v>48</v>
      </c>
      <c r="D18" s="37" t="s">
        <v>60</v>
      </c>
      <c r="E18" s="37" t="s">
        <v>49</v>
      </c>
      <c r="F18" s="102" t="s">
        <v>50</v>
      </c>
      <c r="G18" s="37"/>
      <c r="H18" s="37"/>
      <c r="I18" s="103">
        <v>1000</v>
      </c>
      <c r="J18" s="104">
        <f t="shared" ref="J18" si="2">(1290*I18)/2100</f>
        <v>614.28571428571433</v>
      </c>
      <c r="K18" s="37">
        <v>13</v>
      </c>
      <c r="L18" s="37">
        <v>13.9</v>
      </c>
      <c r="M18" s="37"/>
      <c r="N18" s="105">
        <v>1.06</v>
      </c>
      <c r="O18" s="114"/>
      <c r="P18" s="114"/>
    </row>
    <row r="19" spans="1:29" ht="17.25" x14ac:dyDescent="0.25">
      <c r="A19">
        <v>17</v>
      </c>
      <c r="B19" s="115" t="s">
        <v>47</v>
      </c>
      <c r="C19" s="24" t="s">
        <v>51</v>
      </c>
      <c r="D19" s="2"/>
      <c r="E19" s="2" t="s">
        <v>52</v>
      </c>
      <c r="F19" s="43" t="s">
        <v>53</v>
      </c>
      <c r="G19" s="2"/>
      <c r="H19" s="2"/>
      <c r="I19" s="5">
        <v>1000</v>
      </c>
      <c r="J19" s="3">
        <f t="shared" si="0"/>
        <v>614.28571428571433</v>
      </c>
      <c r="K19" s="2">
        <v>13</v>
      </c>
      <c r="L19" s="2">
        <v>7.4</v>
      </c>
      <c r="M19" s="2"/>
      <c r="N19" s="4">
        <f t="shared" si="1"/>
        <v>0.56923076923076921</v>
      </c>
      <c r="O19" s="34" t="s">
        <v>54</v>
      </c>
      <c r="P19" s="34"/>
      <c r="Q19" s="35"/>
      <c r="R19" s="35"/>
      <c r="S19" s="35"/>
      <c r="T19" s="35"/>
      <c r="U19" s="35"/>
      <c r="V19" s="35"/>
      <c r="W19" s="35"/>
      <c r="X19" s="35"/>
      <c r="Y19" s="35"/>
      <c r="Z19" s="35"/>
      <c r="AA19" s="35"/>
      <c r="AB19" s="35"/>
      <c r="AC19" s="35"/>
    </row>
    <row r="20" spans="1:29" ht="17.25" x14ac:dyDescent="0.25">
      <c r="A20">
        <v>18</v>
      </c>
      <c r="B20" s="111" t="s">
        <v>47</v>
      </c>
      <c r="C20" s="24"/>
      <c r="D20" s="2"/>
      <c r="E20" s="2" t="s">
        <v>49</v>
      </c>
      <c r="F20" s="43" t="s">
        <v>55</v>
      </c>
      <c r="G20" s="2"/>
      <c r="H20" s="2"/>
      <c r="I20" s="5">
        <v>500</v>
      </c>
      <c r="J20" s="3">
        <f t="shared" si="0"/>
        <v>307.14285714285717</v>
      </c>
      <c r="K20" s="2">
        <v>6</v>
      </c>
      <c r="L20" s="2">
        <v>8.1999999999999993</v>
      </c>
      <c r="M20" s="2"/>
      <c r="N20" s="4">
        <f t="shared" si="1"/>
        <v>1.3666666666666665</v>
      </c>
      <c r="O20" s="26"/>
      <c r="P20" s="26"/>
    </row>
    <row r="21" spans="1:29" ht="17.25" x14ac:dyDescent="0.25">
      <c r="A21">
        <v>19</v>
      </c>
      <c r="B21" s="36" t="s">
        <v>56</v>
      </c>
      <c r="C21" s="2"/>
      <c r="D21" s="2" t="s">
        <v>39</v>
      </c>
      <c r="E21" s="2" t="s">
        <v>57</v>
      </c>
      <c r="F21" s="25" t="s">
        <v>58</v>
      </c>
      <c r="G21" s="2"/>
      <c r="H21" s="2"/>
      <c r="I21" s="5">
        <f>(500+600)/2</f>
        <v>550</v>
      </c>
      <c r="J21" s="3">
        <f t="shared" si="0"/>
        <v>337.85714285714283</v>
      </c>
      <c r="K21" s="2">
        <v>26</v>
      </c>
      <c r="L21" s="2">
        <v>8.1999999999999993</v>
      </c>
      <c r="M21" s="2"/>
      <c r="N21" s="4">
        <f t="shared" si="1"/>
        <v>0.31538461538461537</v>
      </c>
      <c r="O21" s="26"/>
      <c r="P21" s="26"/>
    </row>
    <row r="22" spans="1:29" ht="17.25" x14ac:dyDescent="0.25">
      <c r="A22">
        <v>20</v>
      </c>
      <c r="B22" s="36" t="s">
        <v>59</v>
      </c>
      <c r="C22" s="2"/>
      <c r="D22" s="2" t="s">
        <v>60</v>
      </c>
      <c r="E22" s="2" t="s">
        <v>61</v>
      </c>
      <c r="F22" s="25" t="s">
        <v>62</v>
      </c>
      <c r="G22" s="2"/>
      <c r="H22" s="2"/>
      <c r="I22" s="5">
        <v>1600</v>
      </c>
      <c r="J22" s="3">
        <f t="shared" si="0"/>
        <v>982.85714285714289</v>
      </c>
      <c r="K22" s="2">
        <v>12</v>
      </c>
      <c r="L22" s="2">
        <v>8.4</v>
      </c>
      <c r="M22" s="2"/>
      <c r="N22" s="4">
        <f t="shared" si="1"/>
        <v>0.70000000000000007</v>
      </c>
      <c r="O22" s="26"/>
      <c r="P22" s="26"/>
    </row>
    <row r="23" spans="1:29" ht="30" x14ac:dyDescent="0.25">
      <c r="A23">
        <v>21</v>
      </c>
      <c r="B23" s="38" t="s">
        <v>63</v>
      </c>
      <c r="C23" s="24" t="s">
        <v>64</v>
      </c>
      <c r="D23" s="42" t="s">
        <v>60</v>
      </c>
      <c r="E23" s="42" t="s">
        <v>65</v>
      </c>
      <c r="F23" s="25" t="s">
        <v>66</v>
      </c>
      <c r="G23" s="2"/>
      <c r="H23" s="2"/>
      <c r="I23" s="5">
        <f>(800+1000)/2</f>
        <v>900</v>
      </c>
      <c r="J23" s="3">
        <f t="shared" si="0"/>
        <v>552.85714285714289</v>
      </c>
      <c r="K23" s="2">
        <v>13</v>
      </c>
      <c r="L23" s="2">
        <v>8.5</v>
      </c>
      <c r="M23" s="2"/>
      <c r="N23" s="4">
        <f t="shared" si="1"/>
        <v>0.65384615384615385</v>
      </c>
      <c r="O23" s="26"/>
      <c r="P23" s="26"/>
    </row>
    <row r="24" spans="1:29" ht="17.25" x14ac:dyDescent="0.25">
      <c r="A24">
        <v>22</v>
      </c>
      <c r="B24" s="36" t="s">
        <v>67</v>
      </c>
      <c r="C24" s="2"/>
      <c r="D24" s="2" t="s">
        <v>60</v>
      </c>
      <c r="E24" s="2" t="s">
        <v>68</v>
      </c>
      <c r="F24" s="25" t="s">
        <v>69</v>
      </c>
      <c r="G24" s="2"/>
      <c r="H24" s="2"/>
      <c r="I24" s="5">
        <v>750</v>
      </c>
      <c r="J24" s="3">
        <f t="shared" si="0"/>
        <v>460.71428571428572</v>
      </c>
      <c r="K24" s="2">
        <v>26</v>
      </c>
      <c r="L24" s="2">
        <v>8.9</v>
      </c>
      <c r="M24" s="2"/>
      <c r="N24" s="4">
        <f t="shared" si="1"/>
        <v>0.34230769230769231</v>
      </c>
      <c r="O24" s="26"/>
      <c r="P24" s="26"/>
    </row>
    <row r="25" spans="1:29" ht="17.25" x14ac:dyDescent="0.25">
      <c r="A25">
        <v>23</v>
      </c>
      <c r="B25" s="38" t="s">
        <v>70</v>
      </c>
      <c r="C25" s="2"/>
      <c r="D25" s="2" t="s">
        <v>35</v>
      </c>
      <c r="E25" s="2" t="s">
        <v>71</v>
      </c>
      <c r="F25" s="25" t="s">
        <v>72</v>
      </c>
      <c r="G25" s="2"/>
      <c r="H25" s="2"/>
      <c r="I25" s="5">
        <v>930</v>
      </c>
      <c r="J25" s="3">
        <f t="shared" si="0"/>
        <v>571.28571428571433</v>
      </c>
      <c r="K25" s="2">
        <v>16</v>
      </c>
      <c r="L25" s="2">
        <v>9.1</v>
      </c>
      <c r="M25" s="2"/>
      <c r="N25" s="4">
        <f t="shared" si="1"/>
        <v>0.56874999999999998</v>
      </c>
      <c r="O25" s="26"/>
      <c r="P25" s="26"/>
    </row>
    <row r="26" spans="1:29" ht="17.25" x14ac:dyDescent="0.25">
      <c r="A26">
        <v>24</v>
      </c>
      <c r="B26" s="36" t="s">
        <v>73</v>
      </c>
      <c r="C26" s="2"/>
      <c r="D26" s="2" t="s">
        <v>39</v>
      </c>
      <c r="E26" s="2" t="s">
        <v>74</v>
      </c>
      <c r="F26" s="25" t="s">
        <v>75</v>
      </c>
      <c r="G26" s="2"/>
      <c r="H26" s="2"/>
      <c r="I26" s="5">
        <v>500</v>
      </c>
      <c r="J26" s="3">
        <f t="shared" si="0"/>
        <v>307.14285714285717</v>
      </c>
      <c r="K26" s="2">
        <v>26</v>
      </c>
      <c r="L26" s="2">
        <v>9.1</v>
      </c>
      <c r="M26" s="2"/>
      <c r="N26" s="4">
        <f t="shared" si="1"/>
        <v>0.35</v>
      </c>
      <c r="O26" s="26"/>
      <c r="P26" s="26"/>
    </row>
    <row r="27" spans="1:29" ht="17.25" x14ac:dyDescent="0.25">
      <c r="A27">
        <v>25</v>
      </c>
      <c r="B27" s="36" t="s">
        <v>76</v>
      </c>
      <c r="C27" s="2"/>
      <c r="D27" s="2" t="s">
        <v>77</v>
      </c>
      <c r="E27" s="2" t="s">
        <v>78</v>
      </c>
      <c r="F27" s="25" t="s">
        <v>79</v>
      </c>
      <c r="G27" s="2"/>
      <c r="H27" s="2"/>
      <c r="I27" s="5">
        <v>600</v>
      </c>
      <c r="J27" s="3">
        <f t="shared" si="0"/>
        <v>368.57142857142856</v>
      </c>
      <c r="K27" s="2">
        <v>12</v>
      </c>
      <c r="L27" s="2">
        <v>9.6</v>
      </c>
      <c r="M27" s="2"/>
      <c r="N27" s="4">
        <f t="shared" si="1"/>
        <v>0.79999999999999993</v>
      </c>
      <c r="O27" s="26"/>
      <c r="P27" s="26"/>
    </row>
    <row r="28" spans="1:29" ht="17.25" x14ac:dyDescent="0.25">
      <c r="A28">
        <v>26</v>
      </c>
      <c r="B28" s="36" t="s">
        <v>80</v>
      </c>
      <c r="C28" s="2"/>
      <c r="D28" s="2" t="s">
        <v>60</v>
      </c>
      <c r="E28" s="2" t="s">
        <v>81</v>
      </c>
      <c r="F28" s="25" t="s">
        <v>82</v>
      </c>
      <c r="G28" s="2"/>
      <c r="H28" s="2"/>
      <c r="I28" s="6"/>
      <c r="J28" s="3"/>
      <c r="K28" s="2">
        <v>7</v>
      </c>
      <c r="L28" s="2">
        <v>10</v>
      </c>
      <c r="M28" s="2"/>
      <c r="N28" s="4">
        <f t="shared" si="1"/>
        <v>1.4285714285714286</v>
      </c>
      <c r="O28" s="26"/>
      <c r="P28" s="26"/>
    </row>
    <row r="29" spans="1:29" ht="17.25" x14ac:dyDescent="0.25">
      <c r="A29">
        <v>27</v>
      </c>
      <c r="B29" s="38" t="s">
        <v>83</v>
      </c>
      <c r="C29" s="2"/>
      <c r="D29" s="2" t="s">
        <v>60</v>
      </c>
      <c r="E29" s="2" t="s">
        <v>84</v>
      </c>
      <c r="F29" s="25" t="s">
        <v>85</v>
      </c>
      <c r="G29" s="2"/>
      <c r="H29" s="2"/>
      <c r="I29" s="6"/>
      <c r="J29" s="3"/>
      <c r="K29" s="2">
        <v>12</v>
      </c>
      <c r="L29" s="2">
        <v>10.199999999999999</v>
      </c>
      <c r="M29" s="2"/>
      <c r="N29" s="4">
        <f t="shared" si="1"/>
        <v>0.85</v>
      </c>
      <c r="O29" s="26"/>
      <c r="P29" s="26"/>
    </row>
    <row r="30" spans="1:29" ht="17.25" x14ac:dyDescent="0.25">
      <c r="A30">
        <v>28</v>
      </c>
      <c r="B30" s="38" t="s">
        <v>86</v>
      </c>
      <c r="C30" s="2"/>
      <c r="D30" s="2" t="s">
        <v>60</v>
      </c>
      <c r="E30" s="2" t="s">
        <v>87</v>
      </c>
      <c r="F30" s="25" t="s">
        <v>88</v>
      </c>
      <c r="G30" s="2"/>
      <c r="H30" s="2"/>
      <c r="I30" s="5">
        <v>400</v>
      </c>
      <c r="J30" s="3">
        <f t="shared" ref="J30:J35" si="3">(1290*I30)/2100</f>
        <v>245.71428571428572</v>
      </c>
      <c r="K30" s="2">
        <v>8</v>
      </c>
      <c r="L30" s="2">
        <v>10.3</v>
      </c>
      <c r="M30" s="2"/>
      <c r="N30" s="4">
        <f t="shared" si="1"/>
        <v>1.2875000000000001</v>
      </c>
      <c r="O30" s="26"/>
      <c r="P30" s="26"/>
    </row>
    <row r="31" spans="1:29" ht="17.25" x14ac:dyDescent="0.25">
      <c r="A31">
        <v>29</v>
      </c>
      <c r="B31" s="39" t="s">
        <v>89</v>
      </c>
      <c r="C31" s="2"/>
      <c r="D31" s="2" t="s">
        <v>60</v>
      </c>
      <c r="E31" s="44" t="s">
        <v>90</v>
      </c>
      <c r="F31" s="25" t="s">
        <v>91</v>
      </c>
      <c r="G31" s="2"/>
      <c r="H31" s="2"/>
      <c r="I31" s="5">
        <v>500</v>
      </c>
      <c r="J31" s="3">
        <f t="shared" si="3"/>
        <v>307.14285714285717</v>
      </c>
      <c r="K31" s="2">
        <v>5</v>
      </c>
      <c r="L31" s="2">
        <v>10.3</v>
      </c>
      <c r="M31" s="2"/>
      <c r="N31" s="4">
        <f t="shared" si="1"/>
        <v>2.06</v>
      </c>
      <c r="O31" s="26"/>
      <c r="P31" s="26"/>
    </row>
    <row r="32" spans="1:29" ht="17.25" x14ac:dyDescent="0.25">
      <c r="A32">
        <v>30</v>
      </c>
      <c r="B32" s="38" t="s">
        <v>92</v>
      </c>
      <c r="C32" s="2"/>
      <c r="D32" s="2" t="s">
        <v>77</v>
      </c>
      <c r="E32" s="2" t="s">
        <v>93</v>
      </c>
      <c r="F32" s="25" t="s">
        <v>94</v>
      </c>
      <c r="G32" s="2"/>
      <c r="H32" s="2"/>
      <c r="I32" s="5">
        <v>780</v>
      </c>
      <c r="J32" s="3">
        <f t="shared" si="3"/>
        <v>479.14285714285717</v>
      </c>
      <c r="K32" s="2">
        <v>12</v>
      </c>
      <c r="L32" s="2">
        <v>10.5</v>
      </c>
      <c r="M32" s="2"/>
      <c r="N32" s="4">
        <f t="shared" si="1"/>
        <v>0.875</v>
      </c>
      <c r="O32" s="26"/>
      <c r="P32" s="26"/>
    </row>
    <row r="33" spans="1:21" ht="17.25" x14ac:dyDescent="0.25">
      <c r="A33">
        <v>31</v>
      </c>
      <c r="B33" s="36" t="s">
        <v>95</v>
      </c>
      <c r="C33" s="2"/>
      <c r="D33" s="2" t="s">
        <v>77</v>
      </c>
      <c r="E33" s="2" t="s">
        <v>96</v>
      </c>
      <c r="F33" s="25" t="s">
        <v>97</v>
      </c>
      <c r="G33" s="2"/>
      <c r="H33" s="2"/>
      <c r="I33" s="5">
        <v>650</v>
      </c>
      <c r="J33" s="3">
        <f t="shared" si="3"/>
        <v>399.28571428571428</v>
      </c>
      <c r="K33" s="2">
        <v>12</v>
      </c>
      <c r="L33" s="2">
        <v>10.8</v>
      </c>
      <c r="M33" s="2"/>
      <c r="N33" s="4">
        <f t="shared" si="1"/>
        <v>0.9</v>
      </c>
      <c r="O33" s="26"/>
      <c r="P33" s="26"/>
    </row>
    <row r="34" spans="1:21" ht="17.25" x14ac:dyDescent="0.25">
      <c r="A34">
        <v>32</v>
      </c>
      <c r="B34" s="36" t="s">
        <v>98</v>
      </c>
      <c r="C34" s="2"/>
      <c r="D34" s="2" t="s">
        <v>77</v>
      </c>
      <c r="E34" s="2" t="s">
        <v>99</v>
      </c>
      <c r="F34" s="25" t="s">
        <v>100</v>
      </c>
      <c r="G34" s="2"/>
      <c r="H34" s="2"/>
      <c r="I34" s="5">
        <v>1800</v>
      </c>
      <c r="J34" s="3">
        <f t="shared" si="3"/>
        <v>1105.7142857142858</v>
      </c>
      <c r="K34" s="2">
        <v>16</v>
      </c>
      <c r="L34" s="2">
        <v>10.9</v>
      </c>
      <c r="M34" s="2"/>
      <c r="N34" s="4">
        <f t="shared" si="1"/>
        <v>0.68125000000000002</v>
      </c>
      <c r="O34" s="26"/>
      <c r="P34" s="26"/>
    </row>
    <row r="35" spans="1:21" ht="17.25" x14ac:dyDescent="0.25">
      <c r="A35">
        <v>33</v>
      </c>
      <c r="B35" s="112" t="s">
        <v>101</v>
      </c>
      <c r="C35" s="2"/>
      <c r="D35" s="2" t="s">
        <v>77</v>
      </c>
      <c r="E35" t="s">
        <v>102</v>
      </c>
      <c r="F35" s="43" t="s">
        <v>103</v>
      </c>
      <c r="G35" s="2"/>
      <c r="H35" s="2"/>
      <c r="I35" s="5">
        <v>500</v>
      </c>
      <c r="J35" s="3">
        <f t="shared" si="3"/>
        <v>307.14285714285717</v>
      </c>
      <c r="K35" s="2">
        <v>8</v>
      </c>
      <c r="L35" s="2">
        <v>11.1</v>
      </c>
      <c r="M35" s="2"/>
      <c r="N35" s="4">
        <f t="shared" si="1"/>
        <v>1.3875</v>
      </c>
      <c r="O35" s="26"/>
      <c r="P35" s="26"/>
    </row>
    <row r="36" spans="1:21" ht="17.25" x14ac:dyDescent="0.25">
      <c r="A36">
        <v>34</v>
      </c>
      <c r="B36" s="36" t="s">
        <v>104</v>
      </c>
      <c r="C36" s="2"/>
      <c r="D36" s="2" t="s">
        <v>60</v>
      </c>
      <c r="E36" s="2" t="s">
        <v>81</v>
      </c>
      <c r="F36" s="25" t="s">
        <v>105</v>
      </c>
      <c r="G36" s="2"/>
      <c r="H36" s="2"/>
      <c r="I36" s="6"/>
      <c r="J36" s="3"/>
      <c r="K36" s="2">
        <v>12</v>
      </c>
      <c r="L36" s="2">
        <v>11.4</v>
      </c>
      <c r="M36" s="2"/>
      <c r="N36" s="4">
        <f t="shared" si="1"/>
        <v>0.95000000000000007</v>
      </c>
      <c r="O36" s="26"/>
      <c r="P36" s="26"/>
    </row>
    <row r="37" spans="1:21" ht="17.25" x14ac:dyDescent="0.25">
      <c r="A37">
        <v>35</v>
      </c>
      <c r="B37" s="36" t="s">
        <v>106</v>
      </c>
      <c r="C37" s="2"/>
      <c r="D37" s="2" t="s">
        <v>60</v>
      </c>
      <c r="E37" s="2" t="s">
        <v>107</v>
      </c>
      <c r="F37" s="25" t="s">
        <v>108</v>
      </c>
      <c r="G37" s="2"/>
      <c r="H37" s="2"/>
      <c r="I37" s="5">
        <f>(600+800)/2</f>
        <v>700</v>
      </c>
      <c r="J37" s="3">
        <f t="shared" ref="J37:J44" si="4">(1290*I37)/2100</f>
        <v>430</v>
      </c>
      <c r="K37" s="2">
        <v>4</v>
      </c>
      <c r="L37" s="2">
        <v>11.5</v>
      </c>
      <c r="M37" s="2"/>
      <c r="N37" s="4">
        <f t="shared" si="1"/>
        <v>2.875</v>
      </c>
      <c r="O37" s="26"/>
      <c r="P37" s="26"/>
    </row>
    <row r="38" spans="1:21" ht="17.25" x14ac:dyDescent="0.25">
      <c r="A38">
        <v>36</v>
      </c>
      <c r="B38" s="40" t="s">
        <v>109</v>
      </c>
      <c r="C38" s="2"/>
      <c r="D38" s="2" t="s">
        <v>60</v>
      </c>
      <c r="E38" s="2" t="s">
        <v>110</v>
      </c>
      <c r="F38" s="25" t="s">
        <v>111</v>
      </c>
      <c r="G38" s="2"/>
      <c r="H38" s="2"/>
      <c r="I38" s="5">
        <v>1000</v>
      </c>
      <c r="J38" s="3">
        <f t="shared" si="4"/>
        <v>614.28571428571433</v>
      </c>
      <c r="K38" s="2">
        <v>16</v>
      </c>
      <c r="L38" s="2">
        <v>12.1</v>
      </c>
      <c r="M38" s="2"/>
      <c r="N38" s="4">
        <f t="shared" si="1"/>
        <v>0.75624999999999998</v>
      </c>
      <c r="O38" s="26"/>
      <c r="P38" s="26"/>
    </row>
    <row r="39" spans="1:21" ht="17.25" x14ac:dyDescent="0.25">
      <c r="A39">
        <v>37</v>
      </c>
      <c r="B39" s="36" t="s">
        <v>112</v>
      </c>
      <c r="C39" s="2"/>
      <c r="D39" s="2" t="s">
        <v>77</v>
      </c>
      <c r="E39" s="2" t="s">
        <v>113</v>
      </c>
      <c r="F39" s="25" t="s">
        <v>114</v>
      </c>
      <c r="G39" s="2"/>
      <c r="H39" s="2"/>
      <c r="I39" s="5">
        <v>500</v>
      </c>
      <c r="J39" s="3">
        <f t="shared" si="4"/>
        <v>307.14285714285717</v>
      </c>
      <c r="K39" s="2">
        <v>8</v>
      </c>
      <c r="L39" s="2">
        <v>12.2</v>
      </c>
      <c r="M39" s="2"/>
      <c r="N39" s="4">
        <f t="shared" si="1"/>
        <v>1.5249999999999999</v>
      </c>
      <c r="O39" s="26"/>
      <c r="P39" s="26"/>
    </row>
    <row r="40" spans="1:21" ht="17.25" x14ac:dyDescent="0.25">
      <c r="A40">
        <v>38</v>
      </c>
      <c r="B40" s="106" t="s">
        <v>115</v>
      </c>
      <c r="C40" s="24" t="s">
        <v>116</v>
      </c>
      <c r="D40" s="2" t="s">
        <v>60</v>
      </c>
      <c r="E40" s="2" t="s">
        <v>74</v>
      </c>
      <c r="F40" s="25" t="s">
        <v>117</v>
      </c>
      <c r="G40" s="2"/>
      <c r="H40" s="2"/>
      <c r="I40" s="5">
        <f>(1200+1800)/2</f>
        <v>1500</v>
      </c>
      <c r="J40" s="3">
        <f t="shared" si="4"/>
        <v>921.42857142857144</v>
      </c>
      <c r="K40" s="2">
        <v>52</v>
      </c>
      <c r="L40" s="2">
        <v>12.4</v>
      </c>
      <c r="M40" s="2"/>
      <c r="N40" s="4">
        <f t="shared" si="1"/>
        <v>0.23846153846153847</v>
      </c>
      <c r="O40" s="26"/>
      <c r="P40" s="26"/>
    </row>
    <row r="41" spans="1:21" ht="45" x14ac:dyDescent="0.25">
      <c r="A41">
        <v>39</v>
      </c>
      <c r="B41" s="112" t="s">
        <v>118</v>
      </c>
      <c r="C41" s="2"/>
      <c r="D41" s="2" t="s">
        <v>77</v>
      </c>
      <c r="E41" s="41" t="s">
        <v>119</v>
      </c>
      <c r="F41" s="43" t="s">
        <v>120</v>
      </c>
      <c r="G41" s="2"/>
      <c r="H41" s="2"/>
      <c r="I41" s="5">
        <v>500</v>
      </c>
      <c r="J41" s="3">
        <f t="shared" si="4"/>
        <v>307.14285714285717</v>
      </c>
      <c r="K41" s="2">
        <v>8</v>
      </c>
      <c r="L41" s="2">
        <v>12.6</v>
      </c>
      <c r="M41" s="2"/>
      <c r="N41" s="4">
        <f t="shared" si="1"/>
        <v>1.575</v>
      </c>
      <c r="O41" s="45" t="s">
        <v>121</v>
      </c>
      <c r="P41" s="34"/>
      <c r="Q41" s="35"/>
      <c r="R41" s="35"/>
      <c r="S41" s="35"/>
      <c r="T41" s="35"/>
      <c r="U41" s="35"/>
    </row>
    <row r="42" spans="1:21" ht="17.25" x14ac:dyDescent="0.25">
      <c r="A42">
        <v>40</v>
      </c>
      <c r="B42" s="36" t="s">
        <v>122</v>
      </c>
      <c r="C42" s="2"/>
      <c r="D42" s="2" t="s">
        <v>77</v>
      </c>
      <c r="E42" s="2" t="s">
        <v>123</v>
      </c>
      <c r="F42" s="25" t="s">
        <v>124</v>
      </c>
      <c r="G42" s="2"/>
      <c r="H42" s="2"/>
      <c r="I42" s="5">
        <v>400</v>
      </c>
      <c r="J42" s="3">
        <f t="shared" si="4"/>
        <v>245.71428571428572</v>
      </c>
      <c r="K42" s="2">
        <v>20</v>
      </c>
      <c r="L42" s="2">
        <v>12.9</v>
      </c>
      <c r="M42" s="2"/>
      <c r="N42" s="4">
        <f t="shared" si="1"/>
        <v>0.64500000000000002</v>
      </c>
      <c r="O42" s="26"/>
      <c r="P42" s="26"/>
    </row>
    <row r="43" spans="1:21" ht="17.25" x14ac:dyDescent="0.25">
      <c r="A43">
        <v>41</v>
      </c>
      <c r="B43" s="33" t="s">
        <v>125</v>
      </c>
      <c r="C43" s="108"/>
      <c r="D43" s="2" t="s">
        <v>77</v>
      </c>
      <c r="E43" s="2" t="s">
        <v>68</v>
      </c>
      <c r="F43" s="25" t="s">
        <v>126</v>
      </c>
      <c r="G43" s="2"/>
      <c r="H43" s="2"/>
      <c r="I43" s="5">
        <v>1350</v>
      </c>
      <c r="J43" s="3">
        <f t="shared" si="4"/>
        <v>829.28571428571433</v>
      </c>
      <c r="K43" s="2">
        <v>26</v>
      </c>
      <c r="L43" s="2">
        <v>13</v>
      </c>
      <c r="M43" s="2"/>
      <c r="N43" s="4">
        <f t="shared" si="1"/>
        <v>0.5</v>
      </c>
      <c r="O43" s="26"/>
      <c r="P43" s="26"/>
    </row>
    <row r="44" spans="1:21" ht="17.25" x14ac:dyDescent="0.25">
      <c r="A44">
        <v>42</v>
      </c>
      <c r="B44" s="36" t="s">
        <v>127</v>
      </c>
      <c r="C44" s="2"/>
      <c r="D44" s="2" t="s">
        <v>77</v>
      </c>
      <c r="E44" s="2" t="s">
        <v>128</v>
      </c>
      <c r="F44" s="25" t="s">
        <v>129</v>
      </c>
      <c r="G44" s="2"/>
      <c r="H44" s="2"/>
      <c r="I44" s="5">
        <v>1875</v>
      </c>
      <c r="J44" s="3">
        <f t="shared" si="4"/>
        <v>1151.7857142857142</v>
      </c>
      <c r="K44" s="2">
        <v>15</v>
      </c>
      <c r="L44" s="2">
        <v>13.5</v>
      </c>
      <c r="M44" s="2"/>
      <c r="N44" s="4">
        <f t="shared" si="1"/>
        <v>0.9</v>
      </c>
      <c r="O44" s="26"/>
      <c r="P44" s="26"/>
    </row>
    <row r="45" spans="1:21" ht="17.25" x14ac:dyDescent="0.25">
      <c r="A45">
        <v>43</v>
      </c>
      <c r="B45" s="38" t="s">
        <v>130</v>
      </c>
      <c r="C45" s="2"/>
      <c r="D45" s="48" t="s">
        <v>60</v>
      </c>
      <c r="E45" s="48" t="s">
        <v>84</v>
      </c>
      <c r="F45" s="25" t="s">
        <v>131</v>
      </c>
      <c r="G45" s="2"/>
      <c r="H45" s="2"/>
      <c r="I45" s="6"/>
      <c r="J45" s="3"/>
      <c r="K45" s="2">
        <v>12</v>
      </c>
      <c r="L45" s="2">
        <v>13.6</v>
      </c>
      <c r="M45" s="2"/>
      <c r="N45" s="4">
        <f t="shared" si="1"/>
        <v>1.1333333333333333</v>
      </c>
      <c r="O45" s="26"/>
      <c r="P45" s="26"/>
    </row>
    <row r="46" spans="1:21" ht="45" x14ac:dyDescent="0.25">
      <c r="A46">
        <v>44</v>
      </c>
      <c r="B46" s="33" t="s">
        <v>132</v>
      </c>
      <c r="C46" s="109"/>
      <c r="D46" s="46" t="s">
        <v>77</v>
      </c>
      <c r="E46" s="46" t="s">
        <v>133</v>
      </c>
      <c r="F46" s="101" t="s">
        <v>134</v>
      </c>
      <c r="G46" s="2"/>
      <c r="H46" s="2"/>
      <c r="I46" s="5">
        <v>800</v>
      </c>
      <c r="J46" s="3">
        <f t="shared" ref="J46:J56" si="5">(1290*I46)/2100</f>
        <v>491.42857142857144</v>
      </c>
      <c r="K46" s="2">
        <v>8</v>
      </c>
      <c r="L46" s="2">
        <v>14</v>
      </c>
      <c r="M46" s="2"/>
      <c r="N46" s="4">
        <f t="shared" si="1"/>
        <v>1.75</v>
      </c>
      <c r="O46" s="26"/>
      <c r="P46" s="26"/>
    </row>
    <row r="47" spans="1:21" ht="17.25" x14ac:dyDescent="0.25">
      <c r="A47">
        <v>45</v>
      </c>
      <c r="B47" s="36" t="s">
        <v>135</v>
      </c>
      <c r="C47" s="2"/>
      <c r="D47" s="49" t="s">
        <v>60</v>
      </c>
      <c r="E47" t="s">
        <v>136</v>
      </c>
      <c r="F47" s="25" t="s">
        <v>137</v>
      </c>
      <c r="G47" s="2"/>
      <c r="H47" s="2"/>
      <c r="I47" s="5">
        <f>(500+550)/2</f>
        <v>525</v>
      </c>
      <c r="J47" s="3">
        <f t="shared" si="5"/>
        <v>322.5</v>
      </c>
      <c r="K47" s="2">
        <v>8</v>
      </c>
      <c r="L47" s="2">
        <v>14</v>
      </c>
      <c r="M47" s="2"/>
      <c r="N47" s="4">
        <f t="shared" si="1"/>
        <v>1.75</v>
      </c>
      <c r="O47" s="26"/>
      <c r="P47" s="26"/>
    </row>
    <row r="48" spans="1:21" ht="17.25" x14ac:dyDescent="0.25">
      <c r="A48">
        <v>46</v>
      </c>
      <c r="B48" s="38" t="s">
        <v>138</v>
      </c>
      <c r="C48" s="24" t="s">
        <v>116</v>
      </c>
      <c r="D48" s="51" t="s">
        <v>60</v>
      </c>
      <c r="E48" s="50" t="s">
        <v>139</v>
      </c>
      <c r="F48" s="47" t="s">
        <v>140</v>
      </c>
      <c r="G48" s="2"/>
      <c r="H48" s="2"/>
      <c r="I48" s="5">
        <v>500</v>
      </c>
      <c r="J48" s="3">
        <f t="shared" si="5"/>
        <v>307.14285714285717</v>
      </c>
      <c r="K48" s="2">
        <v>8</v>
      </c>
      <c r="L48" s="2">
        <v>14.3</v>
      </c>
      <c r="M48" s="2"/>
      <c r="N48" s="4">
        <f t="shared" si="1"/>
        <v>1.7875000000000001</v>
      </c>
      <c r="O48" s="26"/>
      <c r="P48" s="26"/>
    </row>
    <row r="49" spans="1:28" ht="17.25" x14ac:dyDescent="0.25">
      <c r="A49">
        <v>47</v>
      </c>
      <c r="B49" s="33" t="s">
        <v>141</v>
      </c>
      <c r="C49" s="2"/>
      <c r="D49" s="2" t="s">
        <v>60</v>
      </c>
      <c r="E49" s="49" t="s">
        <v>142</v>
      </c>
      <c r="F49" s="25" t="s">
        <v>143</v>
      </c>
      <c r="G49" s="2"/>
      <c r="H49" s="2"/>
      <c r="I49" s="5">
        <v>1200</v>
      </c>
      <c r="J49" s="3">
        <f t="shared" si="5"/>
        <v>737.14285714285711</v>
      </c>
      <c r="K49" s="2">
        <v>12</v>
      </c>
      <c r="L49" s="2">
        <v>14.3</v>
      </c>
      <c r="M49" s="2"/>
      <c r="N49" s="4">
        <f t="shared" si="1"/>
        <v>1.1916666666666667</v>
      </c>
      <c r="O49" s="26"/>
      <c r="P49" s="26"/>
    </row>
    <row r="50" spans="1:28" ht="17.25" x14ac:dyDescent="0.25">
      <c r="A50">
        <v>48</v>
      </c>
      <c r="B50" s="36" t="s">
        <v>144</v>
      </c>
      <c r="C50" s="2"/>
      <c r="D50" s="2" t="s">
        <v>60</v>
      </c>
      <c r="E50" s="2" t="s">
        <v>133</v>
      </c>
      <c r="F50" s="25" t="s">
        <v>145</v>
      </c>
      <c r="G50" s="2"/>
      <c r="H50" s="2"/>
      <c r="I50" s="5">
        <v>500</v>
      </c>
      <c r="J50" s="3">
        <f t="shared" si="5"/>
        <v>307.14285714285717</v>
      </c>
      <c r="K50" s="2">
        <v>8</v>
      </c>
      <c r="L50" s="2">
        <v>15</v>
      </c>
      <c r="M50" s="2"/>
      <c r="N50" s="4">
        <f t="shared" si="1"/>
        <v>1.875</v>
      </c>
      <c r="O50" s="26"/>
      <c r="P50" s="26"/>
    </row>
    <row r="51" spans="1:28" ht="17.25" x14ac:dyDescent="0.25">
      <c r="A51">
        <v>49</v>
      </c>
      <c r="B51" s="38" t="s">
        <v>146</v>
      </c>
      <c r="C51" s="2"/>
      <c r="D51" s="2" t="s">
        <v>77</v>
      </c>
      <c r="E51" s="2" t="s">
        <v>147</v>
      </c>
      <c r="F51" s="25" t="s">
        <v>148</v>
      </c>
      <c r="G51" s="2"/>
      <c r="H51" s="2"/>
      <c r="I51" s="5">
        <v>780</v>
      </c>
      <c r="J51" s="3">
        <f t="shared" si="5"/>
        <v>479.14285714285717</v>
      </c>
      <c r="K51" s="2">
        <v>12</v>
      </c>
      <c r="L51" s="2">
        <v>15.5</v>
      </c>
      <c r="M51" s="2"/>
      <c r="N51" s="4">
        <f t="shared" si="1"/>
        <v>1.2916666666666667</v>
      </c>
      <c r="O51" s="26"/>
      <c r="P51" s="26"/>
    </row>
    <row r="52" spans="1:28" ht="75" x14ac:dyDescent="0.25">
      <c r="B52" s="37" t="s">
        <v>149</v>
      </c>
      <c r="C52" s="41" t="s">
        <v>150</v>
      </c>
      <c r="D52" s="37" t="s">
        <v>77</v>
      </c>
      <c r="E52" s="37" t="s">
        <v>151</v>
      </c>
      <c r="F52" s="102" t="s">
        <v>152</v>
      </c>
      <c r="G52" s="37"/>
      <c r="H52" s="37"/>
      <c r="I52" s="103">
        <v>499</v>
      </c>
      <c r="J52" s="104">
        <f t="shared" ref="J52" si="6">(1290*I52)/2100</f>
        <v>306.52857142857141</v>
      </c>
      <c r="K52" s="37">
        <v>8</v>
      </c>
      <c r="L52" s="37">
        <v>10.5</v>
      </c>
      <c r="M52" s="37"/>
      <c r="N52" s="105">
        <v>1.3</v>
      </c>
      <c r="O52" s="26"/>
      <c r="P52" s="26"/>
    </row>
    <row r="53" spans="1:28" ht="45" x14ac:dyDescent="0.25">
      <c r="A53">
        <v>50</v>
      </c>
      <c r="B53" s="111" t="s">
        <v>153</v>
      </c>
      <c r="C53" s="2"/>
      <c r="D53" s="2" t="s">
        <v>77</v>
      </c>
      <c r="E53" s="41" t="s">
        <v>154</v>
      </c>
      <c r="F53" s="43" t="s">
        <v>155</v>
      </c>
      <c r="G53" s="2"/>
      <c r="H53" s="2"/>
      <c r="I53" s="5">
        <v>500</v>
      </c>
      <c r="J53" s="3">
        <f t="shared" si="5"/>
        <v>307.14285714285717</v>
      </c>
      <c r="K53" s="2">
        <v>8</v>
      </c>
      <c r="L53" s="2">
        <v>16</v>
      </c>
      <c r="M53" s="2"/>
      <c r="N53" s="4">
        <f t="shared" si="1"/>
        <v>2</v>
      </c>
      <c r="O53" s="34" t="s">
        <v>121</v>
      </c>
      <c r="P53" s="34"/>
      <c r="Q53" s="35"/>
      <c r="R53" s="35"/>
      <c r="S53" s="35"/>
      <c r="T53" s="35"/>
      <c r="U53" s="35"/>
    </row>
    <row r="54" spans="1:28" ht="17.25" x14ac:dyDescent="0.25">
      <c r="A54">
        <v>51</v>
      </c>
      <c r="B54" s="36" t="s">
        <v>156</v>
      </c>
      <c r="C54" s="2"/>
      <c r="D54" s="2" t="s">
        <v>35</v>
      </c>
      <c r="E54" s="2" t="s">
        <v>71</v>
      </c>
      <c r="F54" s="25" t="s">
        <v>157</v>
      </c>
      <c r="G54" s="2"/>
      <c r="H54" s="2"/>
      <c r="I54" s="5">
        <v>930</v>
      </c>
      <c r="J54" s="3">
        <f t="shared" si="5"/>
        <v>571.28571428571433</v>
      </c>
      <c r="K54" s="2">
        <v>16</v>
      </c>
      <c r="L54" s="2">
        <v>16.5</v>
      </c>
      <c r="M54" s="2"/>
      <c r="N54" s="4">
        <f t="shared" si="1"/>
        <v>1.03125</v>
      </c>
      <c r="O54" s="26"/>
      <c r="P54" s="26"/>
    </row>
    <row r="55" spans="1:28" ht="17.25" x14ac:dyDescent="0.25">
      <c r="A55">
        <v>52</v>
      </c>
      <c r="B55" s="36" t="s">
        <v>158</v>
      </c>
      <c r="C55" s="2"/>
      <c r="D55" s="2" t="s">
        <v>77</v>
      </c>
      <c r="E55" s="2" t="s">
        <v>123</v>
      </c>
      <c r="F55" s="25">
        <v>33</v>
      </c>
      <c r="G55" s="2"/>
      <c r="H55" s="2"/>
      <c r="I55" s="5">
        <v>400</v>
      </c>
      <c r="J55" s="3">
        <f t="shared" si="5"/>
        <v>245.71428571428572</v>
      </c>
      <c r="K55" s="2">
        <v>20</v>
      </c>
      <c r="L55" s="53">
        <v>20</v>
      </c>
      <c r="M55" s="2"/>
      <c r="N55" s="4">
        <f t="shared" si="1"/>
        <v>1</v>
      </c>
      <c r="O55" s="26"/>
      <c r="P55" s="26"/>
    </row>
    <row r="56" spans="1:28" ht="17.25" x14ac:dyDescent="0.25">
      <c r="A56">
        <v>53</v>
      </c>
      <c r="B56" s="33" t="s">
        <v>159</v>
      </c>
      <c r="C56" s="2"/>
      <c r="D56" s="2" t="s">
        <v>60</v>
      </c>
      <c r="E56" s="2" t="s">
        <v>160</v>
      </c>
      <c r="F56" s="25" t="s">
        <v>161</v>
      </c>
      <c r="G56" s="2"/>
      <c r="H56" s="2"/>
      <c r="I56" s="5">
        <v>1800</v>
      </c>
      <c r="J56" s="3">
        <f t="shared" si="5"/>
        <v>1105.7142857142858</v>
      </c>
      <c r="K56" s="2">
        <v>30</v>
      </c>
      <c r="L56" s="2">
        <v>39.1</v>
      </c>
      <c r="M56" s="2"/>
      <c r="N56" s="4">
        <f t="shared" si="1"/>
        <v>1.3033333333333335</v>
      </c>
      <c r="O56" s="26"/>
      <c r="P56" s="26"/>
    </row>
    <row r="57" spans="1:28" x14ac:dyDescent="0.25">
      <c r="A57">
        <v>54</v>
      </c>
      <c r="B57" t="s">
        <v>162</v>
      </c>
      <c r="K57" s="31" t="s">
        <v>163</v>
      </c>
    </row>
    <row r="58" spans="1:28" x14ac:dyDescent="0.25">
      <c r="A58">
        <v>55</v>
      </c>
      <c r="B58" t="s">
        <v>164</v>
      </c>
      <c r="K58" s="31" t="s">
        <v>163</v>
      </c>
    </row>
    <row r="59" spans="1:28" x14ac:dyDescent="0.25">
      <c r="A59">
        <v>56</v>
      </c>
      <c r="B59" t="s">
        <v>165</v>
      </c>
      <c r="K59" s="28" t="s">
        <v>166</v>
      </c>
      <c r="L59" s="28"/>
      <c r="M59" s="28"/>
      <c r="N59" s="28"/>
      <c r="O59" s="28"/>
      <c r="P59" s="28"/>
      <c r="Q59" s="28"/>
      <c r="R59" s="28"/>
      <c r="S59" s="28"/>
      <c r="T59" s="28"/>
      <c r="U59" s="28"/>
      <c r="V59" s="28"/>
      <c r="W59" s="28"/>
      <c r="X59" s="28"/>
      <c r="Y59" s="28"/>
      <c r="Z59" s="28"/>
      <c r="AA59" s="28"/>
      <c r="AB59" s="28"/>
    </row>
    <row r="60" spans="1:28" x14ac:dyDescent="0.25">
      <c r="A60">
        <v>57</v>
      </c>
      <c r="B60" t="s">
        <v>167</v>
      </c>
      <c r="K60" s="28" t="s">
        <v>166</v>
      </c>
      <c r="L60" s="28"/>
      <c r="M60" s="28"/>
      <c r="N60" s="28"/>
      <c r="O60" s="28"/>
      <c r="P60" s="28"/>
      <c r="Q60" s="28"/>
      <c r="R60" s="28"/>
      <c r="S60" s="28"/>
      <c r="T60" s="28"/>
      <c r="U60" s="28"/>
      <c r="V60" s="28"/>
      <c r="W60" s="28"/>
      <c r="X60" s="28"/>
      <c r="Y60" s="28"/>
      <c r="Z60" s="28"/>
      <c r="AA60" s="28"/>
      <c r="AB60" s="28"/>
    </row>
    <row r="61" spans="1:28" x14ac:dyDescent="0.25">
      <c r="A61">
        <v>58</v>
      </c>
      <c r="B61" t="s">
        <v>168</v>
      </c>
      <c r="K61" s="28" t="s">
        <v>166</v>
      </c>
      <c r="L61" s="28"/>
      <c r="M61" s="28"/>
      <c r="N61" s="28"/>
      <c r="O61" s="28"/>
      <c r="P61" s="28"/>
      <c r="Q61" s="28"/>
      <c r="R61" s="28"/>
      <c r="S61" s="28"/>
      <c r="T61" s="28"/>
      <c r="U61" s="28"/>
      <c r="V61" s="28"/>
      <c r="W61" s="28"/>
      <c r="X61" s="28"/>
      <c r="Y61" s="28"/>
      <c r="Z61" s="28"/>
      <c r="AA61" s="28"/>
      <c r="AB61" s="28"/>
    </row>
    <row r="62" spans="1:28" x14ac:dyDescent="0.25">
      <c r="A62">
        <v>59</v>
      </c>
      <c r="B62" t="s">
        <v>169</v>
      </c>
      <c r="K62" s="28" t="s">
        <v>166</v>
      </c>
      <c r="L62" s="28"/>
      <c r="M62" s="28"/>
      <c r="N62" s="28"/>
      <c r="O62" s="28"/>
      <c r="P62" s="28"/>
      <c r="Q62" s="28"/>
      <c r="R62" s="28"/>
      <c r="S62" s="28"/>
      <c r="T62" s="28"/>
      <c r="U62" s="28"/>
      <c r="V62" s="28"/>
      <c r="W62" s="28"/>
      <c r="X62" s="28"/>
      <c r="Y62" s="28"/>
      <c r="Z62" s="28"/>
      <c r="AA62" s="28"/>
      <c r="AB62" s="28"/>
    </row>
    <row r="63" spans="1:28" x14ac:dyDescent="0.25">
      <c r="A63">
        <v>60</v>
      </c>
      <c r="B63" t="s">
        <v>170</v>
      </c>
      <c r="K63" s="28" t="s">
        <v>166</v>
      </c>
      <c r="L63" s="28"/>
      <c r="M63" s="28"/>
      <c r="N63" s="28"/>
      <c r="O63" s="28"/>
      <c r="P63" s="28"/>
      <c r="Q63" s="28"/>
      <c r="R63" s="28"/>
      <c r="S63" s="28"/>
      <c r="T63" s="28"/>
      <c r="U63" s="28"/>
      <c r="V63" s="28"/>
      <c r="W63" s="28"/>
      <c r="X63" s="28"/>
      <c r="Y63" s="28"/>
      <c r="Z63" s="28"/>
      <c r="AA63" s="28"/>
      <c r="AB63" s="28"/>
    </row>
    <row r="64" spans="1:28" x14ac:dyDescent="0.25">
      <c r="A64">
        <v>61</v>
      </c>
      <c r="B64" t="s">
        <v>171</v>
      </c>
      <c r="K64" s="28" t="s">
        <v>172</v>
      </c>
      <c r="L64" s="28"/>
      <c r="M64" s="28"/>
      <c r="N64" s="28"/>
      <c r="O64" s="28"/>
      <c r="P64" s="28"/>
      <c r="Q64" s="28"/>
      <c r="R64" s="28"/>
      <c r="S64" s="28"/>
      <c r="T64" s="28"/>
      <c r="U64" s="28"/>
      <c r="V64" s="28"/>
      <c r="W64" s="28"/>
      <c r="X64" s="28"/>
      <c r="Y64" s="28"/>
      <c r="Z64" s="28"/>
      <c r="AA64" s="28"/>
      <c r="AB64" s="28"/>
    </row>
    <row r="65" spans="1:28" x14ac:dyDescent="0.25">
      <c r="A65">
        <v>62</v>
      </c>
      <c r="B65" s="29" t="s">
        <v>173</v>
      </c>
      <c r="K65" s="28" t="s">
        <v>166</v>
      </c>
      <c r="L65" s="28"/>
      <c r="M65" s="28"/>
      <c r="N65" s="28"/>
      <c r="O65" s="28"/>
      <c r="P65" s="28"/>
      <c r="Q65" s="28"/>
      <c r="R65" s="28"/>
      <c r="S65" s="28"/>
      <c r="T65" s="28"/>
      <c r="U65" s="28"/>
      <c r="V65" s="28"/>
      <c r="W65" s="28"/>
      <c r="X65" s="28"/>
      <c r="Y65" s="28"/>
      <c r="Z65" s="28"/>
      <c r="AA65" s="28"/>
      <c r="AB65" s="28"/>
    </row>
    <row r="66" spans="1:28" x14ac:dyDescent="0.25">
      <c r="A66">
        <v>63</v>
      </c>
      <c r="B66" s="29" t="s">
        <v>174</v>
      </c>
      <c r="K66" s="28" t="s">
        <v>166</v>
      </c>
      <c r="L66" s="28"/>
      <c r="M66" s="28"/>
      <c r="N66" s="28"/>
      <c r="O66" s="28"/>
      <c r="P66" s="28"/>
      <c r="Q66" s="28"/>
      <c r="R66" s="28"/>
      <c r="S66" s="28"/>
      <c r="T66" s="28"/>
      <c r="U66" s="28"/>
      <c r="V66" s="28"/>
      <c r="W66" s="28"/>
      <c r="X66" s="28"/>
      <c r="Y66" s="28"/>
      <c r="Z66" s="28"/>
      <c r="AA66" s="28"/>
      <c r="AB66" s="28"/>
    </row>
    <row r="67" spans="1:28" x14ac:dyDescent="0.25">
      <c r="A67">
        <v>64</v>
      </c>
      <c r="B67" s="29" t="s">
        <v>175</v>
      </c>
      <c r="K67" s="28" t="s">
        <v>166</v>
      </c>
      <c r="L67" s="28"/>
      <c r="M67" s="28"/>
      <c r="N67" s="28"/>
      <c r="O67" s="28"/>
      <c r="P67" s="28"/>
      <c r="Q67" s="28"/>
      <c r="R67" s="28"/>
      <c r="S67" s="28"/>
      <c r="T67" s="28"/>
      <c r="U67" s="28"/>
      <c r="V67" s="28"/>
      <c r="W67" s="28"/>
      <c r="X67" s="28"/>
      <c r="Y67" s="28"/>
      <c r="Z67" s="28"/>
      <c r="AA67" s="28"/>
      <c r="AB67" s="28"/>
    </row>
    <row r="70" spans="1:28" x14ac:dyDescent="0.25">
      <c r="B70" s="30" t="s">
        <v>176</v>
      </c>
      <c r="D70" s="30"/>
      <c r="E70" s="30"/>
      <c r="F70" s="30"/>
      <c r="G70" s="30"/>
      <c r="H70" s="30"/>
      <c r="I70" s="30"/>
      <c r="J70" s="30"/>
    </row>
    <row r="73" spans="1:28" x14ac:dyDescent="0.25">
      <c r="B73" s="52"/>
      <c r="C73" s="110" t="s">
        <v>177</v>
      </c>
    </row>
    <row r="74" spans="1:28" x14ac:dyDescent="0.25">
      <c r="B74" s="52"/>
      <c r="C74" t="s">
        <v>178</v>
      </c>
      <c r="F74" t="s">
        <v>179</v>
      </c>
    </row>
    <row r="75" spans="1:28" ht="15" customHeight="1" x14ac:dyDescent="0.25">
      <c r="B75" s="52"/>
      <c r="C75" t="s">
        <v>180</v>
      </c>
      <c r="F75" t="s">
        <v>181</v>
      </c>
    </row>
    <row r="76" spans="1:28" ht="15" customHeight="1" x14ac:dyDescent="0.25">
      <c r="C76" t="s">
        <v>182</v>
      </c>
      <c r="F76" s="99" t="s">
        <v>183</v>
      </c>
    </row>
    <row r="77" spans="1:28" ht="15" customHeight="1" x14ac:dyDescent="0.25">
      <c r="C77" t="s">
        <v>433</v>
      </c>
      <c r="F77" t="s">
        <v>434</v>
      </c>
    </row>
  </sheetData>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12"/>
  <sheetViews>
    <sheetView zoomScale="80" zoomScaleNormal="80" workbookViewId="0">
      <selection activeCell="J8" sqref="J8"/>
    </sheetView>
  </sheetViews>
  <sheetFormatPr defaultColWidth="8.7109375" defaultRowHeight="15" customHeight="1" x14ac:dyDescent="0.25"/>
  <cols>
    <col min="1" max="2" width="40.28515625" style="62" customWidth="1"/>
    <col min="3" max="3" width="36.5703125" style="62" customWidth="1"/>
    <col min="4" max="11" width="22.28515625" style="62" customWidth="1"/>
    <col min="12" max="12" width="17.7109375" style="62" bestFit="1" customWidth="1"/>
    <col min="13" max="13" width="16.5703125" style="62" customWidth="1"/>
    <col min="14" max="14" width="24.140625" style="62" customWidth="1"/>
    <col min="15" max="15" width="23" style="62" bestFit="1" customWidth="1"/>
    <col min="16" max="16" width="13.5703125" style="62" customWidth="1"/>
    <col min="17" max="17" width="15.28515625" style="62" customWidth="1"/>
    <col min="18" max="18" width="13.85546875" style="62" customWidth="1"/>
    <col min="19" max="20" width="10.140625" style="62" customWidth="1"/>
    <col min="21" max="36" width="8.7109375" style="62"/>
    <col min="37" max="16384" width="8.7109375" style="27"/>
  </cols>
  <sheetData>
    <row r="1" spans="1:36" ht="60" x14ac:dyDescent="0.25">
      <c r="A1" s="63"/>
      <c r="B1" s="71" t="s">
        <v>184</v>
      </c>
      <c r="C1" s="71" t="s">
        <v>0</v>
      </c>
      <c r="D1" s="71" t="s">
        <v>1</v>
      </c>
      <c r="E1" s="71" t="s">
        <v>185</v>
      </c>
      <c r="F1" s="71" t="s">
        <v>5</v>
      </c>
      <c r="G1" s="71" t="s">
        <v>6</v>
      </c>
      <c r="H1" s="71" t="s">
        <v>7</v>
      </c>
      <c r="I1" s="71" t="s">
        <v>8</v>
      </c>
      <c r="J1" s="71" t="s">
        <v>9</v>
      </c>
      <c r="K1" s="71" t="s">
        <v>10</v>
      </c>
      <c r="L1" s="87" t="s">
        <v>186</v>
      </c>
      <c r="M1" s="87" t="s">
        <v>187</v>
      </c>
      <c r="N1" s="87" t="s">
        <v>188</v>
      </c>
      <c r="O1" s="96" t="s">
        <v>189</v>
      </c>
      <c r="P1" s="87" t="s">
        <v>190</v>
      </c>
      <c r="Q1" s="87" t="s">
        <v>191</v>
      </c>
      <c r="R1" s="87" t="s">
        <v>192</v>
      </c>
      <c r="S1" s="87" t="s">
        <v>193</v>
      </c>
      <c r="T1" s="87" t="s">
        <v>194</v>
      </c>
      <c r="U1" s="87" t="s">
        <v>195</v>
      </c>
      <c r="V1" s="87" t="s">
        <v>196</v>
      </c>
      <c r="W1" s="87" t="s">
        <v>197</v>
      </c>
      <c r="X1" s="87" t="s">
        <v>198</v>
      </c>
      <c r="Y1" s="87" t="s">
        <v>199</v>
      </c>
      <c r="Z1" s="87" t="s">
        <v>200</v>
      </c>
      <c r="AA1" s="87" t="s">
        <v>201</v>
      </c>
      <c r="AB1" s="87" t="s">
        <v>202</v>
      </c>
      <c r="AC1" s="98" t="s">
        <v>203</v>
      </c>
      <c r="AD1" s="98" t="s">
        <v>191</v>
      </c>
      <c r="AE1" s="98" t="s">
        <v>192</v>
      </c>
      <c r="AF1" s="98" t="s">
        <v>193</v>
      </c>
      <c r="AG1" s="98" t="s">
        <v>194</v>
      </c>
      <c r="AH1" s="98" t="s">
        <v>195</v>
      </c>
      <c r="AI1" s="98" t="s">
        <v>196</v>
      </c>
      <c r="AJ1" s="98" t="s">
        <v>197</v>
      </c>
    </row>
    <row r="2" spans="1:36" ht="53.25" customHeight="1" x14ac:dyDescent="0.25">
      <c r="A2" s="64" t="s">
        <v>204</v>
      </c>
      <c r="B2" s="72">
        <v>1</v>
      </c>
      <c r="C2" s="75" t="s">
        <v>12</v>
      </c>
      <c r="D2" s="76" t="s">
        <v>13</v>
      </c>
      <c r="E2" s="76"/>
      <c r="F2" s="81">
        <v>3200</v>
      </c>
      <c r="G2" s="81">
        <v>1500</v>
      </c>
      <c r="H2" s="81">
        <v>1700</v>
      </c>
      <c r="I2" s="81">
        <f>(1290*H2)/2100</f>
        <v>1044.2857142857142</v>
      </c>
      <c r="J2" s="81">
        <v>36</v>
      </c>
      <c r="K2" s="81">
        <v>23</v>
      </c>
      <c r="L2" s="88" t="s">
        <v>205</v>
      </c>
      <c r="M2" s="89" t="s">
        <v>206</v>
      </c>
      <c r="N2" s="94"/>
      <c r="O2" s="94"/>
      <c r="P2" s="89" t="s">
        <v>207</v>
      </c>
      <c r="Q2" s="89" t="s">
        <v>208</v>
      </c>
      <c r="R2" s="94"/>
      <c r="S2" s="94"/>
      <c r="T2" s="94"/>
      <c r="U2" s="94"/>
      <c r="V2" s="94"/>
      <c r="W2" s="94"/>
      <c r="X2" s="94"/>
      <c r="Y2" s="94"/>
      <c r="Z2" s="94"/>
      <c r="AA2" s="94"/>
      <c r="AB2" s="94"/>
      <c r="AC2" s="91" t="s">
        <v>209</v>
      </c>
      <c r="AD2" s="94"/>
      <c r="AE2" s="94"/>
      <c r="AF2" s="94"/>
      <c r="AG2" s="94"/>
      <c r="AH2" s="94"/>
      <c r="AI2" s="94"/>
      <c r="AJ2" s="94"/>
    </row>
    <row r="3" spans="1:36" s="32" customFormat="1" ht="53.25" customHeight="1" x14ac:dyDescent="0.25">
      <c r="A3" s="65"/>
      <c r="B3" s="72">
        <v>1</v>
      </c>
      <c r="C3" s="76" t="s">
        <v>12</v>
      </c>
      <c r="D3" s="76" t="s">
        <v>13</v>
      </c>
      <c r="E3" s="76"/>
      <c r="F3" s="82">
        <v>3200</v>
      </c>
      <c r="G3" s="82">
        <v>1500</v>
      </c>
      <c r="H3" s="82">
        <v>1700</v>
      </c>
      <c r="I3" s="82">
        <f>(1290*H3)/2100</f>
        <v>1044.2857142857142</v>
      </c>
      <c r="J3" s="82">
        <v>36</v>
      </c>
      <c r="K3" s="82">
        <v>23</v>
      </c>
      <c r="L3" s="89" t="s">
        <v>210</v>
      </c>
      <c r="M3" s="91"/>
      <c r="N3" s="91"/>
      <c r="O3" s="91"/>
      <c r="P3" s="91"/>
      <c r="Q3" s="91"/>
      <c r="R3" s="91"/>
      <c r="S3" s="91"/>
      <c r="T3" s="91"/>
      <c r="U3" s="91"/>
      <c r="V3" s="91"/>
      <c r="W3" s="91"/>
      <c r="X3" s="91"/>
      <c r="Y3" s="91"/>
      <c r="Z3" s="91"/>
      <c r="AA3" s="91"/>
      <c r="AB3" s="91"/>
      <c r="AC3" s="91"/>
      <c r="AD3" s="91"/>
      <c r="AE3" s="91"/>
      <c r="AF3" s="91"/>
      <c r="AG3" s="91"/>
      <c r="AH3" s="91"/>
      <c r="AI3" s="91"/>
      <c r="AJ3" s="91"/>
    </row>
    <row r="4" spans="1:36" s="32" customFormat="1" ht="53.25" customHeight="1" x14ac:dyDescent="0.25">
      <c r="A4" s="66"/>
      <c r="B4" s="73">
        <v>1</v>
      </c>
      <c r="C4" s="77" t="s">
        <v>12</v>
      </c>
      <c r="D4" s="77" t="s">
        <v>13</v>
      </c>
      <c r="E4" s="77"/>
      <c r="F4" s="83">
        <v>3200</v>
      </c>
      <c r="G4" s="83">
        <v>1500</v>
      </c>
      <c r="H4" s="83">
        <v>1700</v>
      </c>
      <c r="I4" s="83">
        <f>(1290*H4)/2100</f>
        <v>1044.2857142857142</v>
      </c>
      <c r="J4" s="83">
        <v>36</v>
      </c>
      <c r="K4" s="83">
        <v>23</v>
      </c>
      <c r="L4" s="90"/>
      <c r="M4" s="90"/>
      <c r="N4" s="90"/>
      <c r="O4" s="90"/>
      <c r="P4" s="90"/>
      <c r="Q4" s="90"/>
      <c r="R4" s="90"/>
      <c r="S4" s="90"/>
      <c r="T4" s="90"/>
      <c r="U4" s="90"/>
      <c r="V4" s="90"/>
      <c r="W4" s="90"/>
      <c r="X4" s="90"/>
      <c r="Y4" s="90"/>
      <c r="Z4" s="90"/>
      <c r="AA4" s="90"/>
      <c r="AB4" s="90"/>
      <c r="AC4" s="90"/>
      <c r="AD4" s="90"/>
      <c r="AE4" s="90"/>
      <c r="AF4" s="90"/>
      <c r="AG4" s="90"/>
      <c r="AH4" s="90"/>
      <c r="AI4" s="90"/>
      <c r="AJ4" s="90"/>
    </row>
    <row r="5" spans="1:36" s="32" customFormat="1" ht="53.25" customHeight="1" x14ac:dyDescent="0.25">
      <c r="A5" s="67"/>
      <c r="B5" s="56">
        <v>53</v>
      </c>
      <c r="C5" s="56" t="s">
        <v>211</v>
      </c>
      <c r="D5" s="78" t="s">
        <v>212</v>
      </c>
      <c r="E5" s="78" t="s">
        <v>213</v>
      </c>
      <c r="F5" s="56" t="s">
        <v>214</v>
      </c>
      <c r="G5" s="56" t="s">
        <v>214</v>
      </c>
      <c r="H5" s="56">
        <v>1800</v>
      </c>
      <c r="I5" s="56"/>
      <c r="J5" s="56">
        <v>30</v>
      </c>
      <c r="K5" s="56">
        <v>39.1</v>
      </c>
      <c r="L5" s="56" t="s">
        <v>215</v>
      </c>
      <c r="M5" s="56" t="s">
        <v>216</v>
      </c>
      <c r="N5" s="56" t="s">
        <v>217</v>
      </c>
      <c r="O5" s="56" t="s">
        <v>218</v>
      </c>
      <c r="P5" s="56"/>
      <c r="Q5" s="56"/>
      <c r="R5" s="56"/>
      <c r="S5" s="56"/>
      <c r="T5" s="56"/>
      <c r="U5" s="56"/>
      <c r="V5" s="56"/>
      <c r="W5" s="56"/>
      <c r="X5" s="56"/>
      <c r="Y5" s="56"/>
      <c r="Z5" s="56"/>
      <c r="AA5" s="56"/>
      <c r="AB5" s="56"/>
      <c r="AC5" s="56"/>
      <c r="AD5" s="56"/>
      <c r="AE5" s="56"/>
      <c r="AF5" s="56"/>
      <c r="AG5" s="56"/>
      <c r="AH5" s="56"/>
      <c r="AI5" s="56"/>
      <c r="AJ5" s="56"/>
    </row>
    <row r="6" spans="1:36" s="32" customFormat="1" ht="53.25" customHeight="1" x14ac:dyDescent="0.25">
      <c r="A6" s="68" t="s">
        <v>219</v>
      </c>
      <c r="B6" s="74" t="s">
        <v>220</v>
      </c>
      <c r="C6" s="57" t="s">
        <v>211</v>
      </c>
      <c r="D6" s="57" t="s">
        <v>221</v>
      </c>
      <c r="E6" s="57" t="s">
        <v>222</v>
      </c>
      <c r="F6" s="57"/>
      <c r="G6" s="57"/>
      <c r="H6" s="57"/>
      <c r="I6" s="57"/>
      <c r="J6" s="57">
        <v>30</v>
      </c>
      <c r="K6" s="86" t="s">
        <v>223</v>
      </c>
      <c r="L6" s="57" t="s">
        <v>215</v>
      </c>
      <c r="M6" s="57" t="s">
        <v>216</v>
      </c>
      <c r="N6" s="95" t="s">
        <v>224</v>
      </c>
      <c r="O6" s="57" t="s">
        <v>225</v>
      </c>
      <c r="P6" s="57"/>
      <c r="Q6" s="57"/>
      <c r="R6" s="57"/>
      <c r="S6" s="57"/>
      <c r="T6" s="57"/>
      <c r="U6" s="57"/>
      <c r="V6" s="57"/>
      <c r="W6" s="57"/>
      <c r="X6" s="57"/>
      <c r="Y6" s="57"/>
      <c r="Z6" s="57"/>
      <c r="AA6" s="57"/>
      <c r="AB6" s="57"/>
      <c r="AC6" s="57"/>
      <c r="AD6" s="57"/>
      <c r="AE6" s="57"/>
      <c r="AF6" s="57"/>
      <c r="AG6" s="57"/>
      <c r="AH6" s="57"/>
      <c r="AI6" s="57"/>
      <c r="AJ6" s="57"/>
    </row>
    <row r="7" spans="1:36" s="32" customFormat="1" ht="54.75" customHeight="1" x14ac:dyDescent="0.25">
      <c r="A7" s="69"/>
      <c r="B7" s="74" t="s">
        <v>220</v>
      </c>
      <c r="C7" s="57" t="s">
        <v>211</v>
      </c>
      <c r="D7" s="57" t="s">
        <v>221</v>
      </c>
      <c r="E7" s="57" t="s">
        <v>226</v>
      </c>
      <c r="F7" s="57" t="s">
        <v>214</v>
      </c>
      <c r="G7" s="57" t="s">
        <v>214</v>
      </c>
      <c r="H7" s="57"/>
      <c r="I7" s="57"/>
      <c r="J7" s="57">
        <v>30</v>
      </c>
      <c r="K7" s="57"/>
      <c r="L7" s="57" t="s">
        <v>215</v>
      </c>
      <c r="M7" s="57" t="s">
        <v>216</v>
      </c>
      <c r="N7" s="95" t="s">
        <v>227</v>
      </c>
      <c r="O7" s="95" t="s">
        <v>228</v>
      </c>
      <c r="P7" s="57" t="s">
        <v>229</v>
      </c>
      <c r="Q7" s="57" t="s">
        <v>230</v>
      </c>
      <c r="R7" s="57" t="s">
        <v>231</v>
      </c>
      <c r="S7" s="57"/>
      <c r="T7" s="57"/>
      <c r="U7" s="57"/>
      <c r="V7" s="57"/>
      <c r="W7" s="57"/>
      <c r="X7" s="57"/>
      <c r="Y7" s="57"/>
      <c r="Z7" s="57"/>
      <c r="AA7" s="57"/>
      <c r="AB7" s="57"/>
      <c r="AC7" s="57"/>
      <c r="AD7" s="57"/>
      <c r="AE7" s="57"/>
      <c r="AF7" s="57"/>
      <c r="AG7" s="57"/>
      <c r="AH7" s="57"/>
      <c r="AI7" s="57"/>
      <c r="AJ7" s="57"/>
    </row>
    <row r="8" spans="1:36" ht="54.75" customHeight="1" x14ac:dyDescent="0.25">
      <c r="A8" s="61"/>
      <c r="B8" s="54">
        <v>47</v>
      </c>
      <c r="C8" s="54"/>
      <c r="D8" s="54" t="s">
        <v>232</v>
      </c>
      <c r="E8" s="54" t="s">
        <v>233</v>
      </c>
      <c r="F8" s="54" t="s">
        <v>233</v>
      </c>
      <c r="G8" s="54" t="s">
        <v>233</v>
      </c>
      <c r="H8" s="84">
        <v>1200</v>
      </c>
      <c r="I8" s="85">
        <f t="shared" ref="I8" si="0">(1290*H8)/2100</f>
        <v>737.14285714285711</v>
      </c>
      <c r="J8" s="54">
        <v>16</v>
      </c>
      <c r="K8" s="54">
        <v>14.3</v>
      </c>
      <c r="L8" s="54" t="s">
        <v>234</v>
      </c>
      <c r="M8" s="54" t="s">
        <v>235</v>
      </c>
      <c r="N8" s="54" t="s">
        <v>143</v>
      </c>
      <c r="O8" s="54" t="s">
        <v>214</v>
      </c>
      <c r="P8" s="57" t="s">
        <v>229</v>
      </c>
      <c r="Q8" s="54" t="s">
        <v>236</v>
      </c>
      <c r="R8" s="54" t="s">
        <v>237</v>
      </c>
      <c r="S8" s="54"/>
      <c r="T8" s="54"/>
      <c r="U8" s="54"/>
      <c r="V8" s="54"/>
      <c r="W8" s="54"/>
      <c r="X8" s="54"/>
      <c r="Y8" s="54"/>
      <c r="Z8" s="54"/>
      <c r="AA8" s="54"/>
      <c r="AB8" s="54"/>
      <c r="AC8" s="54"/>
      <c r="AD8" s="54"/>
      <c r="AE8" s="54"/>
      <c r="AF8" s="54"/>
      <c r="AG8" s="54"/>
      <c r="AH8" s="54"/>
      <c r="AI8" s="54"/>
      <c r="AJ8" s="54"/>
    </row>
    <row r="9" spans="1:36" ht="54.75" customHeight="1" x14ac:dyDescent="0.25">
      <c r="A9" s="60"/>
      <c r="B9" s="59">
        <v>41</v>
      </c>
      <c r="C9" s="59"/>
      <c r="D9" s="100" t="s">
        <v>238</v>
      </c>
      <c r="E9" s="59"/>
      <c r="F9" s="59"/>
      <c r="H9" s="59">
        <v>1350</v>
      </c>
      <c r="I9" s="59">
        <v>829.28571428571433</v>
      </c>
      <c r="J9" s="59">
        <v>26</v>
      </c>
      <c r="K9" s="59">
        <v>13</v>
      </c>
      <c r="L9" s="59" t="s">
        <v>239</v>
      </c>
      <c r="M9" s="59" t="s">
        <v>216</v>
      </c>
      <c r="N9" s="59" t="s">
        <v>126</v>
      </c>
      <c r="O9" t="s">
        <v>240</v>
      </c>
      <c r="P9" s="100" t="s">
        <v>229</v>
      </c>
      <c r="Q9" s="59" t="s">
        <v>241</v>
      </c>
      <c r="R9" s="100" t="s">
        <v>242</v>
      </c>
      <c r="S9" s="100" t="s">
        <v>243</v>
      </c>
      <c r="T9" s="59"/>
      <c r="U9" s="59"/>
      <c r="V9" s="59"/>
      <c r="W9" s="59"/>
      <c r="X9" s="59"/>
      <c r="Y9" s="59"/>
      <c r="Z9" s="59"/>
      <c r="AA9" s="59"/>
      <c r="AB9" s="59"/>
      <c r="AC9" s="59"/>
      <c r="AD9" s="59"/>
      <c r="AE9" s="59"/>
      <c r="AF9" s="59"/>
      <c r="AG9" s="59"/>
      <c r="AH9" s="59"/>
      <c r="AI9" s="59"/>
      <c r="AJ9" s="59"/>
    </row>
    <row r="10" spans="1:36" ht="54.75" customHeight="1" x14ac:dyDescent="0.25">
      <c r="A10" s="60"/>
      <c r="B10" s="59">
        <v>44</v>
      </c>
      <c r="C10" s="59"/>
      <c r="D10" s="100" t="s">
        <v>244</v>
      </c>
      <c r="E10" s="59"/>
      <c r="F10" s="59"/>
      <c r="G10" s="59"/>
      <c r="H10" s="5">
        <v>800</v>
      </c>
      <c r="I10" s="3">
        <f t="shared" ref="I10" si="1">(1290*H10)/2100</f>
        <v>491.42857142857144</v>
      </c>
      <c r="J10" s="2">
        <v>8</v>
      </c>
      <c r="K10" s="2">
        <v>14</v>
      </c>
      <c r="L10" s="59" t="s">
        <v>245</v>
      </c>
      <c r="M10" s="59"/>
      <c r="N10" s="59" t="s">
        <v>246</v>
      </c>
      <c r="O10" s="59" t="s">
        <v>247</v>
      </c>
      <c r="P10" s="100" t="s">
        <v>229</v>
      </c>
      <c r="Q10" s="59" t="s">
        <v>248</v>
      </c>
      <c r="R10" s="59" t="s">
        <v>249</v>
      </c>
      <c r="S10" s="59"/>
      <c r="T10" s="59"/>
      <c r="U10" s="59"/>
      <c r="V10" s="59"/>
      <c r="W10" s="59"/>
      <c r="X10" s="59"/>
      <c r="Y10" s="59"/>
      <c r="Z10" s="59"/>
      <c r="AA10" s="59"/>
      <c r="AB10" s="59"/>
      <c r="AC10" s="59"/>
      <c r="AD10" s="59"/>
      <c r="AE10" s="59"/>
      <c r="AF10" s="59"/>
      <c r="AG10" s="59"/>
      <c r="AH10" s="59"/>
      <c r="AI10" s="59"/>
      <c r="AJ10" s="59"/>
    </row>
    <row r="11" spans="1:36" ht="57.75" customHeight="1" x14ac:dyDescent="0.25">
      <c r="A11" s="68" t="s">
        <v>250</v>
      </c>
      <c r="B11" s="62" t="s">
        <v>182</v>
      </c>
      <c r="C11" s="57" t="s">
        <v>251</v>
      </c>
      <c r="D11" s="79" t="s">
        <v>252</v>
      </c>
      <c r="E11" s="62" t="s">
        <v>253</v>
      </c>
      <c r="L11" s="62" t="s">
        <v>254</v>
      </c>
      <c r="M11" s="92" t="s">
        <v>255</v>
      </c>
      <c r="N11" s="62">
        <v>166</v>
      </c>
      <c r="O11" s="62">
        <v>163.75</v>
      </c>
      <c r="P11" s="62" t="s">
        <v>256</v>
      </c>
      <c r="Q11" s="57" t="s">
        <v>257</v>
      </c>
      <c r="R11" s="57" t="s">
        <v>258</v>
      </c>
      <c r="S11" s="57" t="s">
        <v>259</v>
      </c>
      <c r="T11" s="97" t="s">
        <v>260</v>
      </c>
      <c r="U11" s="57" t="s">
        <v>261</v>
      </c>
      <c r="V11" s="57" t="s">
        <v>262</v>
      </c>
      <c r="W11" s="57" t="s">
        <v>263</v>
      </c>
      <c r="X11" s="57" t="s">
        <v>264</v>
      </c>
      <c r="Y11" s="57" t="s">
        <v>265</v>
      </c>
    </row>
    <row r="12" spans="1:36" ht="64.5" customHeight="1" x14ac:dyDescent="0.25">
      <c r="A12" s="70"/>
      <c r="B12" s="55" t="s">
        <v>182</v>
      </c>
      <c r="C12" s="58" t="s">
        <v>266</v>
      </c>
      <c r="D12" s="80" t="s">
        <v>252</v>
      </c>
      <c r="E12" s="55" t="s">
        <v>267</v>
      </c>
      <c r="F12" s="55"/>
      <c r="G12" s="55"/>
      <c r="H12" s="55"/>
      <c r="I12" s="55"/>
      <c r="J12" s="55"/>
      <c r="K12" s="55"/>
      <c r="L12" s="55" t="s">
        <v>254</v>
      </c>
      <c r="M12" s="93" t="s">
        <v>268</v>
      </c>
      <c r="N12" s="55" t="s">
        <v>233</v>
      </c>
      <c r="O12" s="55" t="s">
        <v>233</v>
      </c>
      <c r="P12" s="55" t="s">
        <v>269</v>
      </c>
      <c r="Q12" s="55">
        <v>0.107</v>
      </c>
      <c r="R12" s="55">
        <v>-0.29199999999999998</v>
      </c>
      <c r="S12" s="55">
        <v>-0.55800000000000005</v>
      </c>
      <c r="T12" s="55">
        <v>-0.56999999999999995</v>
      </c>
      <c r="U12" s="55">
        <v>-0.127</v>
      </c>
      <c r="V12" s="55">
        <v>-0.11899999999999999</v>
      </c>
      <c r="W12" s="55">
        <v>1.7000000000000001E-2</v>
      </c>
      <c r="X12" s="55">
        <v>0.65400000000000003</v>
      </c>
      <c r="Y12" s="55">
        <v>2.8980000000000001</v>
      </c>
      <c r="Z12" s="55"/>
      <c r="AA12" s="55"/>
      <c r="AB12" s="55"/>
      <c r="AC12" s="55"/>
      <c r="AD12" s="55"/>
      <c r="AE12" s="55"/>
      <c r="AF12" s="55"/>
      <c r="AG12" s="55"/>
      <c r="AH12" s="55"/>
      <c r="AI12" s="55"/>
      <c r="AJ12" s="55"/>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12"/>
  <sheetViews>
    <sheetView topLeftCell="AA1" zoomScale="80" workbookViewId="0">
      <selection activeCell="AL12" sqref="AL12"/>
    </sheetView>
  </sheetViews>
  <sheetFormatPr defaultRowHeight="15" x14ac:dyDescent="0.25"/>
  <sheetData>
    <row r="1" spans="1:40" x14ac:dyDescent="0.25">
      <c r="A1" s="14" t="s">
        <v>270</v>
      </c>
      <c r="B1" s="14" t="s">
        <v>271</v>
      </c>
      <c r="C1" s="14" t="s">
        <v>272</v>
      </c>
      <c r="D1" s="15" t="s">
        <v>273</v>
      </c>
      <c r="E1" s="16" t="s">
        <v>274</v>
      </c>
      <c r="F1" s="17" t="s">
        <v>275</v>
      </c>
      <c r="G1" s="17" t="s">
        <v>276</v>
      </c>
      <c r="H1" s="17" t="s">
        <v>277</v>
      </c>
      <c r="I1" s="14" t="s">
        <v>278</v>
      </c>
      <c r="J1" s="18" t="s">
        <v>279</v>
      </c>
      <c r="K1" s="18" t="s">
        <v>280</v>
      </c>
      <c r="L1" s="18" t="s">
        <v>281</v>
      </c>
      <c r="M1" s="18" t="s">
        <v>282</v>
      </c>
      <c r="N1" s="18" t="s">
        <v>283</v>
      </c>
      <c r="O1" s="14" t="s">
        <v>284</v>
      </c>
      <c r="P1" s="14" t="s">
        <v>285</v>
      </c>
      <c r="Q1" s="19" t="s">
        <v>286</v>
      </c>
      <c r="R1" s="20" t="s">
        <v>287</v>
      </c>
      <c r="S1" s="14" t="s">
        <v>288</v>
      </c>
      <c r="T1" s="14" t="s">
        <v>289</v>
      </c>
      <c r="U1" s="14" t="s">
        <v>290</v>
      </c>
      <c r="V1" s="18" t="s">
        <v>291</v>
      </c>
      <c r="W1" s="14" t="s">
        <v>292</v>
      </c>
      <c r="X1" s="21" t="s">
        <v>293</v>
      </c>
      <c r="Y1" s="18" t="s">
        <v>294</v>
      </c>
      <c r="Z1" s="14" t="s">
        <v>295</v>
      </c>
      <c r="AA1" s="14" t="s">
        <v>296</v>
      </c>
      <c r="AB1" s="14" t="s">
        <v>297</v>
      </c>
      <c r="AC1" s="14" t="s">
        <v>298</v>
      </c>
      <c r="AD1" s="22" t="s">
        <v>299</v>
      </c>
      <c r="AE1" s="22" t="s">
        <v>300</v>
      </c>
      <c r="AF1" s="22" t="s">
        <v>301</v>
      </c>
      <c r="AG1" s="22" t="s">
        <v>302</v>
      </c>
      <c r="AH1" s="22" t="s">
        <v>303</v>
      </c>
      <c r="AI1" s="22" t="s">
        <v>304</v>
      </c>
      <c r="AJ1" s="22" t="s">
        <v>305</v>
      </c>
      <c r="AK1" s="22" t="s">
        <v>306</v>
      </c>
      <c r="AL1" s="14" t="s">
        <v>307</v>
      </c>
      <c r="AM1" s="14" t="s">
        <v>308</v>
      </c>
      <c r="AN1" s="23" t="s">
        <v>185</v>
      </c>
    </row>
    <row r="2" spans="1:40" x14ac:dyDescent="0.25">
      <c r="A2" s="7">
        <v>559</v>
      </c>
      <c r="B2">
        <v>46</v>
      </c>
      <c r="C2" t="s">
        <v>309</v>
      </c>
      <c r="D2" t="s">
        <v>162</v>
      </c>
      <c r="E2">
        <v>1986</v>
      </c>
      <c r="F2" t="s">
        <v>310</v>
      </c>
      <c r="G2" t="s">
        <v>311</v>
      </c>
      <c r="H2" t="s">
        <v>312</v>
      </c>
      <c r="I2" t="s">
        <v>313</v>
      </c>
      <c r="J2" t="s">
        <v>314</v>
      </c>
      <c r="K2" t="s">
        <v>315</v>
      </c>
      <c r="L2" t="s">
        <v>316</v>
      </c>
      <c r="M2" t="s">
        <v>314</v>
      </c>
      <c r="N2" t="s">
        <v>317</v>
      </c>
      <c r="O2">
        <v>1985</v>
      </c>
      <c r="R2" t="s">
        <v>318</v>
      </c>
      <c r="S2" t="s">
        <v>319</v>
      </c>
      <c r="T2" t="s">
        <v>320</v>
      </c>
      <c r="U2" t="s">
        <v>321</v>
      </c>
      <c r="V2" t="s">
        <v>322</v>
      </c>
      <c r="W2" t="s">
        <v>323</v>
      </c>
      <c r="X2" t="s">
        <v>324</v>
      </c>
      <c r="Z2" t="s">
        <v>325</v>
      </c>
      <c r="AA2">
        <v>1325</v>
      </c>
      <c r="AB2" s="8" t="s">
        <v>326</v>
      </c>
      <c r="AC2" s="8" t="s">
        <v>326</v>
      </c>
      <c r="AD2" s="8"/>
      <c r="AE2" s="8"/>
      <c r="AF2" s="8"/>
      <c r="AG2" s="8"/>
      <c r="AH2" s="8"/>
      <c r="AI2" s="8"/>
      <c r="AJ2" s="8"/>
      <c r="AK2" s="8" t="s">
        <v>326</v>
      </c>
      <c r="AL2" t="s">
        <v>327</v>
      </c>
      <c r="AM2" t="s">
        <v>328</v>
      </c>
      <c r="AN2" s="9" t="s">
        <v>329</v>
      </c>
    </row>
    <row r="3" spans="1:40" x14ac:dyDescent="0.25">
      <c r="A3" s="7">
        <v>262</v>
      </c>
      <c r="B3">
        <v>46</v>
      </c>
      <c r="C3" t="s">
        <v>330</v>
      </c>
      <c r="D3" t="s">
        <v>164</v>
      </c>
      <c r="E3">
        <v>1995</v>
      </c>
      <c r="F3" t="s">
        <v>310</v>
      </c>
      <c r="G3" t="s">
        <v>311</v>
      </c>
      <c r="H3" t="s">
        <v>312</v>
      </c>
      <c r="I3" t="s">
        <v>331</v>
      </c>
      <c r="J3" t="s">
        <v>314</v>
      </c>
      <c r="K3" t="s">
        <v>315</v>
      </c>
      <c r="L3" t="s">
        <v>316</v>
      </c>
      <c r="M3" t="s">
        <v>332</v>
      </c>
      <c r="N3" t="s">
        <v>317</v>
      </c>
      <c r="O3">
        <v>1987</v>
      </c>
      <c r="P3" t="s">
        <v>333</v>
      </c>
      <c r="Q3" t="s">
        <v>334</v>
      </c>
      <c r="R3" t="s">
        <v>318</v>
      </c>
      <c r="S3" s="10" t="s">
        <v>319</v>
      </c>
      <c r="T3" s="10" t="s">
        <v>335</v>
      </c>
      <c r="U3" t="s">
        <v>336</v>
      </c>
      <c r="V3" t="s">
        <v>336</v>
      </c>
      <c r="W3" t="s">
        <v>323</v>
      </c>
      <c r="X3" t="s">
        <v>324</v>
      </c>
      <c r="Z3" t="s">
        <v>254</v>
      </c>
      <c r="AA3" t="s">
        <v>337</v>
      </c>
      <c r="AB3" t="s">
        <v>338</v>
      </c>
      <c r="AC3" t="s">
        <v>339</v>
      </c>
      <c r="AK3" t="s">
        <v>339</v>
      </c>
      <c r="AL3" t="s">
        <v>340</v>
      </c>
      <c r="AN3" s="9" t="s">
        <v>341</v>
      </c>
    </row>
    <row r="4" spans="1:40" x14ac:dyDescent="0.25">
      <c r="A4" s="7">
        <v>583</v>
      </c>
      <c r="B4">
        <v>24</v>
      </c>
      <c r="C4" t="s">
        <v>342</v>
      </c>
      <c r="D4" t="s">
        <v>165</v>
      </c>
      <c r="E4">
        <v>1999</v>
      </c>
      <c r="F4" t="s">
        <v>343</v>
      </c>
      <c r="G4" t="s">
        <v>344</v>
      </c>
      <c r="H4" t="s">
        <v>316</v>
      </c>
      <c r="I4" t="s">
        <v>345</v>
      </c>
      <c r="J4" s="11" t="s">
        <v>346</v>
      </c>
      <c r="K4" t="s">
        <v>344</v>
      </c>
      <c r="L4" t="s">
        <v>316</v>
      </c>
      <c r="M4" t="s">
        <v>346</v>
      </c>
      <c r="N4" t="s">
        <v>317</v>
      </c>
      <c r="O4" t="s">
        <v>347</v>
      </c>
      <c r="P4" t="s">
        <v>348</v>
      </c>
      <c r="Q4" t="s">
        <v>349</v>
      </c>
      <c r="R4" t="s">
        <v>318</v>
      </c>
      <c r="S4" t="s">
        <v>319</v>
      </c>
      <c r="T4" t="s">
        <v>350</v>
      </c>
      <c r="U4" t="s">
        <v>351</v>
      </c>
      <c r="V4" t="s">
        <v>336</v>
      </c>
      <c r="W4" t="s">
        <v>352</v>
      </c>
      <c r="X4" t="s">
        <v>353</v>
      </c>
      <c r="Z4" t="s">
        <v>354</v>
      </c>
      <c r="AA4">
        <v>741</v>
      </c>
      <c r="AB4" t="s">
        <v>355</v>
      </c>
      <c r="AC4" t="s">
        <v>356</v>
      </c>
      <c r="AK4" t="s">
        <v>356</v>
      </c>
      <c r="AL4" t="s">
        <v>357</v>
      </c>
      <c r="AM4" t="s">
        <v>328</v>
      </c>
    </row>
    <row r="5" spans="1:40" x14ac:dyDescent="0.25">
      <c r="A5" s="12">
        <v>601</v>
      </c>
      <c r="B5">
        <v>24</v>
      </c>
      <c r="C5" t="s">
        <v>358</v>
      </c>
      <c r="D5" t="s">
        <v>167</v>
      </c>
      <c r="E5">
        <v>2001</v>
      </c>
      <c r="F5" t="s">
        <v>343</v>
      </c>
      <c r="G5" t="s">
        <v>344</v>
      </c>
      <c r="H5" t="s">
        <v>316</v>
      </c>
      <c r="R5" t="s">
        <v>318</v>
      </c>
      <c r="S5" t="s">
        <v>319</v>
      </c>
      <c r="T5" t="s">
        <v>350</v>
      </c>
      <c r="U5" t="s">
        <v>351</v>
      </c>
      <c r="V5" t="s">
        <v>336</v>
      </c>
      <c r="Z5" t="s">
        <v>359</v>
      </c>
      <c r="AA5">
        <v>2414</v>
      </c>
      <c r="AL5" t="s">
        <v>360</v>
      </c>
      <c r="AN5" s="9" t="s">
        <v>329</v>
      </c>
    </row>
    <row r="6" spans="1:40" x14ac:dyDescent="0.25">
      <c r="A6" s="7">
        <v>541</v>
      </c>
      <c r="B6">
        <v>24</v>
      </c>
      <c r="C6" t="s">
        <v>361</v>
      </c>
      <c r="D6" t="s">
        <v>168</v>
      </c>
      <c r="E6">
        <v>2006</v>
      </c>
      <c r="F6" t="s">
        <v>343</v>
      </c>
      <c r="G6" t="s">
        <v>344</v>
      </c>
      <c r="H6" t="s">
        <v>316</v>
      </c>
      <c r="I6" t="s">
        <v>362</v>
      </c>
      <c r="J6" s="11" t="s">
        <v>346</v>
      </c>
      <c r="K6" t="s">
        <v>344</v>
      </c>
      <c r="L6" t="s">
        <v>316</v>
      </c>
      <c r="M6" t="s">
        <v>346</v>
      </c>
      <c r="N6" t="s">
        <v>317</v>
      </c>
      <c r="O6" t="s">
        <v>363</v>
      </c>
      <c r="P6" t="s">
        <v>364</v>
      </c>
      <c r="Q6" t="s">
        <v>349</v>
      </c>
      <c r="R6" t="s">
        <v>318</v>
      </c>
      <c r="S6" t="s">
        <v>319</v>
      </c>
      <c r="T6" t="s">
        <v>350</v>
      </c>
      <c r="U6" t="s">
        <v>351</v>
      </c>
      <c r="V6" t="s">
        <v>336</v>
      </c>
      <c r="W6" t="s">
        <v>352</v>
      </c>
      <c r="X6" t="s">
        <v>353</v>
      </c>
      <c r="Z6" t="s">
        <v>365</v>
      </c>
      <c r="AA6">
        <v>975</v>
      </c>
      <c r="AB6" t="s">
        <v>366</v>
      </c>
      <c r="AC6" t="s">
        <v>301</v>
      </c>
      <c r="AF6" t="s">
        <v>367</v>
      </c>
      <c r="AL6" t="s">
        <v>368</v>
      </c>
      <c r="AM6" t="s">
        <v>328</v>
      </c>
    </row>
    <row r="7" spans="1:40" x14ac:dyDescent="0.25">
      <c r="A7" s="12">
        <v>691</v>
      </c>
      <c r="B7">
        <v>24</v>
      </c>
      <c r="C7" t="s">
        <v>369</v>
      </c>
      <c r="D7" t="s">
        <v>169</v>
      </c>
      <c r="E7">
        <v>2006</v>
      </c>
      <c r="F7" t="s">
        <v>343</v>
      </c>
      <c r="G7" t="s">
        <v>344</v>
      </c>
      <c r="H7" t="s">
        <v>316</v>
      </c>
      <c r="I7" t="s">
        <v>370</v>
      </c>
      <c r="J7" t="s">
        <v>314</v>
      </c>
      <c r="K7" t="s">
        <v>315</v>
      </c>
      <c r="L7" t="s">
        <v>316</v>
      </c>
      <c r="M7" t="s">
        <v>371</v>
      </c>
      <c r="N7" t="s">
        <v>317</v>
      </c>
      <c r="O7" t="s">
        <v>372</v>
      </c>
      <c r="R7" t="s">
        <v>318</v>
      </c>
      <c r="S7" t="s">
        <v>319</v>
      </c>
      <c r="T7" t="s">
        <v>350</v>
      </c>
      <c r="U7" t="s">
        <v>351</v>
      </c>
      <c r="V7" t="s">
        <v>336</v>
      </c>
      <c r="W7" t="s">
        <v>352</v>
      </c>
      <c r="X7" t="s">
        <v>353</v>
      </c>
      <c r="Z7" t="s">
        <v>373</v>
      </c>
      <c r="AA7">
        <v>971</v>
      </c>
      <c r="AB7" t="s">
        <v>374</v>
      </c>
      <c r="AC7" t="s">
        <v>302</v>
      </c>
      <c r="AG7" t="s">
        <v>367</v>
      </c>
      <c r="AL7" s="13" t="s">
        <v>375</v>
      </c>
      <c r="AM7" t="s">
        <v>328</v>
      </c>
      <c r="AN7" s="9" t="s">
        <v>329</v>
      </c>
    </row>
    <row r="8" spans="1:40" x14ac:dyDescent="0.25">
      <c r="A8" s="7">
        <v>157</v>
      </c>
      <c r="B8">
        <v>24</v>
      </c>
      <c r="C8" t="s">
        <v>376</v>
      </c>
      <c r="D8" t="s">
        <v>170</v>
      </c>
      <c r="E8">
        <v>2007</v>
      </c>
      <c r="F8" t="s">
        <v>343</v>
      </c>
      <c r="G8" t="s">
        <v>344</v>
      </c>
      <c r="H8" t="s">
        <v>316</v>
      </c>
      <c r="I8" t="s">
        <v>377</v>
      </c>
      <c r="J8" t="s">
        <v>343</v>
      </c>
      <c r="K8" t="s">
        <v>344</v>
      </c>
      <c r="L8" t="s">
        <v>316</v>
      </c>
      <c r="M8" t="s">
        <v>378</v>
      </c>
      <c r="N8" t="s">
        <v>317</v>
      </c>
      <c r="P8" t="s">
        <v>379</v>
      </c>
      <c r="Q8" t="s">
        <v>380</v>
      </c>
      <c r="R8" t="s">
        <v>318</v>
      </c>
      <c r="S8" t="s">
        <v>319</v>
      </c>
      <c r="T8" t="s">
        <v>350</v>
      </c>
      <c r="U8" t="s">
        <v>336</v>
      </c>
      <c r="V8" t="s">
        <v>336</v>
      </c>
      <c r="W8" t="s">
        <v>381</v>
      </c>
      <c r="X8" t="s">
        <v>353</v>
      </c>
      <c r="Z8" t="s">
        <v>382</v>
      </c>
      <c r="AA8">
        <v>783</v>
      </c>
      <c r="AB8" t="s">
        <v>383</v>
      </c>
      <c r="AC8" t="s">
        <v>384</v>
      </c>
      <c r="AK8" t="s">
        <v>384</v>
      </c>
      <c r="AL8" t="s">
        <v>385</v>
      </c>
      <c r="AM8" t="s">
        <v>328</v>
      </c>
    </row>
    <row r="9" spans="1:40" x14ac:dyDescent="0.25">
      <c r="A9" s="7">
        <v>273</v>
      </c>
      <c r="B9">
        <v>24</v>
      </c>
      <c r="C9" t="s">
        <v>386</v>
      </c>
      <c r="D9" t="s">
        <v>171</v>
      </c>
      <c r="E9">
        <v>2010</v>
      </c>
      <c r="F9" t="s">
        <v>387</v>
      </c>
      <c r="G9" t="s">
        <v>388</v>
      </c>
      <c r="H9" t="s">
        <v>312</v>
      </c>
      <c r="I9" t="s">
        <v>389</v>
      </c>
      <c r="J9" t="s">
        <v>314</v>
      </c>
      <c r="K9" t="s">
        <v>315</v>
      </c>
      <c r="L9" t="s">
        <v>316</v>
      </c>
      <c r="M9" t="s">
        <v>390</v>
      </c>
      <c r="N9" t="s">
        <v>391</v>
      </c>
      <c r="O9" t="s">
        <v>392</v>
      </c>
      <c r="P9" t="s">
        <v>393</v>
      </c>
      <c r="Q9" t="s">
        <v>349</v>
      </c>
      <c r="R9" t="s">
        <v>394</v>
      </c>
      <c r="S9" t="s">
        <v>319</v>
      </c>
      <c r="T9" t="s">
        <v>395</v>
      </c>
      <c r="U9" t="s">
        <v>351</v>
      </c>
      <c r="V9" t="s">
        <v>336</v>
      </c>
      <c r="Z9" t="s">
        <v>396</v>
      </c>
      <c r="AA9">
        <v>35025</v>
      </c>
      <c r="AB9" t="s">
        <v>397</v>
      </c>
      <c r="AC9" t="s">
        <v>398</v>
      </c>
      <c r="AD9" t="s">
        <v>367</v>
      </c>
      <c r="AL9" t="s">
        <v>399</v>
      </c>
      <c r="AM9" t="s">
        <v>328</v>
      </c>
    </row>
    <row r="10" spans="1:40" x14ac:dyDescent="0.25">
      <c r="A10" s="7">
        <v>277</v>
      </c>
      <c r="B10">
        <v>24</v>
      </c>
      <c r="C10" t="s">
        <v>400</v>
      </c>
      <c r="D10" t="s">
        <v>173</v>
      </c>
      <c r="E10">
        <v>2010</v>
      </c>
      <c r="F10" t="s">
        <v>401</v>
      </c>
      <c r="G10" t="s">
        <v>402</v>
      </c>
      <c r="H10" t="s">
        <v>312</v>
      </c>
      <c r="I10" t="s">
        <v>403</v>
      </c>
      <c r="J10" t="s">
        <v>404</v>
      </c>
      <c r="K10" t="s">
        <v>344</v>
      </c>
      <c r="L10" t="s">
        <v>316</v>
      </c>
      <c r="M10" t="s">
        <v>405</v>
      </c>
      <c r="N10" t="s">
        <v>391</v>
      </c>
      <c r="O10" t="s">
        <v>406</v>
      </c>
      <c r="P10" t="s">
        <v>407</v>
      </c>
      <c r="Q10" t="s">
        <v>407</v>
      </c>
      <c r="R10" t="s">
        <v>318</v>
      </c>
      <c r="S10" t="s">
        <v>319</v>
      </c>
      <c r="T10" t="s">
        <v>408</v>
      </c>
      <c r="U10" t="s">
        <v>351</v>
      </c>
      <c r="V10" t="s">
        <v>336</v>
      </c>
      <c r="W10" t="s">
        <v>409</v>
      </c>
      <c r="X10" t="s">
        <v>353</v>
      </c>
      <c r="Z10" t="s">
        <v>410</v>
      </c>
      <c r="AA10">
        <v>1339</v>
      </c>
      <c r="AB10" t="s">
        <v>411</v>
      </c>
      <c r="AC10" t="s">
        <v>412</v>
      </c>
      <c r="AE10" t="s">
        <v>367</v>
      </c>
      <c r="AG10" t="s">
        <v>367</v>
      </c>
      <c r="AK10" t="s">
        <v>356</v>
      </c>
      <c r="AL10" t="s">
        <v>413</v>
      </c>
      <c r="AM10" t="s">
        <v>328</v>
      </c>
    </row>
    <row r="11" spans="1:40" x14ac:dyDescent="0.25">
      <c r="A11" s="7">
        <v>427</v>
      </c>
      <c r="B11">
        <v>24</v>
      </c>
      <c r="C11" t="s">
        <v>414</v>
      </c>
      <c r="D11" t="s">
        <v>174</v>
      </c>
      <c r="E11">
        <v>2012</v>
      </c>
      <c r="F11" t="s">
        <v>343</v>
      </c>
      <c r="G11" t="s">
        <v>344</v>
      </c>
      <c r="H11" t="s">
        <v>316</v>
      </c>
      <c r="I11" t="s">
        <v>415</v>
      </c>
      <c r="J11" t="s">
        <v>314</v>
      </c>
      <c r="K11" t="s">
        <v>315</v>
      </c>
      <c r="L11" t="s">
        <v>316</v>
      </c>
      <c r="M11" t="s">
        <v>314</v>
      </c>
      <c r="N11" t="s">
        <v>317</v>
      </c>
      <c r="O11" t="s">
        <v>416</v>
      </c>
      <c r="P11" t="s">
        <v>417</v>
      </c>
      <c r="Q11" t="s">
        <v>418</v>
      </c>
      <c r="R11" t="s">
        <v>318</v>
      </c>
      <c r="S11" t="s">
        <v>319</v>
      </c>
      <c r="T11" t="s">
        <v>419</v>
      </c>
      <c r="U11" t="s">
        <v>351</v>
      </c>
      <c r="V11" t="s">
        <v>336</v>
      </c>
      <c r="W11" t="s">
        <v>396</v>
      </c>
      <c r="X11" t="s">
        <v>353</v>
      </c>
      <c r="Z11" t="s">
        <v>420</v>
      </c>
      <c r="AA11">
        <v>1075</v>
      </c>
      <c r="AB11" t="s">
        <v>366</v>
      </c>
      <c r="AC11" t="s">
        <v>301</v>
      </c>
      <c r="AF11" t="s">
        <v>367</v>
      </c>
      <c r="AL11" t="s">
        <v>421</v>
      </c>
      <c r="AM11" t="s">
        <v>328</v>
      </c>
    </row>
    <row r="12" spans="1:40" x14ac:dyDescent="0.25">
      <c r="A12" s="7">
        <v>194</v>
      </c>
      <c r="B12">
        <v>24</v>
      </c>
      <c r="C12" t="s">
        <v>422</v>
      </c>
      <c r="D12" t="s">
        <v>175</v>
      </c>
      <c r="E12">
        <v>2015</v>
      </c>
      <c r="F12" t="s">
        <v>343</v>
      </c>
      <c r="G12" t="s">
        <v>344</v>
      </c>
      <c r="H12" t="s">
        <v>316</v>
      </c>
      <c r="I12" t="s">
        <v>423</v>
      </c>
      <c r="J12" t="s">
        <v>343</v>
      </c>
      <c r="K12" t="s">
        <v>344</v>
      </c>
      <c r="L12" t="s">
        <v>316</v>
      </c>
      <c r="M12" t="s">
        <v>424</v>
      </c>
      <c r="N12" t="s">
        <v>317</v>
      </c>
      <c r="O12" t="s">
        <v>425</v>
      </c>
      <c r="P12" t="s">
        <v>426</v>
      </c>
      <c r="Q12" t="s">
        <v>349</v>
      </c>
      <c r="R12" t="s">
        <v>318</v>
      </c>
      <c r="S12" t="s">
        <v>319</v>
      </c>
      <c r="T12" t="s">
        <v>350</v>
      </c>
      <c r="U12" t="s">
        <v>351</v>
      </c>
      <c r="V12" t="s">
        <v>336</v>
      </c>
      <c r="W12" t="s">
        <v>427</v>
      </c>
      <c r="X12" t="s">
        <v>353</v>
      </c>
      <c r="Z12" t="s">
        <v>428</v>
      </c>
      <c r="AA12">
        <v>41096</v>
      </c>
      <c r="AB12" t="s">
        <v>429</v>
      </c>
      <c r="AC12" t="s">
        <v>430</v>
      </c>
      <c r="AE12" t="s">
        <v>367</v>
      </c>
      <c r="AF12" t="s">
        <v>367</v>
      </c>
      <c r="AJ12" t="s">
        <v>367</v>
      </c>
      <c r="AL12" t="s">
        <v>431</v>
      </c>
      <c r="AM12" t="s">
        <v>328</v>
      </c>
    </row>
  </sheetData>
  <dataValidations count="8">
    <dataValidation type="list" allowBlank="1" showInputMessage="1" showErrorMessage="1" sqref="G2:G12" xr:uid="{00000000-0002-0000-0200-000000000000}">
      <formula1>"AFRO, AMRO, EMRO, EURO, SEARO, WPRO, Mixed"</formula1>
    </dataValidation>
    <dataValidation type="list" allowBlank="1" showInputMessage="1" showErrorMessage="1" sqref="K2:K12" xr:uid="{00000000-0002-0000-0200-000001000000}">
      <formula1>"AFRO, AMRO, EMRO, EURO, SEARO, WPRO"</formula1>
    </dataValidation>
    <dataValidation type="list" allowBlank="1" showInputMessage="1" showErrorMessage="1" sqref="L2:L12 H2:H12" xr:uid="{00000000-0002-0000-0200-000002000000}">
      <formula1>"HIC, LMIC"</formula1>
    </dataValidation>
    <dataValidation type="list" allowBlank="1" showInputMessage="1" showErrorMessage="1" sqref="AM2:AM12" xr:uid="{00000000-0002-0000-0200-000003000000}">
      <formula1>"yes, no, probably"</formula1>
    </dataValidation>
    <dataValidation type="list" allowBlank="1" showInputMessage="1" showErrorMessage="1" sqref="R2:R12" xr:uid="{00000000-0002-0000-0200-000004000000}">
      <formula1>"Natural disasters, Man-made, Both"</formula1>
    </dataValidation>
    <dataValidation type="list" allowBlank="1" showInputMessage="1" showErrorMessage="1" sqref="N2:N12" xr:uid="{00000000-0002-0000-0200-000005000000}">
      <formula1>"Yes, No"</formula1>
    </dataValidation>
    <dataValidation type="list" allowBlank="1" showInputMessage="1" showErrorMessage="1" sqref="AK2:AK3 AK5:AK12" xr:uid="{00000000-0002-0000-0200-000006000000}">
      <formula1>"General NCD, DM II, CVD, HTN, CRD, ESRD, Cancer"</formula1>
    </dataValidation>
    <dataValidation type="list" allowBlank="1" showInputMessage="1" showErrorMessage="1" sqref="V1:V12" xr:uid="{00000000-0002-0000-0200-000007000000}">
      <formula1>"RCT, Not clear, retrospective chart review (RCR), Qualitative, Case-control/series, Cohort, Interventional, review, narrative/descriptive, epiburden/cross-sectional"</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0DACDCAE436E44A93D1320B0E08CE3" ma:contentTypeVersion="7" ma:contentTypeDescription="Create a new document." ma:contentTypeScope="" ma:versionID="a599b70546ae31675225ac0690c6085c">
  <xsd:schema xmlns:xsd="http://www.w3.org/2001/XMLSchema" xmlns:xs="http://www.w3.org/2001/XMLSchema" xmlns:p="http://schemas.microsoft.com/office/2006/metadata/properties" xmlns:ns2="6a164dda-3779-4169-b957-e287451f6523" xmlns:ns3="790fec47-3702-4ac6-96c4-67ae7c83b848" xmlns:ns4="1f040d83-acda-4733-88dd-a3ffb180d573" targetNamespace="http://schemas.microsoft.com/office/2006/metadata/properties" ma:root="true" ma:fieldsID="2a90be409742a0cf8817b7e25a535b1d" ns2:_="" ns3:_="" ns4:_="">
    <xsd:import namespace="6a164dda-3779-4169-b957-e287451f6523"/>
    <xsd:import namespace="790fec47-3702-4ac6-96c4-67ae7c83b848"/>
    <xsd:import namespace="1f040d83-acda-4733-88dd-a3ffb180d573"/>
    <xsd:element name="properties">
      <xsd:complexType>
        <xsd:sequence>
          <xsd:element name="documentManagement">
            <xsd:complexType>
              <xsd:all>
                <xsd:element ref="ns2:Visibility" minOccurs="0"/>
                <xsd:element ref="ns3:MediaServiceMetadata" minOccurs="0"/>
                <xsd:element ref="ns3:MediaServiceFastMetadata" minOccurs="0"/>
                <xsd:element ref="ns3:MediaServiceObjectDetectorVersion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64dda-3779-4169-b957-e287451f6523" elementFormDefault="qualified">
    <xsd:import namespace="http://schemas.microsoft.com/office/2006/documentManagement/types"/>
    <xsd:import namespace="http://schemas.microsoft.com/office/infopath/2007/PartnerControls"/>
    <xsd:element name="Visibility" ma:index="2" nillable="true" ma:displayName="Visibility" ma:default="Internal" ma:description="Items that should be available externally should be marked &lt;strong&gt;External&lt;/strong&gt;" ma:format="RadioButtons" ma:internalName="Visibility">
      <xsd:simpleType>
        <xsd:restriction base="dms:Choice">
          <xsd:enumeration value="Internal"/>
          <xsd:enumeration value="External"/>
        </xsd:restriction>
      </xsd:simpleType>
    </xsd:element>
  </xsd:schema>
  <xsd:schema xmlns:xsd="http://www.w3.org/2001/XMLSchema" xmlns:xs="http://www.w3.org/2001/XMLSchema" xmlns:dms="http://schemas.microsoft.com/office/2006/documentManagement/types" xmlns:pc="http://schemas.microsoft.com/office/infopath/2007/PartnerControls" targetNamespace="790fec47-3702-4ac6-96c4-67ae7c83b848"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040d83-acda-4733-88dd-a3ffb180d57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Visibility xmlns="6a164dda-3779-4169-b957-e287451f6523">Internal</Visibilit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8207403b-203c-4ed3-95cd-88a852189123" ContentTypeId="0x01" PreviousValue="false"/>
</file>

<file path=customXml/itemProps1.xml><?xml version="1.0" encoding="utf-8"?>
<ds:datastoreItem xmlns:ds="http://schemas.openxmlformats.org/officeDocument/2006/customXml" ds:itemID="{3A284A1E-1756-40D6-880A-0139AA35A4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164dda-3779-4169-b957-e287451f6523"/>
    <ds:schemaRef ds:uri="790fec47-3702-4ac6-96c4-67ae7c83b848"/>
    <ds:schemaRef ds:uri="1f040d83-acda-4733-88dd-a3ffb180d5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9DA486-4B5B-4F99-8AD6-FFD6F4D1896B}">
  <ds:schemaRefs>
    <ds:schemaRef ds:uri="http://schemas.microsoft.com/office/2006/metadata/properties"/>
    <ds:schemaRef ds:uri="http://schemas.microsoft.com/office/infopath/2007/PartnerControls"/>
    <ds:schemaRef ds:uri="6a164dda-3779-4169-b957-e287451f6523"/>
  </ds:schemaRefs>
</ds:datastoreItem>
</file>

<file path=customXml/itemProps3.xml><?xml version="1.0" encoding="utf-8"?>
<ds:datastoreItem xmlns:ds="http://schemas.openxmlformats.org/officeDocument/2006/customXml" ds:itemID="{6E37FE1D-251C-4263-9A67-8E9AE906DBAD}">
  <ds:schemaRefs>
    <ds:schemaRef ds:uri="http://schemas.microsoft.com/sharepoint/v3/contenttype/forms"/>
  </ds:schemaRefs>
</ds:datastoreItem>
</file>

<file path=customXml/itemProps4.xml><?xml version="1.0" encoding="utf-8"?>
<ds:datastoreItem xmlns:ds="http://schemas.openxmlformats.org/officeDocument/2006/customXml" ds:itemID="{C39DF81E-B37D-4C95-A63A-33E105A2507B}">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 full list </vt:lpstr>
      <vt:lpstr>for_r</vt:lpstr>
      <vt:lpstr>studies</vt:lpstr>
      <vt:lpstr>To fill example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Zeina Jamaluddine</dc:creator>
  <cp:keywords/>
  <dc:description/>
  <cp:lastModifiedBy>Francesco Checchi</cp:lastModifiedBy>
  <cp:revision/>
  <dcterms:created xsi:type="dcterms:W3CDTF">2024-01-07T13:22:24Z</dcterms:created>
  <dcterms:modified xsi:type="dcterms:W3CDTF">2024-01-21T18:36:01Z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0x010100BF0DACDCAE436E44A93D1320B0E08CE3</vt:lpwstr>
  </property>
</Properties>
</file>