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zalshrivastava/Downloads/Simplilearn Study Material/Analytics/"/>
    </mc:Choice>
  </mc:AlternateContent>
  <xr:revisionPtr revIDLastSave="0" documentId="13_ncr:1_{B5013635-A82C-B44C-9D3F-22944118A224}" xr6:coauthVersionLast="47" xr6:coauthVersionMax="47" xr10:uidLastSave="{00000000-0000-0000-0000-000000000000}"/>
  <bookViews>
    <workbookView xWindow="0" yWindow="520" windowWidth="28800" windowHeight="16280" xr2:uid="{2DDB5688-17FA-8745-9758-0B08D27CD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19" i="1"/>
  <c r="G19" i="1"/>
  <c r="F25" i="1"/>
  <c r="E25" i="1"/>
  <c r="I3" i="1"/>
  <c r="J3" i="1"/>
  <c r="H3" i="1"/>
  <c r="F19" i="1"/>
  <c r="F20" i="1"/>
  <c r="F21" i="1"/>
  <c r="F22" i="1"/>
  <c r="D19" i="1"/>
  <c r="G25" i="1" s="1"/>
  <c r="H25" i="1" s="1"/>
  <c r="G10" i="1"/>
  <c r="G9" i="1"/>
  <c r="G8" i="1"/>
  <c r="E8" i="1"/>
  <c r="E9" i="1"/>
  <c r="F9" i="1"/>
  <c r="F8" i="1"/>
  <c r="F10" i="1"/>
  <c r="E20" i="1"/>
  <c r="E21" i="1"/>
  <c r="E22" i="1"/>
  <c r="D20" i="1"/>
  <c r="D21" i="1"/>
  <c r="D22" i="1"/>
  <c r="G28" i="1" s="1"/>
  <c r="H28" i="1" s="1"/>
  <c r="F15" i="1"/>
  <c r="F16" i="1"/>
  <c r="F14" i="1"/>
  <c r="E16" i="1"/>
  <c r="E15" i="1"/>
  <c r="E14" i="1"/>
  <c r="D9" i="1"/>
  <c r="D10" i="1"/>
  <c r="D8" i="1"/>
  <c r="C9" i="1"/>
  <c r="C10" i="1"/>
  <c r="C8" i="1"/>
  <c r="A4" i="1"/>
  <c r="A3" i="1"/>
  <c r="E4" i="1"/>
  <c r="E3" i="1"/>
  <c r="G26" i="1" l="1"/>
  <c r="H26" i="1" s="1"/>
  <c r="G27" i="1"/>
  <c r="H27" i="1" s="1"/>
</calcChain>
</file>

<file path=xl/sharedStrings.xml><?xml version="1.0" encoding="utf-8"?>
<sst xmlns="http://schemas.openxmlformats.org/spreadsheetml/2006/main" count="56" uniqueCount="38">
  <si>
    <t>Drinks</t>
  </si>
  <si>
    <t>Fruits</t>
  </si>
  <si>
    <t>Liquid</t>
  </si>
  <si>
    <t>Banana</t>
  </si>
  <si>
    <t>Shake</t>
  </si>
  <si>
    <t>https://mail.google.com</t>
  </si>
  <si>
    <t>/mail/u/0/#inbox</t>
  </si>
  <si>
    <t>Length</t>
  </si>
  <si>
    <t>Badam</t>
  </si>
  <si>
    <t>Mango</t>
  </si>
  <si>
    <t>COUNTA</t>
  </si>
  <si>
    <t>Contract #</t>
  </si>
  <si>
    <t>Contract start date</t>
  </si>
  <si>
    <t>Contract end date</t>
  </si>
  <si>
    <t>Revenue</t>
  </si>
  <si>
    <t>Contract days</t>
  </si>
  <si>
    <t>Working days</t>
  </si>
  <si>
    <t>Product</t>
  </si>
  <si>
    <t>Pricing</t>
  </si>
  <si>
    <t>Total Revenue</t>
  </si>
  <si>
    <t>widget 1</t>
  </si>
  <si>
    <t>widget 2</t>
  </si>
  <si>
    <t>widget 3</t>
  </si>
  <si>
    <t>widget 4</t>
  </si>
  <si>
    <t>Average</t>
  </si>
  <si>
    <t xml:space="preserve">FIND </t>
  </si>
  <si>
    <t>SEARCH</t>
  </si>
  <si>
    <t>IFFERROR</t>
  </si>
  <si>
    <t>COUNTIFS</t>
  </si>
  <si>
    <t>Left</t>
  </si>
  <si>
    <t>Right</t>
  </si>
  <si>
    <t>Middle</t>
  </si>
  <si>
    <t>MINIFS</t>
  </si>
  <si>
    <t>MAXIFS</t>
  </si>
  <si>
    <t>Quantity</t>
  </si>
  <si>
    <t>SUMPRODUCT</t>
  </si>
  <si>
    <t>RANK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</si>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</sst>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₹&quot;* #,##0.00_);_(&quot;₹&quot;* \(#,##0.00\);_(&quot;₹&quot;* &quot;-&quot;??_);_(@_)"/>
    <numFmt numFmtId="164" formatCode="_([$$-409]* #,##0.00_);_([$$-409]* \(#,##0.00\);_([$$-409]* &quot;-&quot;??_);_(@_)"/>
    <numFmt numFmtId="165" formatCode="_ [$₹-4009]\ * #,##0_ ;_ [$₹-4009]\ * \-#,##0_ ;_ [$₹-4009]\ * &quot;-&quot;??_ ;_ @_ "/>
  </numFmts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14" fontId="4" fillId="0" borderId="0" xfId="0" applyNumberFormat="1" applyFont="1"/>
    <xf numFmtId="0" fontId="2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7" fillId="0" borderId="0" xfId="0" applyFont="1"/>
    <xf numFmtId="44" fontId="7" fillId="0" borderId="0" xfId="2" applyFont="1"/>
    <xf numFmtId="165" fontId="7" fillId="0" borderId="0" xfId="0" applyNumberFormat="1" applyFont="1"/>
    <xf numFmtId="165" fontId="0" fillId="0" borderId="0" xfId="0" applyNumberFormat="1"/>
    <xf numFmtId="0" fontId="8" fillId="0" borderId="0" xfId="0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right"/>
    </xf>
    <xf numFmtId="0" fontId="9" fillId="0" borderId="0" xfId="1" applyFont="1" applyAlignment="1">
      <alignment horizontal="left"/>
    </xf>
    <xf numFmtId="0" fontId="3" fillId="0" borderId="0" xfId="0" applyFont="1" applyAlignment="1">
      <alignment horizontal="right"/>
    </xf>
    <xf numFmtId="164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101600</xdr:rowOff>
    </xdr:from>
    <xdr:to>
      <xdr:col>6</xdr:col>
      <xdr:colOff>241300</xdr:colOff>
      <xdr:row>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E95DDA-66B7-ED47-A805-4B688FFA3D77}"/>
            </a:ext>
          </a:extLst>
        </xdr:cNvPr>
        <xdr:cNvSpPr txBox="1"/>
      </xdr:nvSpPr>
      <xdr:spPr>
        <a:xfrm>
          <a:off x="11912600" y="304800"/>
          <a:ext cx="38481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Use of concatenate function to combine text,</a:t>
          </a:r>
          <a:r>
            <a:rPr lang="en-GB" sz="1600" b="1" u="sng" baseline="0">
              <a:solidFill>
                <a:srgbClr val="FF0000"/>
              </a:solidFill>
            </a:rPr>
            <a:t> number, date, and other data</a:t>
          </a:r>
          <a:r>
            <a:rPr lang="en-GB" sz="1600" b="1" u="sng">
              <a:solidFill>
                <a:srgbClr val="FF0000"/>
              </a:solidFill>
            </a:rPr>
            <a:t> into meaningful results like email eg:</a:t>
          </a:r>
        </a:p>
      </xdr:txBody>
    </xdr:sp>
    <xdr:clientData/>
  </xdr:twoCellAnchor>
  <xdr:twoCellAnchor>
    <xdr:from>
      <xdr:col>1</xdr:col>
      <xdr:colOff>139700</xdr:colOff>
      <xdr:row>1</xdr:row>
      <xdr:rowOff>88900</xdr:rowOff>
    </xdr:from>
    <xdr:to>
      <xdr:col>1</xdr:col>
      <xdr:colOff>3124200</xdr:colOff>
      <xdr:row>4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09FA27-FA98-7A48-B721-90C59C1B1BE8}"/>
            </a:ext>
          </a:extLst>
        </xdr:cNvPr>
        <xdr:cNvSpPr txBox="1"/>
      </xdr:nvSpPr>
      <xdr:spPr>
        <a:xfrm>
          <a:off x="1219200" y="292100"/>
          <a:ext cx="2984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Use of LEN()</a:t>
          </a:r>
          <a:r>
            <a:rPr lang="en-GB" sz="1600" b="1" u="sng" baseline="0">
              <a:solidFill>
                <a:srgbClr val="FF0000"/>
              </a:solidFill>
            </a:rPr>
            <a:t> to calculate no of characters in the string</a:t>
          </a:r>
          <a:endParaRPr lang="en-GB" sz="16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609600</xdr:colOff>
      <xdr:row>6</xdr:row>
      <xdr:rowOff>12700</xdr:rowOff>
    </xdr:from>
    <xdr:to>
      <xdr:col>2</xdr:col>
      <xdr:colOff>0</xdr:colOff>
      <xdr:row>10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A0984C-5106-9B47-AF1A-A7E851FE3E64}"/>
            </a:ext>
          </a:extLst>
        </xdr:cNvPr>
        <xdr:cNvSpPr txBox="1"/>
      </xdr:nvSpPr>
      <xdr:spPr>
        <a:xfrm>
          <a:off x="1689100" y="1409700"/>
          <a:ext cx="420370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COUNTA</a:t>
          </a:r>
          <a:r>
            <a:rPr lang="en-GB" sz="1600" b="1" u="sng" baseline="0">
              <a:solidFill>
                <a:srgbClr val="FF0000"/>
              </a:solidFill>
            </a:rPr>
            <a:t> is analyzing whether a box is empty or not? So will reveal the gap in a dataset. With a range it is giving number of elements in the dataset</a:t>
          </a:r>
          <a:endParaRPr lang="en-GB" sz="16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1689100</xdr:colOff>
      <xdr:row>11</xdr:row>
      <xdr:rowOff>190500</xdr:rowOff>
    </xdr:from>
    <xdr:to>
      <xdr:col>2</xdr:col>
      <xdr:colOff>63500</xdr:colOff>
      <xdr:row>16</xdr:row>
      <xdr:rowOff>203200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A978F53-CDDB-7F47-AAF7-8C6268208C93}"/>
            </a:ext>
          </a:extLst>
        </xdr:cNvPr>
        <xdr:cNvSpPr txBox="1"/>
      </xdr:nvSpPr>
      <xdr:spPr>
        <a:xfrm>
          <a:off x="2768600" y="2781300"/>
          <a:ext cx="31877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Use</a:t>
          </a:r>
          <a:r>
            <a:rPr lang="en-GB" sz="1600" b="1" u="sng" baseline="0">
              <a:solidFill>
                <a:srgbClr val="FF0000"/>
              </a:solidFill>
            </a:rPr>
            <a:t> of DAYS() AND NETWORKDAYS() to calculate contract days and net working days in the eg:</a:t>
          </a:r>
          <a:endParaRPr lang="en-GB" sz="16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495300</xdr:colOff>
      <xdr:row>19</xdr:row>
      <xdr:rowOff>12700</xdr:rowOff>
    </xdr:from>
    <xdr:to>
      <xdr:col>1</xdr:col>
      <xdr:colOff>3873500</xdr:colOff>
      <xdr:row>28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481891-D8DF-BE43-8F55-B4321E4C3AE9}"/>
            </a:ext>
          </a:extLst>
        </xdr:cNvPr>
        <xdr:cNvSpPr txBox="1"/>
      </xdr:nvSpPr>
      <xdr:spPr>
        <a:xfrm>
          <a:off x="1574800" y="4546600"/>
          <a:ext cx="33782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Use of sumifs()</a:t>
          </a:r>
          <a:r>
            <a:rPr lang="en-GB" sz="1600" b="1" u="sng" baseline="0">
              <a:solidFill>
                <a:srgbClr val="FF0000"/>
              </a:solidFill>
            </a:rPr>
            <a:t> and averageifs(), countifs() to calculate total revenue product wise, the formula is =SUMIFS(sum_range,criteria_range, criteria 1,....)</a:t>
          </a:r>
        </a:p>
        <a:p>
          <a:r>
            <a:rPr lang="en-GB" sz="1600" b="1" u="sng">
              <a:solidFill>
                <a:srgbClr val="FF0000"/>
              </a:solidFill>
            </a:rPr>
            <a:t>=AVERAGEIFS(average_range, criteria_range, criteria</a:t>
          </a:r>
          <a:r>
            <a:rPr lang="en-GB" sz="1600" b="1" u="sng" baseline="0">
              <a:solidFill>
                <a:srgbClr val="FF0000"/>
              </a:solidFill>
            </a:rPr>
            <a:t> 1,....)</a:t>
          </a:r>
        </a:p>
        <a:p>
          <a:r>
            <a:rPr lang="en-GB" sz="1600" b="1" u="sng">
              <a:solidFill>
                <a:srgbClr val="FF0000"/>
              </a:solidFill>
            </a:rPr>
            <a:t>=COUNTIFS(criteria_range,criteria 1..)</a:t>
          </a:r>
        </a:p>
      </xdr:txBody>
    </xdr:sp>
    <xdr:clientData/>
  </xdr:twoCellAnchor>
  <xdr:twoCellAnchor>
    <xdr:from>
      <xdr:col>6</xdr:col>
      <xdr:colOff>12700</xdr:colOff>
      <xdr:row>1</xdr:row>
      <xdr:rowOff>88900</xdr:rowOff>
    </xdr:from>
    <xdr:to>
      <xdr:col>7</xdr:col>
      <xdr:colOff>12700</xdr:colOff>
      <xdr:row>6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1C27E7C-DE6F-7B4F-A28F-97AA845B75A6}"/>
            </a:ext>
          </a:extLst>
        </xdr:cNvPr>
        <xdr:cNvSpPr txBox="1"/>
      </xdr:nvSpPr>
      <xdr:spPr>
        <a:xfrm>
          <a:off x="15532100" y="292100"/>
          <a:ext cx="360680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=FIND() ,</a:t>
          </a:r>
          <a:r>
            <a:rPr lang="en-GB" sz="1600" b="1" u="sng" baseline="0">
              <a:solidFill>
                <a:srgbClr val="FF0000"/>
              </a:solidFill>
            </a:rPr>
            <a:t> </a:t>
          </a:r>
          <a:r>
            <a:rPr lang="en-GB" sz="1600" b="1" u="sng">
              <a:solidFill>
                <a:srgbClr val="FF0000"/>
              </a:solidFill>
            </a:rPr>
            <a:t>=SEARCH() </a:t>
          </a:r>
          <a:r>
            <a:rPr lang="en-GB" sz="1600" b="1" u="sng" baseline="0">
              <a:solidFill>
                <a:srgbClr val="FF0000"/>
              </a:solidFill>
            </a:rPr>
            <a:t> has same syntax but find will return case sensitive match while search is not. They are useful for anomalies and unique identifiers</a:t>
          </a:r>
          <a:endParaRPr lang="en-GB" sz="16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279400</xdr:colOff>
      <xdr:row>7</xdr:row>
      <xdr:rowOff>25400</xdr:rowOff>
    </xdr:from>
    <xdr:to>
      <xdr:col>6</xdr:col>
      <xdr:colOff>3454400</xdr:colOff>
      <xdr:row>10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CD8017-8198-C445-9E62-76BDFC961DC5}"/>
            </a:ext>
          </a:extLst>
        </xdr:cNvPr>
        <xdr:cNvSpPr txBox="1"/>
      </xdr:nvSpPr>
      <xdr:spPr>
        <a:xfrm>
          <a:off x="15798800" y="1689100"/>
          <a:ext cx="31750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=IFERROR() is used to replace the #VALUE errors with any text/value</a:t>
          </a:r>
          <a:endParaRPr lang="en-GB" sz="1600" b="1" u="sng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12700</xdr:colOff>
      <xdr:row>3</xdr:row>
      <xdr:rowOff>12700</xdr:rowOff>
    </xdr:from>
    <xdr:ext cx="2514599" cy="33274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F8B769C-C79A-014B-A0A5-50445AB89B83}"/>
            </a:ext>
          </a:extLst>
        </xdr:cNvPr>
        <xdr:cNvSpPr txBox="1"/>
      </xdr:nvSpPr>
      <xdr:spPr>
        <a:xfrm>
          <a:off x="19138900" y="723900"/>
          <a:ext cx="2514599" cy="3327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600" b="1" u="sng">
              <a:solidFill>
                <a:srgbClr val="FF0000"/>
              </a:solidFill>
            </a:rPr>
            <a:t>Use</a:t>
          </a:r>
          <a:r>
            <a:rPr lang="en-GB" sz="1600" b="1" u="sng" baseline="0">
              <a:solidFill>
                <a:srgbClr val="FF0000"/>
              </a:solidFill>
            </a:rPr>
            <a:t> of =LEFT() to get text from left of a text string, RIGHT()to get text from right of a text string, MID() to get text from middle of text string but you have to define a start number along with number of char to extract while using the function. You can also use AND, OR etc logical operator to combinely use LEFT(), RIGHT(), MID().</a:t>
          </a:r>
          <a:endParaRPr lang="en-GB" sz="1600" b="1" u="sng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12700</xdr:colOff>
      <xdr:row>22</xdr:row>
      <xdr:rowOff>12700</xdr:rowOff>
    </xdr:from>
    <xdr:to>
      <xdr:col>4</xdr:col>
      <xdr:colOff>1168400</xdr:colOff>
      <xdr:row>28</xdr:row>
      <xdr:rowOff>139700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96EF796-B59C-6649-A19E-CE564D77FD6D}"/>
            </a:ext>
          </a:extLst>
        </xdr:cNvPr>
        <xdr:cNvSpPr txBox="1"/>
      </xdr:nvSpPr>
      <xdr:spPr>
        <a:xfrm>
          <a:off x="5905500" y="5270500"/>
          <a:ext cx="411480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MAXIFS(), MINIFS() are used to get min and max of a certain product or something when there</a:t>
          </a:r>
          <a:r>
            <a:rPr lang="en-GB" sz="1600" b="1" u="sng" baseline="0">
              <a:solidFill>
                <a:srgbClr val="FF0000"/>
              </a:solidFill>
            </a:rPr>
            <a:t> are varying prices for it. Eg: Price of mac on amazon on festive sale day 1 is 99,999 rs. but on day 4 or end date its 1,07,000 so the and so on other days</a:t>
          </a:r>
        </a:p>
        <a:p>
          <a:endParaRPr lang="en-GB" sz="16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0</xdr:colOff>
      <xdr:row>23</xdr:row>
      <xdr:rowOff>254000</xdr:rowOff>
    </xdr:from>
    <xdr:to>
      <xdr:col>6</xdr:col>
      <xdr:colOff>3594100</xdr:colOff>
      <xdr:row>27</xdr:row>
      <xdr:rowOff>12700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869EF8F-EAD5-CE42-856B-A55FDF2C6589}"/>
            </a:ext>
          </a:extLst>
        </xdr:cNvPr>
        <xdr:cNvSpPr txBox="1"/>
      </xdr:nvSpPr>
      <xdr:spPr>
        <a:xfrm>
          <a:off x="15519400" y="5753100"/>
          <a:ext cx="359410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To decide the rank of each product by total revenue we used</a:t>
          </a:r>
          <a:r>
            <a:rPr lang="en-GB" sz="1600" b="1" u="sng" baseline="0">
              <a:solidFill>
                <a:srgbClr val="FF0000"/>
              </a:solidFill>
            </a:rPr>
            <a:t> =RANK()</a:t>
          </a:r>
          <a:endParaRPr lang="en-GB" sz="1600" b="1" u="sng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12700</xdr:colOff>
      <xdr:row>19</xdr:row>
      <xdr:rowOff>12700</xdr:rowOff>
    </xdr:from>
    <xdr:to>
      <xdr:col>10</xdr:col>
      <xdr:colOff>0</xdr:colOff>
      <xdr:row>28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48737C-00D7-5745-BE43-0E1FDD78696B}"/>
            </a:ext>
          </a:extLst>
        </xdr:cNvPr>
        <xdr:cNvSpPr txBox="1"/>
      </xdr:nvSpPr>
      <xdr:spPr>
        <a:xfrm>
          <a:off x="20434300" y="4546600"/>
          <a:ext cx="160020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u="sng">
              <a:solidFill>
                <a:srgbClr val="FF0000"/>
              </a:solidFill>
            </a:rPr>
            <a:t>Use of IF() to get a value by performing</a:t>
          </a:r>
          <a:r>
            <a:rPr lang="en-GB" sz="1600" b="1" u="sng" baseline="0">
              <a:solidFill>
                <a:srgbClr val="FF0000"/>
              </a:solidFill>
            </a:rPr>
            <a:t> a logical test, and returns a value when success or returns a value when failure</a:t>
          </a:r>
          <a:endParaRPr lang="en-GB" sz="1600" b="1" u="sng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il.google.com/mail/u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368E-C5ED-E34F-8FAB-B8909A50A1AF}">
  <dimension ref="A2:J34"/>
  <sheetViews>
    <sheetView tabSelected="1" workbookViewId="0">
      <selection activeCell="E11" sqref="E11"/>
    </sheetView>
  </sheetViews>
  <sheetFormatPr baseColWidth="10" defaultRowHeight="16" x14ac:dyDescent="0.2"/>
  <cols>
    <col min="1" max="1" width="14.1640625" customWidth="1"/>
    <col min="2" max="2" width="63.1640625" customWidth="1"/>
    <col min="3" max="3" width="21.6640625" customWidth="1"/>
    <col min="4" max="4" width="17.1640625" customWidth="1"/>
    <col min="5" max="5" width="40.1640625" customWidth="1"/>
    <col min="6" max="6" width="47.33203125" customWidth="1"/>
    <col min="7" max="7" width="50.6640625" customWidth="1"/>
    <col min="8" max="8" width="13.6640625" customWidth="1"/>
    <col min="9" max="9" width="10.33203125" customWidth="1"/>
  </cols>
  <sheetData>
    <row r="2" spans="1:10" ht="21" x14ac:dyDescent="0.25">
      <c r="A2" s="4" t="s">
        <v>7</v>
      </c>
      <c r="C2" s="4" t="s">
        <v>1</v>
      </c>
      <c r="D2" s="4" t="s">
        <v>2</v>
      </c>
      <c r="E2" s="5" t="s">
        <v>0</v>
      </c>
      <c r="H2" s="5" t="s">
        <v>29</v>
      </c>
      <c r="I2" s="5" t="s">
        <v>31</v>
      </c>
      <c r="J2" s="5" t="s">
        <v>30</v>
      </c>
    </row>
    <row r="3" spans="1:10" s="3" customFormat="1" ht="19" x14ac:dyDescent="0.25">
      <c r="A3" s="3">
        <f>LEN(C3)</f>
        <v>6</v>
      </c>
      <c r="B3" s="8"/>
      <c r="C3" s="7" t="s">
        <v>3</v>
      </c>
      <c r="D3" s="8" t="s">
        <v>4</v>
      </c>
      <c r="E3" s="8" t="str">
        <f>CONCATENATE(C3,D3)</f>
        <v>BananaShake</v>
      </c>
      <c r="H3" s="3" t="str">
        <f>LEFT(E3,3)</f>
        <v>Ban</v>
      </c>
      <c r="I3" s="3" t="str">
        <f>MID(E3,4,3)</f>
        <v>ana</v>
      </c>
      <c r="J3" s="3" t="str">
        <f>RIGHT(E3,5)</f>
        <v>Shake</v>
      </c>
    </row>
    <row r="4" spans="1:10" s="3" customFormat="1" ht="19" x14ac:dyDescent="0.25">
      <c r="A4" s="3">
        <f>LEN(C4)</f>
        <v>23</v>
      </c>
      <c r="B4" s="8"/>
      <c r="C4" s="8" t="s">
        <v>5</v>
      </c>
      <c r="D4" s="25" t="s">
        <v>6</v>
      </c>
      <c r="E4" s="8" t="str">
        <f>CONCATENATE(C4,D4)</f>
        <v>https://mail.google.com/mail/u/0/#inbox</v>
      </c>
    </row>
    <row r="5" spans="1:10" ht="19" x14ac:dyDescent="0.25">
      <c r="A5" s="3"/>
    </row>
    <row r="7" spans="1:10" ht="21" x14ac:dyDescent="0.25">
      <c r="A7" s="4" t="s">
        <v>1</v>
      </c>
      <c r="B7" s="1" t="s">
        <v>2</v>
      </c>
      <c r="C7" s="4" t="s">
        <v>10</v>
      </c>
      <c r="D7" s="4" t="s">
        <v>10</v>
      </c>
      <c r="E7" s="4" t="s">
        <v>25</v>
      </c>
      <c r="F7" s="4" t="s">
        <v>26</v>
      </c>
      <c r="G7" s="5" t="s">
        <v>27</v>
      </c>
    </row>
    <row r="8" spans="1:10" ht="19" x14ac:dyDescent="0.25">
      <c r="A8" s="2" t="s">
        <v>3</v>
      </c>
      <c r="B8" s="3" t="s">
        <v>4</v>
      </c>
      <c r="C8" s="3">
        <f>COUNTA(A8:B10)</f>
        <v>5</v>
      </c>
      <c r="D8" s="3">
        <f>COUNTA(B8)</f>
        <v>1</v>
      </c>
      <c r="E8" s="3">
        <f>FIND("Ban",A8,1)</f>
        <v>1</v>
      </c>
      <c r="F8" s="3">
        <f>SEARCH("an",A8,3)</f>
        <v>4</v>
      </c>
      <c r="G8" s="3" t="str">
        <f>IFERROR(FIND("45",A8,1),"2")</f>
        <v>2</v>
      </c>
    </row>
    <row r="9" spans="1:10" ht="19" x14ac:dyDescent="0.25">
      <c r="A9" s="2" t="s">
        <v>8</v>
      </c>
      <c r="B9" s="3" t="s">
        <v>4</v>
      </c>
      <c r="C9" s="3">
        <f t="shared" ref="C9:C10" si="0">COUNTA(A9:B11)</f>
        <v>3</v>
      </c>
      <c r="D9" s="3">
        <f t="shared" ref="D9:D10" si="1">COUNTA(B9)</f>
        <v>1</v>
      </c>
      <c r="E9" s="3">
        <f>FIND("am",A9,3)</f>
        <v>4</v>
      </c>
      <c r="F9" s="3">
        <f>SEARCH("ba",A9,1)</f>
        <v>1</v>
      </c>
      <c r="G9" s="3">
        <f>IFERROR(SEARCH("BA",A9,1),"….")</f>
        <v>1</v>
      </c>
    </row>
    <row r="10" spans="1:10" ht="19" x14ac:dyDescent="0.25">
      <c r="A10" s="2" t="s">
        <v>9</v>
      </c>
      <c r="B10" s="3"/>
      <c r="C10" s="3">
        <f t="shared" si="0"/>
        <v>1</v>
      </c>
      <c r="D10" s="3">
        <f t="shared" si="1"/>
        <v>0</v>
      </c>
      <c r="E10" s="3">
        <f>FIND("Man",A10,1)</f>
        <v>1</v>
      </c>
      <c r="F10" s="3">
        <f>SEARCH("gO",A10,1)</f>
        <v>4</v>
      </c>
      <c r="G10" s="3" t="str">
        <f>IFERROR(SEARCH("BA",A10,1),"….")</f>
        <v>….</v>
      </c>
    </row>
    <row r="13" spans="1:10" ht="21" x14ac:dyDescent="0.25">
      <c r="A13" s="4" t="s">
        <v>11</v>
      </c>
      <c r="B13" s="11" t="s">
        <v>12</v>
      </c>
      <c r="C13" s="4" t="s">
        <v>13</v>
      </c>
      <c r="D13" s="4" t="s">
        <v>14</v>
      </c>
      <c r="E13" s="4" t="s">
        <v>15</v>
      </c>
      <c r="F13" s="4" t="s">
        <v>16</v>
      </c>
    </row>
    <row r="14" spans="1:10" ht="19" x14ac:dyDescent="0.25">
      <c r="A14" s="3">
        <v>1</v>
      </c>
      <c r="B14" s="12">
        <v>42744</v>
      </c>
      <c r="C14" s="10">
        <v>43109</v>
      </c>
      <c r="D14" s="9">
        <v>22345</v>
      </c>
      <c r="E14" s="6">
        <f>_xlfn.DAYS(C14,B14)</f>
        <v>365</v>
      </c>
      <c r="F14" s="3">
        <f>NETWORKDAYS(B14,C14,3)</f>
        <v>262</v>
      </c>
    </row>
    <row r="15" spans="1:10" ht="19" x14ac:dyDescent="0.25">
      <c r="A15" s="3">
        <v>2</v>
      </c>
      <c r="B15" s="12">
        <v>43048</v>
      </c>
      <c r="C15" s="10">
        <v>43319</v>
      </c>
      <c r="D15" s="9">
        <v>25678</v>
      </c>
      <c r="E15" s="6">
        <f t="shared" ref="E15:E16" si="2">_xlfn.DAYS(C15,B15)</f>
        <v>271</v>
      </c>
      <c r="F15" s="3">
        <f>NETWORKDAYS(B15,C15,5)</f>
        <v>194</v>
      </c>
    </row>
    <row r="16" spans="1:10" ht="19" x14ac:dyDescent="0.25">
      <c r="A16" s="3">
        <v>3</v>
      </c>
      <c r="B16" s="12">
        <v>42745</v>
      </c>
      <c r="C16" s="10">
        <v>42897</v>
      </c>
      <c r="D16" s="9">
        <v>43987</v>
      </c>
      <c r="E16" s="6">
        <f t="shared" si="2"/>
        <v>152</v>
      </c>
      <c r="F16" s="3">
        <f>NETWORKDAYS(B16,C16,7)</f>
        <v>109</v>
      </c>
    </row>
    <row r="17" spans="1:8" ht="19" x14ac:dyDescent="0.25">
      <c r="A17" s="3"/>
      <c r="B17" s="8"/>
      <c r="C17" s="6"/>
      <c r="D17" s="3"/>
      <c r="E17" s="3"/>
      <c r="F17" s="3"/>
    </row>
    <row r="18" spans="1:8" ht="21" x14ac:dyDescent="0.25">
      <c r="A18" s="4" t="s">
        <v>17</v>
      </c>
      <c r="B18" s="13" t="s">
        <v>18</v>
      </c>
      <c r="C18" s="4" t="s">
        <v>17</v>
      </c>
      <c r="D18" s="4" t="s">
        <v>19</v>
      </c>
      <c r="E18" s="5" t="s">
        <v>24</v>
      </c>
      <c r="F18" s="4" t="s">
        <v>28</v>
      </c>
      <c r="G18" s="4" t="s">
        <v>35</v>
      </c>
      <c r="H18" s="4" t="s">
        <v>34</v>
      </c>
    </row>
    <row r="19" spans="1:8" ht="19" x14ac:dyDescent="0.25">
      <c r="A19" s="3" t="s">
        <v>20</v>
      </c>
      <c r="B19" s="14">
        <v>280</v>
      </c>
      <c r="C19" s="3" t="s">
        <v>20</v>
      </c>
      <c r="D19" s="24">
        <f>SUMIFS(B19:B29,A19:A29,C19)</f>
        <v>1400</v>
      </c>
      <c r="E19" s="9">
        <f>AVERAGEIFS(B19:B29,A19:A29,C19)</f>
        <v>280</v>
      </c>
      <c r="F19" s="3">
        <f>COUNTIFS(A19:A29,C19)</f>
        <v>5</v>
      </c>
      <c r="G19" s="27">
        <f>SUMPRODUCT(B19:B22,H19:H22)/H23</f>
        <v>306.90909090909093</v>
      </c>
      <c r="H19" s="26">
        <v>5</v>
      </c>
    </row>
    <row r="20" spans="1:8" ht="19" x14ac:dyDescent="0.25">
      <c r="A20" s="3" t="s">
        <v>21</v>
      </c>
      <c r="B20" s="14">
        <v>300</v>
      </c>
      <c r="C20" s="3" t="s">
        <v>21</v>
      </c>
      <c r="D20" s="24">
        <f t="shared" ref="D20:D22" si="3">SUMIFS(B20:B27,A20:A27,C20)</f>
        <v>600</v>
      </c>
      <c r="E20" s="9">
        <f t="shared" ref="E20:E22" si="4">AVERAGEIFS(B20:B27,A20:A27,C20)</f>
        <v>300</v>
      </c>
      <c r="F20" s="3">
        <f t="shared" ref="F20:F22" si="5">COUNTIFS(A20:A30,C20)</f>
        <v>2</v>
      </c>
      <c r="H20" s="6">
        <v>2</v>
      </c>
    </row>
    <row r="21" spans="1:8" ht="19" x14ac:dyDescent="0.25">
      <c r="A21" s="3" t="s">
        <v>22</v>
      </c>
      <c r="B21" s="14">
        <v>430</v>
      </c>
      <c r="C21" s="3" t="s">
        <v>22</v>
      </c>
      <c r="D21" s="24">
        <f t="shared" si="3"/>
        <v>860</v>
      </c>
      <c r="E21" s="9">
        <f t="shared" si="4"/>
        <v>430</v>
      </c>
      <c r="F21" s="3">
        <f t="shared" si="5"/>
        <v>2</v>
      </c>
      <c r="H21" s="6">
        <v>2</v>
      </c>
    </row>
    <row r="22" spans="1:8" ht="19" x14ac:dyDescent="0.25">
      <c r="A22" s="3" t="s">
        <v>23</v>
      </c>
      <c r="B22" s="14">
        <v>258</v>
      </c>
      <c r="C22" s="3" t="s">
        <v>23</v>
      </c>
      <c r="D22" s="24">
        <f t="shared" si="3"/>
        <v>516</v>
      </c>
      <c r="E22" s="9">
        <f t="shared" si="4"/>
        <v>258</v>
      </c>
      <c r="F22" s="3">
        <f t="shared" si="5"/>
        <v>2</v>
      </c>
      <c r="H22" s="6">
        <v>2</v>
      </c>
    </row>
    <row r="23" spans="1:8" ht="19" x14ac:dyDescent="0.25">
      <c r="A23" s="3" t="s">
        <v>20</v>
      </c>
      <c r="B23" s="14">
        <v>280</v>
      </c>
      <c r="C23" s="3"/>
      <c r="D23" s="15"/>
      <c r="E23" s="3"/>
      <c r="F23" s="3"/>
      <c r="H23" s="6">
        <v>11</v>
      </c>
    </row>
    <row r="24" spans="1:8" ht="21" x14ac:dyDescent="0.25">
      <c r="A24" s="3" t="s">
        <v>22</v>
      </c>
      <c r="B24" s="14">
        <v>430</v>
      </c>
      <c r="C24" s="3"/>
      <c r="D24" s="15"/>
      <c r="E24" s="4" t="s">
        <v>32</v>
      </c>
      <c r="F24" s="4" t="s">
        <v>33</v>
      </c>
      <c r="G24" s="4" t="s">
        <v>36</v>
      </c>
      <c r="H24" s="5" t="s">
        <v>37</v>
      </c>
    </row>
    <row r="25" spans="1:8" ht="19" x14ac:dyDescent="0.25">
      <c r="A25" s="3" t="s">
        <v>21</v>
      </c>
      <c r="B25" s="14">
        <v>300</v>
      </c>
      <c r="C25" s="3"/>
      <c r="D25" s="15"/>
      <c r="E25" s="9">
        <f>_xlfn.MINIFS(B19:B29,A19:A29,C19)</f>
        <v>280</v>
      </c>
      <c r="F25" s="9">
        <f>_xlfn.MAXIFS(B19:B29,A19:A29,C22)</f>
        <v>258</v>
      </c>
      <c r="G25" s="3">
        <f>RANK(D19,D19:D22,0)</f>
        <v>1</v>
      </c>
      <c r="H25">
        <f>IF(G25&gt;0,1,0)</f>
        <v>1</v>
      </c>
    </row>
    <row r="26" spans="1:8" ht="19" x14ac:dyDescent="0.25">
      <c r="A26" s="3" t="s">
        <v>23</v>
      </c>
      <c r="B26" s="14">
        <v>258</v>
      </c>
      <c r="C26" s="3"/>
      <c r="D26" s="15"/>
      <c r="E26" s="3"/>
      <c r="G26" s="3">
        <f>RANK(D20,D19:D23,0)</f>
        <v>3</v>
      </c>
      <c r="H26">
        <f t="shared" ref="H26:H28" si="6">IF(G26&gt;0,1,0)</f>
        <v>1</v>
      </c>
    </row>
    <row r="27" spans="1:8" ht="19" x14ac:dyDescent="0.25">
      <c r="A27" s="3" t="s">
        <v>20</v>
      </c>
      <c r="B27" s="14">
        <v>280</v>
      </c>
      <c r="G27" s="3">
        <f>RANK(D21,D19:D24,0)</f>
        <v>2</v>
      </c>
      <c r="H27" s="15" t="str">
        <f>IF(G27&gt;2,1,"F")</f>
        <v>F</v>
      </c>
    </row>
    <row r="28" spans="1:8" ht="19" x14ac:dyDescent="0.25">
      <c r="A28" s="3" t="s">
        <v>20</v>
      </c>
      <c r="B28" s="23">
        <v>280</v>
      </c>
      <c r="C28" s="21"/>
      <c r="D28" s="16"/>
      <c r="E28" s="16"/>
      <c r="G28" s="3">
        <f>RANK(D22,D19:D25,0)</f>
        <v>4</v>
      </c>
      <c r="H28">
        <f t="shared" si="6"/>
        <v>1</v>
      </c>
    </row>
    <row r="29" spans="1:8" ht="19" x14ac:dyDescent="0.25">
      <c r="A29" s="3" t="s">
        <v>20</v>
      </c>
      <c r="B29" s="22">
        <v>280</v>
      </c>
      <c r="C29" s="17"/>
      <c r="D29" s="17"/>
      <c r="E29" s="18"/>
    </row>
    <row r="30" spans="1:8" x14ac:dyDescent="0.2">
      <c r="A30" s="17"/>
      <c r="B30" s="19"/>
      <c r="C30" s="17"/>
      <c r="D30" s="17"/>
      <c r="E30" s="18"/>
    </row>
    <row r="31" spans="1:8" x14ac:dyDescent="0.2">
      <c r="A31" s="17"/>
      <c r="B31" s="19"/>
      <c r="C31" s="17"/>
      <c r="D31" s="17"/>
      <c r="E31" s="18"/>
    </row>
    <row r="32" spans="1:8" x14ac:dyDescent="0.2">
      <c r="A32" s="17"/>
      <c r="B32" s="19"/>
      <c r="C32" s="17"/>
      <c r="D32" s="17"/>
      <c r="E32" s="18"/>
    </row>
    <row r="33" spans="1:5" x14ac:dyDescent="0.2">
      <c r="A33" s="17"/>
      <c r="B33" s="19"/>
      <c r="C33" s="17"/>
      <c r="D33" s="17"/>
      <c r="E33" s="18"/>
    </row>
    <row r="34" spans="1:5" x14ac:dyDescent="0.2">
      <c r="B34" s="20"/>
    </row>
  </sheetData>
  <phoneticPr fontId="6" type="noConversion"/>
  <hyperlinks>
    <hyperlink ref="D4" r:id="rId1" location="inbox" display="https://mail.google.com/mail/u/0/#inbox" xr:uid="{CB1AE9C1-51EE-CE4E-A5F0-2FCAF9CF9F66}"/>
  </hyperlinks>
  <pageMargins left="0.7" right="0.7" top="0.75" bottom="0.75" header="0.3" footer="0.3"/>
  <ignoredErrors>
    <ignoredError sqref="C8:C10 D8:D10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Gazal Shrivastava</dc:creator>
  <cp:lastModifiedBy>Gazal Shrivastava</cp:lastModifiedBy>
  <dcterms:created xsi:type="dcterms:W3CDTF">2022-04-19T15:40:17Z</dcterms:created>
  <dcterms:modified xsi:type="dcterms:W3CDTF">2024-07-24T18:30:18Z</dcterms:modified>
</cp:coreProperties>
</file>