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atrices\6. 2024 SUBVENCIONES OFICIOS\"/>
    </mc:Choice>
  </mc:AlternateContent>
  <xr:revisionPtr revIDLastSave="0" documentId="13_ncr:1_{67B4964D-9951-4CC1-BEFE-D6DC03AA9DA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LICACIONES iNFORMATICAS" sheetId="1" r:id="rId1"/>
    <sheet name="TINTA" sheetId="2" r:id="rId2"/>
    <sheet name="Equipo de computac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7" i="3"/>
  <c r="J3" i="3"/>
  <c r="M13" i="2"/>
  <c r="K13" i="2"/>
  <c r="K11" i="2"/>
  <c r="K12" i="2"/>
  <c r="M12" i="2"/>
  <c r="O12" i="2" s="1"/>
  <c r="N14" i="2"/>
  <c r="O14" i="2" s="1"/>
  <c r="N8" i="2"/>
  <c r="N9" i="2"/>
  <c r="N10" i="2"/>
  <c r="N11" i="2"/>
  <c r="N12" i="2"/>
  <c r="G12" i="3" l="1"/>
  <c r="O13" i="2"/>
  <c r="M11" i="2"/>
  <c r="O11" i="2" s="1"/>
  <c r="K10" i="2"/>
  <c r="M10" i="2" s="1"/>
  <c r="O10" i="2" s="1"/>
  <c r="K9" i="2"/>
  <c r="M9" i="2" s="1"/>
  <c r="O9" i="2" s="1"/>
  <c r="K8" i="2"/>
  <c r="M8" i="2" s="1"/>
  <c r="O8" i="2" s="1"/>
  <c r="L7" i="2"/>
  <c r="N7" i="2" s="1"/>
  <c r="K7" i="2"/>
  <c r="M7" i="2" s="1"/>
  <c r="O7" i="2" s="1"/>
  <c r="L6" i="2"/>
  <c r="N6" i="2" s="1"/>
  <c r="K6" i="2"/>
  <c r="M6" i="2" s="1"/>
  <c r="K15" i="2"/>
  <c r="N15" i="2" s="1"/>
  <c r="O15" i="2" s="1"/>
  <c r="H9" i="1"/>
  <c r="H7" i="1"/>
  <c r="H10" i="1" s="1"/>
  <c r="I14" i="1" s="1"/>
  <c r="K7" i="1"/>
  <c r="K10" i="1" s="1"/>
  <c r="K9" i="1"/>
  <c r="N9" i="1"/>
  <c r="N10" i="1" s="1"/>
  <c r="N7" i="1"/>
  <c r="N8" i="1"/>
  <c r="K8" i="1"/>
  <c r="O5" i="1"/>
  <c r="H8" i="1"/>
  <c r="O9" i="1"/>
  <c r="O8" i="1"/>
  <c r="O7" i="1"/>
  <c r="G13" i="3" l="1"/>
  <c r="J8" i="3" s="1"/>
  <c r="O6" i="2"/>
  <c r="O16" i="2"/>
</calcChain>
</file>

<file path=xl/sharedStrings.xml><?xml version="1.0" encoding="utf-8"?>
<sst xmlns="http://schemas.openxmlformats.org/spreadsheetml/2006/main" count="56" uniqueCount="46">
  <si>
    <t>VIH</t>
  </si>
  <si>
    <t>Malaria</t>
  </si>
  <si>
    <t>TB</t>
  </si>
  <si>
    <t>Zoom</t>
  </si>
  <si>
    <t>antivirus</t>
  </si>
  <si>
    <t>Total</t>
  </si>
  <si>
    <t xml:space="preserve">Microsoft Offcie </t>
  </si>
  <si>
    <t>Office depot</t>
  </si>
  <si>
    <t>Presupuesto</t>
  </si>
  <si>
    <t xml:space="preserve"> X  X</t>
  </si>
  <si>
    <t>CANON PIXMA MP 230</t>
  </si>
  <si>
    <t>Cartucho</t>
  </si>
  <si>
    <t>Color 211</t>
  </si>
  <si>
    <t>Negro 210</t>
  </si>
  <si>
    <t>Impresoras</t>
  </si>
  <si>
    <t>Hp LaserJet 1536 dnf MFP</t>
  </si>
  <si>
    <t>Toner 78 A</t>
  </si>
  <si>
    <t>Cantidades</t>
  </si>
  <si>
    <t>Precio Office Depot</t>
  </si>
  <si>
    <t>CARTUCHO CANON CL211</t>
  </si>
  <si>
    <t>salud</t>
  </si>
  <si>
    <t>CARTUCHO CANON PG210</t>
  </si>
  <si>
    <t>Sub Total</t>
  </si>
  <si>
    <t>Toner 78 A 
10 Unidades</t>
  </si>
  <si>
    <t>Cartucho CL 211
25 unidades</t>
  </si>
  <si>
    <t>Cartucho PG 210
25 Unidades</t>
  </si>
  <si>
    <t> T544120-AL</t>
  </si>
  <si>
    <t>T544220-AL</t>
  </si>
  <si>
    <t> T544320-AL</t>
  </si>
  <si>
    <t> T544420-AL</t>
  </si>
  <si>
    <t xml:space="preserve">Botella Tinta Negra Epson T544 </t>
  </si>
  <si>
    <t xml:space="preserve">Botella Tinta Cian Epson T544 </t>
  </si>
  <si>
    <t xml:space="preserve">Botella Tinta magenta Epson T544 </t>
  </si>
  <si>
    <t xml:space="preserve">
</t>
  </si>
  <si>
    <t xml:space="preserve">Botella Tinta Amarrilla Epson T544 </t>
  </si>
  <si>
    <t>Epson EcoTank L5290</t>
  </si>
  <si>
    <t>Memoria Usb 64 GB</t>
  </si>
  <si>
    <t>Mouse Inalambrico USB</t>
  </si>
  <si>
    <t>Cantidad</t>
  </si>
  <si>
    <t>Precio</t>
  </si>
  <si>
    <t>DISCO DURO EXTERNO DE 5 TB, USB 3.0 DE 2.5 PULGADAS,
ALTA CALIDAD (ZONA 2)</t>
  </si>
  <si>
    <t>COMPUTADORA DE ESCRITORIO AVANZADA CON MONITOR DE 23.5” (ZONA 1)</t>
  </si>
  <si>
    <t>MULTIFUNCIONAL DE TANQUE DE TINTA A COLOR TIPO 1
(ZONA 1)</t>
  </si>
  <si>
    <t>COMPUTADORA PORTÁTIL AVANZADA (ZONA 1)</t>
  </si>
  <si>
    <t>Impresora de Gran Volumen</t>
  </si>
  <si>
    <t>Total +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</si>
</sst>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L&quot;#,##0.00;[Red]\-&quot;L&quot;#,##0.00"/>
    <numFmt numFmtId="164" formatCode="&quot;L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Calibri"/>
      <family val="2"/>
      <scheme val="minor"/>
    </font>
    <font>
      <sz val="9"/>
      <color rgb="FF303030"/>
      <name val="Montserrat-Bold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wrapText="1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8" fontId="0" fillId="7" borderId="0" xfId="0" applyNumberFormat="1" applyFill="1" applyAlignment="1">
      <alignment horizontal="center" vertical="center"/>
    </xf>
    <xf numFmtId="0" fontId="0" fillId="8" borderId="0" xfId="0" applyFill="1"/>
    <xf numFmtId="8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O14"/>
  <sheetViews>
    <sheetView workbookViewId="0">
      <selection activeCell="K26" sqref="K26"/>
    </sheetView>
  </sheetViews>
  <sheetFormatPr baseColWidth="10" defaultRowHeight="15" x14ac:dyDescent="0.25"/>
  <cols>
    <col min="5" max="5" width="19.42578125" customWidth="1"/>
  </cols>
  <sheetData>
    <row r="5" spans="5:15" x14ac:dyDescent="0.25">
      <c r="E5" t="s">
        <v>8</v>
      </c>
      <c r="F5" s="1">
        <v>110047</v>
      </c>
      <c r="I5" s="1">
        <v>200000</v>
      </c>
      <c r="L5" s="1">
        <v>200000</v>
      </c>
      <c r="O5" s="1">
        <f>F5+I5+L5</f>
        <v>510047</v>
      </c>
    </row>
    <row r="6" spans="5:15" x14ac:dyDescent="0.25">
      <c r="F6" t="s">
        <v>2</v>
      </c>
      <c r="G6" t="s">
        <v>7</v>
      </c>
      <c r="I6" t="s">
        <v>1</v>
      </c>
      <c r="L6" t="s">
        <v>0</v>
      </c>
      <c r="O6" t="s">
        <v>5</v>
      </c>
    </row>
    <row r="7" spans="5:15" x14ac:dyDescent="0.25">
      <c r="E7" t="s">
        <v>3</v>
      </c>
      <c r="F7">
        <v>9</v>
      </c>
      <c r="G7">
        <v>1000</v>
      </c>
      <c r="H7" s="3">
        <f>F7*G7</f>
        <v>9000</v>
      </c>
      <c r="K7" s="3">
        <f>I7*J7</f>
        <v>0</v>
      </c>
      <c r="L7">
        <v>13</v>
      </c>
      <c r="M7">
        <v>1000</v>
      </c>
      <c r="N7" s="3">
        <f>L7*M7</f>
        <v>13000</v>
      </c>
      <c r="O7">
        <f>F7+I7+L7</f>
        <v>22</v>
      </c>
    </row>
    <row r="8" spans="5:15" x14ac:dyDescent="0.25">
      <c r="E8" t="s">
        <v>4</v>
      </c>
      <c r="F8">
        <v>9</v>
      </c>
      <c r="G8">
        <v>749</v>
      </c>
      <c r="H8" s="3">
        <f>F8*G8</f>
        <v>6741</v>
      </c>
      <c r="I8">
        <v>10</v>
      </c>
      <c r="J8">
        <v>749</v>
      </c>
      <c r="K8" s="3">
        <f>I8*J8</f>
        <v>7490</v>
      </c>
      <c r="L8">
        <v>13</v>
      </c>
      <c r="M8">
        <v>749</v>
      </c>
      <c r="N8" s="3">
        <f>L8*M8</f>
        <v>9737</v>
      </c>
      <c r="O8">
        <f>F8+I8+L8</f>
        <v>32</v>
      </c>
    </row>
    <row r="9" spans="5:15" x14ac:dyDescent="0.25">
      <c r="E9" t="s">
        <v>6</v>
      </c>
      <c r="F9">
        <v>9</v>
      </c>
      <c r="G9">
        <v>1449</v>
      </c>
      <c r="H9" s="3">
        <f>F9*G9</f>
        <v>13041</v>
      </c>
      <c r="I9">
        <v>23</v>
      </c>
      <c r="J9">
        <v>1449</v>
      </c>
      <c r="K9" s="3">
        <f>I9*J9</f>
        <v>33327</v>
      </c>
      <c r="L9">
        <v>13</v>
      </c>
      <c r="M9">
        <v>1449</v>
      </c>
      <c r="N9" s="3">
        <f>L9*M9</f>
        <v>18837</v>
      </c>
      <c r="O9">
        <f>F9+I9+L9</f>
        <v>45</v>
      </c>
    </row>
    <row r="10" spans="5:15" x14ac:dyDescent="0.25">
      <c r="H10" s="4">
        <f>SUM(H7:H9)</f>
        <v>28782</v>
      </c>
      <c r="K10" s="4">
        <f t="shared" ref="K10" si="0">SUM(K7:K9)</f>
        <v>40817</v>
      </c>
      <c r="N10" s="4">
        <f>SUM(N7:N9)</f>
        <v>41574</v>
      </c>
    </row>
    <row r="14" spans="5:15" x14ac:dyDescent="0.25">
      <c r="I14" s="2">
        <f>H10+K10+N10</f>
        <v>111173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opLeftCell="F3" zoomScale="52" zoomScaleNormal="52" workbookViewId="0">
      <selection activeCell="J22" sqref="J22"/>
    </sheetView>
  </sheetViews>
  <sheetFormatPr baseColWidth="10" defaultRowHeight="15" x14ac:dyDescent="0.25"/>
  <cols>
    <col min="4" max="4" width="34" customWidth="1"/>
    <col min="5" max="5" width="21.42578125" customWidth="1"/>
    <col min="6" max="6" width="28.5703125" customWidth="1"/>
    <col min="7" max="7" width="14" customWidth="1"/>
    <col min="9" max="9" width="20.140625" customWidth="1"/>
    <col min="11" max="11" width="11.5703125" customWidth="1"/>
    <col min="15" max="15" width="18.5703125" customWidth="1"/>
  </cols>
  <sheetData>
    <row r="1" spans="1:15" x14ac:dyDescent="0.25">
      <c r="A1" t="s">
        <v>9</v>
      </c>
    </row>
    <row r="3" spans="1:15" ht="15.75" thickBot="1" x14ac:dyDescent="0.3"/>
    <row r="4" spans="1:15" ht="15.75" thickBot="1" x14ac:dyDescent="0.3">
      <c r="D4" s="11" t="s">
        <v>14</v>
      </c>
      <c r="E4" s="32" t="s">
        <v>11</v>
      </c>
      <c r="F4" s="33"/>
      <c r="G4" s="32" t="s">
        <v>17</v>
      </c>
      <c r="H4" s="33"/>
      <c r="I4" s="32" t="s">
        <v>18</v>
      </c>
      <c r="J4" s="33"/>
      <c r="K4" s="32" t="s">
        <v>20</v>
      </c>
      <c r="L4" s="33"/>
      <c r="M4" s="28" t="s">
        <v>22</v>
      </c>
      <c r="N4" s="29"/>
      <c r="O4" t="s">
        <v>5</v>
      </c>
    </row>
    <row r="5" spans="1:15" ht="39" x14ac:dyDescent="0.25">
      <c r="D5" s="12"/>
      <c r="E5" s="13"/>
      <c r="F5" s="14"/>
      <c r="G5" s="13"/>
      <c r="H5" s="14"/>
      <c r="I5" s="15" t="s">
        <v>19</v>
      </c>
      <c r="J5" s="19" t="s">
        <v>21</v>
      </c>
      <c r="K5" s="17" t="s">
        <v>19</v>
      </c>
      <c r="L5" s="18" t="s">
        <v>21</v>
      </c>
    </row>
    <row r="6" spans="1:15" x14ac:dyDescent="0.25">
      <c r="D6" s="9" t="s">
        <v>10</v>
      </c>
      <c r="E6" s="5" t="s">
        <v>12</v>
      </c>
      <c r="F6" s="6" t="s">
        <v>13</v>
      </c>
      <c r="G6" s="5"/>
      <c r="H6" s="6"/>
      <c r="I6" s="16">
        <v>979</v>
      </c>
      <c r="J6" s="6">
        <v>769</v>
      </c>
      <c r="K6" s="5">
        <f>557.81*1.15</f>
        <v>641.48149999999987</v>
      </c>
      <c r="L6" s="6">
        <f>433.18*1.15</f>
        <v>498.15699999999998</v>
      </c>
      <c r="M6">
        <f>G6*K6</f>
        <v>0</v>
      </c>
      <c r="N6">
        <f>H6*L6</f>
        <v>0</v>
      </c>
      <c r="O6">
        <f>M6+N6</f>
        <v>0</v>
      </c>
    </row>
    <row r="7" spans="1:15" x14ac:dyDescent="0.25">
      <c r="D7" s="9" t="s">
        <v>10</v>
      </c>
      <c r="E7" s="5" t="s">
        <v>12</v>
      </c>
      <c r="F7" s="6" t="s">
        <v>13</v>
      </c>
      <c r="G7" s="5"/>
      <c r="H7" s="6"/>
      <c r="I7" s="5"/>
      <c r="J7" s="6"/>
      <c r="K7" s="5">
        <f>557.81*1.15</f>
        <v>641.48149999999987</v>
      </c>
      <c r="L7" s="6">
        <f>433.18*1.15</f>
        <v>498.15699999999998</v>
      </c>
      <c r="M7">
        <f>G7*K7</f>
        <v>0</v>
      </c>
      <c r="N7">
        <f>H7*L7</f>
        <v>0</v>
      </c>
      <c r="O7">
        <f>M7+N7</f>
        <v>0</v>
      </c>
    </row>
    <row r="8" spans="1:15" ht="15.75" x14ac:dyDescent="0.25">
      <c r="D8" s="27" t="s">
        <v>35</v>
      </c>
      <c r="E8" t="s">
        <v>30</v>
      </c>
      <c r="F8" s="25" t="s">
        <v>26</v>
      </c>
      <c r="G8" s="5">
        <v>20</v>
      </c>
      <c r="H8" s="6"/>
      <c r="I8" s="5"/>
      <c r="J8" s="6"/>
      <c r="K8" s="5">
        <f>226.15*1.15</f>
        <v>260.07249999999999</v>
      </c>
      <c r="L8" s="6"/>
      <c r="M8">
        <f>G8*K8</f>
        <v>5201.45</v>
      </c>
      <c r="N8">
        <f t="shared" ref="N8:N12" si="0">H8*L8</f>
        <v>0</v>
      </c>
      <c r="O8">
        <f>M8</f>
        <v>5201.45</v>
      </c>
    </row>
    <row r="9" spans="1:15" ht="15.75" x14ac:dyDescent="0.25">
      <c r="D9" s="27"/>
      <c r="E9" t="s">
        <v>31</v>
      </c>
      <c r="F9" s="25" t="s">
        <v>27</v>
      </c>
      <c r="G9" s="5">
        <v>20</v>
      </c>
      <c r="H9" s="6"/>
      <c r="I9" s="5"/>
      <c r="J9" s="6"/>
      <c r="K9" s="5">
        <f>210*1.15</f>
        <v>241.49999999999997</v>
      </c>
      <c r="L9" s="6"/>
      <c r="M9">
        <f t="shared" ref="M9:M12" si="1">G9*K9</f>
        <v>4829.9999999999991</v>
      </c>
      <c r="N9">
        <f t="shared" si="0"/>
        <v>0</v>
      </c>
      <c r="O9">
        <f t="shared" ref="O9:O13" si="2">M9</f>
        <v>4829.9999999999991</v>
      </c>
    </row>
    <row r="10" spans="1:15" ht="15.75" x14ac:dyDescent="0.25">
      <c r="D10" s="27"/>
      <c r="E10" t="s">
        <v>32</v>
      </c>
      <c r="F10" s="25" t="s">
        <v>28</v>
      </c>
      <c r="G10" s="5">
        <v>20</v>
      </c>
      <c r="H10" s="6"/>
      <c r="I10" s="5"/>
      <c r="J10" s="6"/>
      <c r="K10" s="5">
        <f>210*1.15</f>
        <v>241.49999999999997</v>
      </c>
      <c r="L10" s="6"/>
      <c r="M10">
        <f t="shared" si="1"/>
        <v>4829.9999999999991</v>
      </c>
      <c r="N10">
        <f t="shared" si="0"/>
        <v>0</v>
      </c>
      <c r="O10">
        <f t="shared" si="2"/>
        <v>4829.9999999999991</v>
      </c>
    </row>
    <row r="11" spans="1:15" ht="15.75" x14ac:dyDescent="0.25">
      <c r="D11" s="27"/>
      <c r="E11" t="s">
        <v>34</v>
      </c>
      <c r="F11" s="25" t="s">
        <v>29</v>
      </c>
      <c r="G11" s="5">
        <v>20</v>
      </c>
      <c r="H11" s="6"/>
      <c r="I11" s="5"/>
      <c r="J11" s="6"/>
      <c r="K11" s="5">
        <f>335*1.15</f>
        <v>385.24999999999994</v>
      </c>
      <c r="L11" s="6"/>
      <c r="M11">
        <f t="shared" si="1"/>
        <v>7704.9999999999991</v>
      </c>
      <c r="N11">
        <f t="shared" si="0"/>
        <v>0</v>
      </c>
      <c r="O11">
        <f t="shared" si="2"/>
        <v>7704.9999999999991</v>
      </c>
    </row>
    <row r="12" spans="1:15" ht="132.75" customHeight="1" x14ac:dyDescent="0.25">
      <c r="D12" s="27"/>
      <c r="E12" s="24" t="s">
        <v>33</v>
      </c>
      <c r="F12" s="6"/>
      <c r="G12" s="5"/>
      <c r="H12" s="6"/>
      <c r="I12" s="5"/>
      <c r="J12" s="6"/>
      <c r="K12" s="5">
        <f>210*1.15</f>
        <v>241.49999999999997</v>
      </c>
      <c r="L12" s="6"/>
      <c r="M12">
        <f t="shared" si="1"/>
        <v>0</v>
      </c>
      <c r="N12">
        <f t="shared" si="0"/>
        <v>0</v>
      </c>
      <c r="O12">
        <f t="shared" si="2"/>
        <v>0</v>
      </c>
    </row>
    <row r="13" spans="1:15" ht="132.75" customHeight="1" x14ac:dyDescent="0.25">
      <c r="D13" s="26" t="s">
        <v>37</v>
      </c>
      <c r="E13" s="24"/>
      <c r="F13" s="6"/>
      <c r="G13" s="6">
        <v>11</v>
      </c>
      <c r="I13" s="5"/>
      <c r="J13" s="6"/>
      <c r="K13" s="5">
        <f>335*1.15</f>
        <v>385.24999999999994</v>
      </c>
      <c r="L13" s="6"/>
      <c r="M13">
        <f>G13*K13</f>
        <v>4237.7499999999991</v>
      </c>
      <c r="O13">
        <f t="shared" si="2"/>
        <v>4237.7499999999991</v>
      </c>
    </row>
    <row r="14" spans="1:15" ht="15" customHeight="1" x14ac:dyDescent="0.25">
      <c r="D14" s="26" t="s">
        <v>36</v>
      </c>
      <c r="E14" s="24"/>
      <c r="F14" s="6"/>
      <c r="G14" s="5"/>
      <c r="H14" s="6">
        <v>25</v>
      </c>
      <c r="I14" s="5"/>
      <c r="J14" s="6"/>
      <c r="K14" s="5"/>
      <c r="L14" s="6">
        <v>500</v>
      </c>
      <c r="N14">
        <f>H14*L14</f>
        <v>12500</v>
      </c>
      <c r="O14">
        <f>N14</f>
        <v>12500</v>
      </c>
    </row>
    <row r="15" spans="1:15" ht="15.75" thickBot="1" x14ac:dyDescent="0.3">
      <c r="D15" s="10" t="s">
        <v>15</v>
      </c>
      <c r="E15" s="7" t="s">
        <v>16</v>
      </c>
      <c r="F15" s="8"/>
      <c r="G15" s="7">
        <v>5</v>
      </c>
      <c r="H15" s="8"/>
      <c r="I15" s="7"/>
      <c r="J15" s="8"/>
      <c r="K15" s="7">
        <f>1850*1.15</f>
        <v>2127.5</v>
      </c>
      <c r="L15" s="8"/>
      <c r="N15">
        <f>G15*K15</f>
        <v>10637.5</v>
      </c>
      <c r="O15">
        <f>G1215+N15</f>
        <v>10637.5</v>
      </c>
    </row>
    <row r="16" spans="1:15" x14ac:dyDescent="0.25">
      <c r="N16" t="s">
        <v>5</v>
      </c>
      <c r="O16" s="2">
        <f>SUM(O6:O15)</f>
        <v>49941.7</v>
      </c>
    </row>
    <row r="22" spans="4:6" ht="15.75" thickBot="1" x14ac:dyDescent="0.3"/>
    <row r="23" spans="4:6" ht="30.75" thickBot="1" x14ac:dyDescent="0.3">
      <c r="D23" s="21" t="s">
        <v>10</v>
      </c>
      <c r="E23" s="22" t="s">
        <v>24</v>
      </c>
      <c r="F23" s="23" t="s">
        <v>25</v>
      </c>
    </row>
    <row r="24" spans="4:6" ht="36.75" customHeight="1" thickBot="1" x14ac:dyDescent="0.3">
      <c r="D24" s="20" t="s">
        <v>15</v>
      </c>
      <c r="E24" s="30" t="s">
        <v>23</v>
      </c>
      <c r="F24" s="31"/>
    </row>
  </sheetData>
  <mergeCells count="7">
    <mergeCell ref="D8:D12"/>
    <mergeCell ref="M4:N4"/>
    <mergeCell ref="E24:F24"/>
    <mergeCell ref="E4:F4"/>
    <mergeCell ref="G4:H4"/>
    <mergeCell ref="I4:J4"/>
    <mergeCell ref="K4:L4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B849-9301-455E-87D9-6A25F4EF2804}">
  <dimension ref="C3:J13"/>
  <sheetViews>
    <sheetView tabSelected="1" zoomScale="130" zoomScaleNormal="130" workbookViewId="0">
      <selection activeCell="E8" sqref="E8"/>
    </sheetView>
  </sheetViews>
  <sheetFormatPr baseColWidth="10" defaultRowHeight="15" x14ac:dyDescent="0.25"/>
  <cols>
    <col min="3" max="4" width="25" customWidth="1"/>
    <col min="6" max="6" width="16.28515625" customWidth="1"/>
    <col min="7" max="7" width="17.28515625" customWidth="1"/>
    <col min="8" max="8" width="20.5703125" customWidth="1"/>
    <col min="10" max="10" width="20.42578125" customWidth="1"/>
  </cols>
  <sheetData>
    <row r="3" spans="3:10" x14ac:dyDescent="0.25">
      <c r="H3" s="2">
        <v>1138200</v>
      </c>
      <c r="J3" s="4">
        <f>H3/2</f>
        <v>569100</v>
      </c>
    </row>
    <row r="6" spans="3:10" x14ac:dyDescent="0.25">
      <c r="E6" s="36" t="s">
        <v>38</v>
      </c>
      <c r="F6" s="36" t="s">
        <v>39</v>
      </c>
      <c r="G6" s="36" t="s">
        <v>5</v>
      </c>
    </row>
    <row r="7" spans="3:10" ht="60" x14ac:dyDescent="0.25">
      <c r="C7" s="34" t="s">
        <v>40</v>
      </c>
      <c r="D7" s="39">
        <v>3</v>
      </c>
      <c r="E7" s="36">
        <v>2</v>
      </c>
      <c r="F7" s="37">
        <v>4880</v>
      </c>
      <c r="G7" s="37">
        <f>E7*F7</f>
        <v>9760</v>
      </c>
    </row>
    <row r="8" spans="3:10" ht="60" x14ac:dyDescent="0.25">
      <c r="C8" s="34" t="s">
        <v>41</v>
      </c>
      <c r="D8" s="39">
        <v>2</v>
      </c>
      <c r="E8" s="36">
        <v>2</v>
      </c>
      <c r="F8" s="38">
        <v>30164.05</v>
      </c>
      <c r="G8" s="37">
        <f t="shared" ref="G8:G11" si="0">E8*F8</f>
        <v>60328.1</v>
      </c>
      <c r="J8" s="40">
        <f>J3-G13</f>
        <v>20321.725000000093</v>
      </c>
    </row>
    <row r="9" spans="3:10" ht="60" x14ac:dyDescent="0.25">
      <c r="C9" s="34" t="s">
        <v>42</v>
      </c>
      <c r="D9" s="39">
        <v>5</v>
      </c>
      <c r="E9" s="36">
        <v>4</v>
      </c>
      <c r="F9" s="38">
        <v>21645.55</v>
      </c>
      <c r="G9" s="37">
        <f t="shared" si="0"/>
        <v>86582.2</v>
      </c>
    </row>
    <row r="10" spans="3:10" ht="30" x14ac:dyDescent="0.25">
      <c r="C10" s="35" t="s">
        <v>43</v>
      </c>
      <c r="D10" s="39">
        <v>7</v>
      </c>
      <c r="E10" s="36">
        <v>4</v>
      </c>
      <c r="F10" s="38">
        <v>45482.05</v>
      </c>
      <c r="G10" s="37">
        <f t="shared" si="0"/>
        <v>181928.2</v>
      </c>
    </row>
    <row r="11" spans="3:10" ht="30" x14ac:dyDescent="0.25">
      <c r="C11" s="34" t="s">
        <v>44</v>
      </c>
      <c r="D11" s="39">
        <v>1</v>
      </c>
      <c r="E11" s="36">
        <v>1</v>
      </c>
      <c r="F11" s="38">
        <v>138600</v>
      </c>
      <c r="G11" s="37">
        <f t="shared" si="0"/>
        <v>138600</v>
      </c>
    </row>
    <row r="12" spans="3:10" x14ac:dyDescent="0.25">
      <c r="G12" s="41">
        <f>SUM(G7:G11)</f>
        <v>477198.5</v>
      </c>
    </row>
    <row r="13" spans="3:10" x14ac:dyDescent="0.25">
      <c r="F13" s="42" t="s">
        <v>45</v>
      </c>
      <c r="G13" s="43">
        <f>G12*1.15</f>
        <v>548778.27499999991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APLICACIONES iNFORMATICAS</vt:lpstr>
      <vt:lpstr>TINTA</vt:lpstr>
      <vt:lpstr>Equipo de computacion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2024-05-14T19:56:22Z</dcterms:created>
  <dcterms:modified xsi:type="dcterms:W3CDTF">2024-06-18T20:36:45Z</dcterms:modified>
</cp:coreProperties>
</file>