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24226"/>
  <mc:AlternateContent xmlns:mc="http://schemas.openxmlformats.org/markup-compatibility/2006">
    <mc:Choice Requires="x15">
      <x15ac:absPath xmlns:x15ac="http://schemas.microsoft.com/office/spreadsheetml/2010/11/ac" url="C:\Users\DONKAMS\Downloads\Income-Inequality-Analysis-with-Quantitative-Modeling\"/>
    </mc:Choice>
  </mc:AlternateContent>
  <xr:revisionPtr revIDLastSave="0" documentId="13_ncr:1_{9474ECBF-EC4E-41BE-898D-9EBE69CF0B91}" xr6:coauthVersionLast="43" xr6:coauthVersionMax="43" xr10:uidLastSave="{00000000-0000-0000-0000-000000000000}"/>
  <bookViews>
    <workbookView xWindow="-120" yWindow="-120" windowWidth="29040" windowHeight="16440" activeTab="2" xr2:uid="{00000000-000D-0000-FFFF-FFFF00000000}"/>
  </bookViews>
  <sheets>
    <sheet name="Titlepage" sheetId="7" r:id="rId1"/>
    <sheet name="Datasets" sheetId="4" r:id="rId2"/>
    <sheet name="A1 Descriptives" sheetId="5" r:id="rId3"/>
    <sheet name="A1 Pivot" sheetId="13" r:id="rId4"/>
    <sheet name="A2 Ginis and FRD" sheetId="6" r:id="rId5"/>
    <sheet name="A2 Pivot" sheetId="14" r:id="rId6"/>
    <sheet name="A3 Budget size &amp; Target" sheetId="8" r:id="rId7"/>
    <sheet name="A3 Pivot" sheetId="18" r:id="rId8"/>
    <sheet name="A4 Budget size programs" sheetId="29" r:id="rId9"/>
    <sheet name="A4 Pivot" sheetId="35" r:id="rId10"/>
    <sheet name="A5 Decomposition" sheetId="30" r:id="rId11"/>
    <sheet name="A5 Pivot" sheetId="36" r:id="rId12"/>
  </sheets>
  <definedNames>
    <definedName name="_xlnm._FilterDatabase" localSheetId="2" hidden="1">'A1 Descriptives'!$A$3:$K$296</definedName>
    <definedName name="_xlnm._FilterDatabase" localSheetId="4" hidden="1">'A2 Ginis and FRD'!$F$1:$F$345</definedName>
    <definedName name="_xlnm._FilterDatabase" localSheetId="6" hidden="1">'A3 Budget size &amp; Target'!$F$1:$F$322</definedName>
    <definedName name="_xlnm._FilterDatabase" localSheetId="8" hidden="1">'A4 Budget size programs'!$F$1:$F$330</definedName>
    <definedName name="_xlnm._FilterDatabase" localSheetId="10" hidden="1">'A5 Decomposition'!$F$1:$F$312</definedName>
    <definedName name="_xlnm.Print_Area" localSheetId="6">'A3 Budget size &amp; Target'!$A$1:$J$330</definedName>
    <definedName name="_xlnm.Print_Area" localSheetId="11">'A5 Pivot'!$A$1:$L$34</definedName>
    <definedName name="_xlnm.Print_Titles" localSheetId="2">'A1 Descriptives'!$1:$3</definedName>
    <definedName name="_xlnm.Print_Titles" localSheetId="3">'A1 Pivot'!$7:$7</definedName>
    <definedName name="_xlnm.Print_Titles" localSheetId="4">'A2 Ginis and FRD'!$3:$5</definedName>
    <definedName name="_xlnm.Print_Titles" localSheetId="5">'A2 Pivot'!$6:$7</definedName>
    <definedName name="_xlnm.Print_Titles" localSheetId="6">'A3 Budget size &amp; Target'!$D:$F,'A3 Budget size &amp; Target'!$3:$5</definedName>
    <definedName name="_xlnm.Print_Titles" localSheetId="7">'A3 Pivot'!$7:$7</definedName>
    <definedName name="_xlnm.Print_Titles" localSheetId="8">'A4 Budget size programs'!$3:$5</definedName>
    <definedName name="_xlnm.Print_Titles" localSheetId="9">'A4 Pivot'!$6:$7</definedName>
    <definedName name="_xlnm.Print_Titles" localSheetId="10">'A5 Decomposition'!$3:$5</definedName>
    <definedName name="_xlnm.Print_Titles" localSheetId="11">'A5 Pivot'!$6:$7</definedName>
  </definedNames>
  <calcPr calcId="181029"/>
  <pivotCaches>
    <pivotCache cacheId="0" r:id="rId13"/>
    <pivotCache cacheId="1" r:id="rId14"/>
    <pivotCache cacheId="2" r:id="rId15"/>
    <pivotCache cacheId="3" r:id="rId16"/>
    <pivotCache cacheId="4" r:id="rId17"/>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H109" i="29" l="1"/>
  <c r="S303" i="30" l="1"/>
  <c r="R303" i="30"/>
  <c r="Q303" i="30"/>
  <c r="P303" i="30"/>
  <c r="O303" i="30"/>
  <c r="N303" i="30"/>
  <c r="M303" i="30"/>
  <c r="L303" i="30"/>
  <c r="I303" i="30"/>
  <c r="H303" i="30"/>
  <c r="G303" i="30"/>
  <c r="S302" i="30"/>
  <c r="R302" i="30"/>
  <c r="Q302" i="30"/>
  <c r="P302" i="30"/>
  <c r="O302" i="30"/>
  <c r="N302" i="30"/>
  <c r="M302" i="30"/>
  <c r="L302" i="30"/>
  <c r="I302" i="30"/>
  <c r="H302" i="30"/>
  <c r="G302" i="30"/>
  <c r="S301" i="30"/>
  <c r="R301" i="30"/>
  <c r="Q301" i="30"/>
  <c r="P301" i="30"/>
  <c r="O301" i="30"/>
  <c r="N301" i="30"/>
  <c r="M301" i="30"/>
  <c r="L301" i="30"/>
  <c r="I301" i="30"/>
  <c r="H301" i="30"/>
  <c r="G301" i="30"/>
  <c r="S300" i="30"/>
  <c r="R300" i="30"/>
  <c r="Q300" i="30"/>
  <c r="P300" i="30"/>
  <c r="O300" i="30"/>
  <c r="N300" i="30"/>
  <c r="M300" i="30"/>
  <c r="L300" i="30"/>
  <c r="I300" i="30"/>
  <c r="I304" i="30" s="1"/>
  <c r="H300" i="30"/>
  <c r="H304" i="30" s="1"/>
  <c r="G300" i="30"/>
  <c r="G304" i="30" s="1"/>
  <c r="AE298" i="30"/>
  <c r="K298" i="30"/>
  <c r="J298" i="30"/>
  <c r="AK298" i="30" s="1"/>
  <c r="AE297" i="30"/>
  <c r="K297" i="30"/>
  <c r="J297" i="30"/>
  <c r="AE296" i="30"/>
  <c r="K296" i="30"/>
  <c r="J296" i="30"/>
  <c r="AI296" i="30" s="1"/>
  <c r="AE295" i="30"/>
  <c r="K295" i="30"/>
  <c r="J295" i="30"/>
  <c r="AI295" i="30" s="1"/>
  <c r="AF294" i="30"/>
  <c r="AE294" i="30"/>
  <c r="W294" i="30"/>
  <c r="T294" i="30"/>
  <c r="K294" i="30"/>
  <c r="J294" i="30"/>
  <c r="AG294" i="30" s="1"/>
  <c r="AE293" i="30"/>
  <c r="T293" i="30"/>
  <c r="K293" i="30"/>
  <c r="J293" i="30"/>
  <c r="AE292" i="30"/>
  <c r="W292" i="30"/>
  <c r="T292" i="30"/>
  <c r="K292" i="30"/>
  <c r="J292" i="30"/>
  <c r="AM292" i="30" s="1"/>
  <c r="AE291" i="30"/>
  <c r="T291" i="30"/>
  <c r="K291" i="30"/>
  <c r="J291" i="30"/>
  <c r="AK291" i="30" s="1"/>
  <c r="AE290" i="30"/>
  <c r="T290" i="30"/>
  <c r="K290" i="30"/>
  <c r="J290" i="30"/>
  <c r="AL290" i="30" s="1"/>
  <c r="AE289" i="30"/>
  <c r="T289" i="30"/>
  <c r="K289" i="30"/>
  <c r="J289" i="30"/>
  <c r="AN289" i="30" s="1"/>
  <c r="AE288" i="30"/>
  <c r="T288" i="30"/>
  <c r="K288" i="30"/>
  <c r="J288" i="30"/>
  <c r="AG288" i="30" s="1"/>
  <c r="AE287" i="30"/>
  <c r="T287" i="30"/>
  <c r="K287" i="30"/>
  <c r="J287" i="30"/>
  <c r="AN287" i="30" s="1"/>
  <c r="AE286" i="30"/>
  <c r="T286" i="30"/>
  <c r="K286" i="30"/>
  <c r="J286" i="30"/>
  <c r="AK286" i="30" s="1"/>
  <c r="AE285" i="30"/>
  <c r="T285" i="30"/>
  <c r="K285" i="30"/>
  <c r="J285" i="30"/>
  <c r="AM285" i="30" s="1"/>
  <c r="AE284" i="30"/>
  <c r="T284" i="30"/>
  <c r="K284" i="30"/>
  <c r="J284" i="30"/>
  <c r="AE283" i="30"/>
  <c r="T283" i="30"/>
  <c r="K283" i="30"/>
  <c r="J283" i="30"/>
  <c r="AG283" i="30" s="1"/>
  <c r="AE282" i="30"/>
  <c r="T282" i="30"/>
  <c r="K282" i="30"/>
  <c r="J282" i="30"/>
  <c r="AK282" i="30" s="1"/>
  <c r="AE281" i="30"/>
  <c r="T281" i="30"/>
  <c r="K281" i="30"/>
  <c r="J281" i="30"/>
  <c r="AK281" i="30" s="1"/>
  <c r="AE280" i="30"/>
  <c r="T280" i="30"/>
  <c r="K280" i="30"/>
  <c r="J280" i="30"/>
  <c r="AG280" i="30" s="1"/>
  <c r="AE279" i="30"/>
  <c r="T279" i="30"/>
  <c r="K279" i="30"/>
  <c r="J279" i="30"/>
  <c r="AG279" i="30" s="1"/>
  <c r="AL278" i="30"/>
  <c r="AE278" i="30"/>
  <c r="W278" i="30"/>
  <c r="T278" i="30"/>
  <c r="K278" i="30"/>
  <c r="J278" i="30"/>
  <c r="AK278" i="30" s="1"/>
  <c r="AN277" i="30"/>
  <c r="AF277" i="30"/>
  <c r="AE277" i="30"/>
  <c r="W277" i="30"/>
  <c r="T277" i="30"/>
  <c r="K277" i="30"/>
  <c r="J277" i="30"/>
  <c r="AK277" i="30" s="1"/>
  <c r="AE276" i="30"/>
  <c r="T276" i="30"/>
  <c r="K276" i="30"/>
  <c r="J276" i="30"/>
  <c r="AE275" i="30"/>
  <c r="T275" i="30"/>
  <c r="K275" i="30"/>
  <c r="J275" i="30"/>
  <c r="AJ275" i="30" s="1"/>
  <c r="AE274" i="30"/>
  <c r="T274" i="30"/>
  <c r="K274" i="30"/>
  <c r="J274" i="30"/>
  <c r="AN274" i="30" s="1"/>
  <c r="AE273" i="30"/>
  <c r="T273" i="30"/>
  <c r="K273" i="30"/>
  <c r="J273" i="30"/>
  <c r="AM273" i="30" s="1"/>
  <c r="AE272" i="30"/>
  <c r="T272" i="30"/>
  <c r="K272" i="30"/>
  <c r="J272" i="30"/>
  <c r="AE271" i="30"/>
  <c r="T271" i="30"/>
  <c r="K271" i="30"/>
  <c r="J271" i="30"/>
  <c r="AN271" i="30" s="1"/>
  <c r="AE270" i="30"/>
  <c r="T270" i="30"/>
  <c r="K270" i="30"/>
  <c r="J270" i="30"/>
  <c r="AG270" i="30" s="1"/>
  <c r="AE269" i="30"/>
  <c r="T269" i="30"/>
  <c r="K269" i="30"/>
  <c r="J269" i="30"/>
  <c r="AE268" i="30"/>
  <c r="K268" i="30"/>
  <c r="J268" i="30"/>
  <c r="AF268" i="30" s="1"/>
  <c r="AE267" i="30"/>
  <c r="T267" i="30"/>
  <c r="K267" i="30"/>
  <c r="J267" i="30"/>
  <c r="W267" i="30" s="1"/>
  <c r="AE266" i="30"/>
  <c r="T266" i="30"/>
  <c r="K266" i="30"/>
  <c r="J266" i="30"/>
  <c r="AE265" i="30"/>
  <c r="T265" i="30"/>
  <c r="K265" i="30"/>
  <c r="J265" i="30"/>
  <c r="AG265" i="30" s="1"/>
  <c r="AE264" i="30"/>
  <c r="T264" i="30"/>
  <c r="K264" i="30"/>
  <c r="J264" i="30"/>
  <c r="AE263" i="30"/>
  <c r="T263" i="30"/>
  <c r="K263" i="30"/>
  <c r="J263" i="30"/>
  <c r="W263" i="30" s="1"/>
  <c r="AE262" i="30"/>
  <c r="T262" i="30"/>
  <c r="K262" i="30"/>
  <c r="J262" i="30"/>
  <c r="AE261" i="30"/>
  <c r="T261" i="30"/>
  <c r="K261" i="30"/>
  <c r="J261" i="30"/>
  <c r="AE260" i="30"/>
  <c r="T260" i="30"/>
  <c r="K260" i="30"/>
  <c r="J260" i="30"/>
  <c r="AG260" i="30" s="1"/>
  <c r="AE259" i="30"/>
  <c r="T259" i="30"/>
  <c r="K259" i="30"/>
  <c r="J259" i="30"/>
  <c r="AH259" i="30" s="1"/>
  <c r="AE258" i="30"/>
  <c r="T258" i="30"/>
  <c r="K258" i="30"/>
  <c r="J258" i="30"/>
  <c r="AM258" i="30" s="1"/>
  <c r="AE257" i="30"/>
  <c r="T257" i="30"/>
  <c r="K257" i="30"/>
  <c r="J257" i="30"/>
  <c r="AM257" i="30" s="1"/>
  <c r="AE256" i="30"/>
  <c r="T256" i="30"/>
  <c r="K256" i="30"/>
  <c r="J256" i="30"/>
  <c r="AN256" i="30" s="1"/>
  <c r="AE255" i="30"/>
  <c r="T255" i="30"/>
  <c r="K255" i="30"/>
  <c r="J255" i="30"/>
  <c r="AE254" i="30"/>
  <c r="T254" i="30"/>
  <c r="K254" i="30"/>
  <c r="J254" i="30"/>
  <c r="AL254" i="30" s="1"/>
  <c r="AE253" i="30"/>
  <c r="T253" i="30"/>
  <c r="K253" i="30"/>
  <c r="J253" i="30"/>
  <c r="AH253" i="30" s="1"/>
  <c r="AE252" i="30"/>
  <c r="T252" i="30"/>
  <c r="K252" i="30"/>
  <c r="J252" i="30"/>
  <c r="AE251" i="30"/>
  <c r="T251" i="30"/>
  <c r="K251" i="30"/>
  <c r="J251" i="30"/>
  <c r="W251" i="30" s="1"/>
  <c r="AH250" i="30"/>
  <c r="AE250" i="30"/>
  <c r="U250" i="30"/>
  <c r="T250" i="30"/>
  <c r="AO250" i="30" s="1"/>
  <c r="K250" i="30"/>
  <c r="J250" i="30"/>
  <c r="AK250" i="30" s="1"/>
  <c r="AE249" i="30"/>
  <c r="T249" i="30"/>
  <c r="K249" i="30"/>
  <c r="J249" i="30"/>
  <c r="AE248" i="30"/>
  <c r="T248" i="30"/>
  <c r="K248" i="30"/>
  <c r="J248" i="30"/>
  <c r="AO248" i="30" s="1"/>
  <c r="AE247" i="30"/>
  <c r="T247" i="30"/>
  <c r="K247" i="30"/>
  <c r="J247" i="30"/>
  <c r="AM247" i="30" s="1"/>
  <c r="AG246" i="30"/>
  <c r="AE246" i="30"/>
  <c r="U246" i="30"/>
  <c r="T246" i="30"/>
  <c r="K246" i="30"/>
  <c r="J246" i="30"/>
  <c r="AJ246" i="30" s="1"/>
  <c r="AE245" i="30"/>
  <c r="K245" i="30"/>
  <c r="J245" i="30"/>
  <c r="AE244" i="30"/>
  <c r="K244" i="30"/>
  <c r="J244" i="30"/>
  <c r="AN244" i="30" s="1"/>
  <c r="AE243" i="30"/>
  <c r="K243" i="30"/>
  <c r="J243" i="30"/>
  <c r="AK243" i="30" s="1"/>
  <c r="AE242" i="30"/>
  <c r="K242" i="30"/>
  <c r="J242" i="30"/>
  <c r="AJ242" i="30" s="1"/>
  <c r="AE241" i="30"/>
  <c r="K241" i="30"/>
  <c r="J241" i="30"/>
  <c r="AL241" i="30" s="1"/>
  <c r="AE240" i="30"/>
  <c r="K240" i="30"/>
  <c r="J240" i="30"/>
  <c r="AJ240" i="30" s="1"/>
  <c r="AE239" i="30"/>
  <c r="T239" i="30"/>
  <c r="K239" i="30"/>
  <c r="J239" i="30"/>
  <c r="AL239" i="30" s="1"/>
  <c r="AE238" i="30"/>
  <c r="T238" i="30"/>
  <c r="K238" i="30"/>
  <c r="J238" i="30"/>
  <c r="AE237" i="30"/>
  <c r="T237" i="30"/>
  <c r="K237" i="30"/>
  <c r="J237" i="30"/>
  <c r="AE236" i="30"/>
  <c r="T236" i="30"/>
  <c r="K236" i="30"/>
  <c r="J236" i="30"/>
  <c r="AN236" i="30" s="1"/>
  <c r="AE235" i="30"/>
  <c r="T235" i="30"/>
  <c r="K235" i="30"/>
  <c r="J235" i="30"/>
  <c r="AG235" i="30" s="1"/>
  <c r="AE234" i="30"/>
  <c r="T234" i="30"/>
  <c r="K234" i="30"/>
  <c r="J234" i="30"/>
  <c r="AF234" i="30" s="1"/>
  <c r="AE233" i="30"/>
  <c r="T233" i="30"/>
  <c r="K233" i="30"/>
  <c r="J233" i="30"/>
  <c r="AE232" i="30"/>
  <c r="T232" i="30"/>
  <c r="K232" i="30"/>
  <c r="J232" i="30"/>
  <c r="AN232" i="30" s="1"/>
  <c r="AE231" i="30"/>
  <c r="T231" i="30"/>
  <c r="K231" i="30"/>
  <c r="J231" i="30"/>
  <c r="AG231" i="30" s="1"/>
  <c r="AE230" i="30"/>
  <c r="T230" i="30"/>
  <c r="K230" i="30"/>
  <c r="J230" i="30"/>
  <c r="AN230" i="30" s="1"/>
  <c r="AE229" i="30"/>
  <c r="K229" i="30"/>
  <c r="J229" i="30"/>
  <c r="AE228" i="30"/>
  <c r="K228" i="30"/>
  <c r="J228" i="30"/>
  <c r="W228" i="30" s="1"/>
  <c r="AK227" i="30"/>
  <c r="AE227" i="30"/>
  <c r="K227" i="30"/>
  <c r="J227" i="30"/>
  <c r="AN227" i="30" s="1"/>
  <c r="AE226" i="30"/>
  <c r="K226" i="30"/>
  <c r="J226" i="30"/>
  <c r="AK226" i="30" s="1"/>
  <c r="AE225" i="30"/>
  <c r="K225" i="30"/>
  <c r="J225" i="30"/>
  <c r="AK225" i="30" s="1"/>
  <c r="AE224" i="30"/>
  <c r="K224" i="30"/>
  <c r="J224" i="30"/>
  <c r="AI224" i="30" s="1"/>
  <c r="AE223" i="30"/>
  <c r="T223" i="30"/>
  <c r="AO223" i="30" s="1"/>
  <c r="K223" i="30"/>
  <c r="J223" i="30"/>
  <c r="AG223" i="30" s="1"/>
  <c r="AE222" i="30"/>
  <c r="K222" i="30"/>
  <c r="J222" i="30"/>
  <c r="AI222" i="30" s="1"/>
  <c r="AE221" i="30"/>
  <c r="T221" i="30"/>
  <c r="K221" i="30"/>
  <c r="J221" i="30"/>
  <c r="AN221" i="30" s="1"/>
  <c r="AE220" i="30"/>
  <c r="T220" i="30"/>
  <c r="K220" i="30"/>
  <c r="J220" i="30"/>
  <c r="AH220" i="30" s="1"/>
  <c r="AE219" i="30"/>
  <c r="T219" i="30"/>
  <c r="K219" i="30"/>
  <c r="J219" i="30"/>
  <c r="AN219" i="30" s="1"/>
  <c r="AE218" i="30"/>
  <c r="T218" i="30"/>
  <c r="K218" i="30"/>
  <c r="J218" i="30"/>
  <c r="AH218" i="30" s="1"/>
  <c r="AK217" i="30"/>
  <c r="AE217" i="30"/>
  <c r="K217" i="30"/>
  <c r="J217" i="30"/>
  <c r="AG217" i="30" s="1"/>
  <c r="AE216" i="30"/>
  <c r="K216" i="30"/>
  <c r="J216" i="30"/>
  <c r="AN216" i="30" s="1"/>
  <c r="AE215" i="30"/>
  <c r="K215" i="30"/>
  <c r="J215" i="30"/>
  <c r="AI215" i="30" s="1"/>
  <c r="AJ214" i="30"/>
  <c r="AE214" i="30"/>
  <c r="K214" i="30"/>
  <c r="J214" i="30"/>
  <c r="AN214" i="30" s="1"/>
  <c r="AE213" i="30"/>
  <c r="K213" i="30"/>
  <c r="J213" i="30"/>
  <c r="AI213" i="30" s="1"/>
  <c r="AE212" i="30"/>
  <c r="K212" i="30"/>
  <c r="J212" i="30"/>
  <c r="AI212" i="30" s="1"/>
  <c r="AE211" i="30"/>
  <c r="K211" i="30"/>
  <c r="J211" i="30"/>
  <c r="AI211" i="30" s="1"/>
  <c r="AE210" i="30"/>
  <c r="K210" i="30"/>
  <c r="J210" i="30"/>
  <c r="AI210" i="30" s="1"/>
  <c r="AE209" i="30"/>
  <c r="T209" i="30"/>
  <c r="K209" i="30"/>
  <c r="J209" i="30"/>
  <c r="AE208" i="30"/>
  <c r="T208" i="30"/>
  <c r="K208" i="30"/>
  <c r="J208" i="30"/>
  <c r="AE207" i="30"/>
  <c r="K207" i="30"/>
  <c r="J207" i="30"/>
  <c r="AI207" i="30" s="1"/>
  <c r="AE206" i="30"/>
  <c r="K206" i="30"/>
  <c r="J206" i="30"/>
  <c r="AK206" i="30" s="1"/>
  <c r="AE205" i="30"/>
  <c r="T205" i="30"/>
  <c r="K205" i="30"/>
  <c r="J205" i="30"/>
  <c r="AG205" i="30" s="1"/>
  <c r="AE204" i="30"/>
  <c r="T204" i="30"/>
  <c r="K204" i="30"/>
  <c r="J204" i="30"/>
  <c r="U204" i="30" s="1"/>
  <c r="AP204" i="30" s="1"/>
  <c r="AE203" i="30"/>
  <c r="T203" i="30"/>
  <c r="K203" i="30"/>
  <c r="J203" i="30"/>
  <c r="AM203" i="30" s="1"/>
  <c r="AF202" i="30"/>
  <c r="AE202" i="30"/>
  <c r="W202" i="30"/>
  <c r="T202" i="30"/>
  <c r="K202" i="30"/>
  <c r="J202" i="30"/>
  <c r="AL202" i="30" s="1"/>
  <c r="AE201" i="30"/>
  <c r="T201" i="30"/>
  <c r="K201" i="30"/>
  <c r="J201" i="30"/>
  <c r="AE200" i="30"/>
  <c r="T200" i="30"/>
  <c r="K200" i="30"/>
  <c r="J200" i="30"/>
  <c r="AG199" i="30"/>
  <c r="AE199" i="30"/>
  <c r="U199" i="30"/>
  <c r="AP199" i="30" s="1"/>
  <c r="T199" i="30"/>
  <c r="K199" i="30"/>
  <c r="J199" i="30"/>
  <c r="AM199" i="30" s="1"/>
  <c r="AE198" i="30"/>
  <c r="T198" i="30"/>
  <c r="K198" i="30"/>
  <c r="J198" i="30"/>
  <c r="AG198" i="30" s="1"/>
  <c r="AE197" i="30"/>
  <c r="T197" i="30"/>
  <c r="K197" i="30"/>
  <c r="J197" i="30"/>
  <c r="AG197" i="30" s="1"/>
  <c r="AE196" i="30"/>
  <c r="T196" i="30"/>
  <c r="K196" i="30"/>
  <c r="J196" i="30"/>
  <c r="AL196" i="30" s="1"/>
  <c r="AE195" i="30"/>
  <c r="K195" i="30"/>
  <c r="J195" i="30"/>
  <c r="AN195" i="30" s="1"/>
  <c r="AE194" i="30"/>
  <c r="K194" i="30"/>
  <c r="J194" i="30"/>
  <c r="W194" i="30" s="1"/>
  <c r="AE193" i="30"/>
  <c r="T193" i="30"/>
  <c r="K193" i="30"/>
  <c r="J193" i="30"/>
  <c r="AN193" i="30" s="1"/>
  <c r="AE192" i="30"/>
  <c r="T192" i="30"/>
  <c r="K192" i="30"/>
  <c r="J192" i="30"/>
  <c r="AM192" i="30" s="1"/>
  <c r="AE191" i="30"/>
  <c r="T191" i="30"/>
  <c r="K191" i="30"/>
  <c r="J191" i="30"/>
  <c r="AM191" i="30" s="1"/>
  <c r="AE190" i="30"/>
  <c r="T190" i="30"/>
  <c r="K190" i="30"/>
  <c r="J190" i="30"/>
  <c r="AE189" i="30"/>
  <c r="T189" i="30"/>
  <c r="K189" i="30"/>
  <c r="J189" i="30"/>
  <c r="AK189" i="30" s="1"/>
  <c r="AE188" i="30"/>
  <c r="T188" i="30"/>
  <c r="K188" i="30"/>
  <c r="J188" i="30"/>
  <c r="AG188" i="30" s="1"/>
  <c r="AE187" i="30"/>
  <c r="T187" i="30"/>
  <c r="K187" i="30"/>
  <c r="J187" i="30"/>
  <c r="AG187" i="30" s="1"/>
  <c r="AE186" i="30"/>
  <c r="T186" i="30"/>
  <c r="K186" i="30"/>
  <c r="J186" i="30"/>
  <c r="AK186" i="30" s="1"/>
  <c r="AE185" i="30"/>
  <c r="T185" i="30"/>
  <c r="K185" i="30"/>
  <c r="J185" i="30"/>
  <c r="AJ185" i="30" s="1"/>
  <c r="AE184" i="30"/>
  <c r="T184" i="30"/>
  <c r="K184" i="30"/>
  <c r="J184" i="30"/>
  <c r="AK184" i="30" s="1"/>
  <c r="AE183" i="30"/>
  <c r="T183" i="30"/>
  <c r="AO183" i="30" s="1"/>
  <c r="K183" i="30"/>
  <c r="J183" i="30"/>
  <c r="AN183" i="30" s="1"/>
  <c r="AE182" i="30"/>
  <c r="T182" i="30"/>
  <c r="K182" i="30"/>
  <c r="J182" i="30"/>
  <c r="AK182" i="30" s="1"/>
  <c r="AE181" i="30"/>
  <c r="T181" i="30"/>
  <c r="K181" i="30"/>
  <c r="J181" i="30"/>
  <c r="AG181" i="30" s="1"/>
  <c r="AE180" i="30"/>
  <c r="T180" i="30"/>
  <c r="K180" i="30"/>
  <c r="J180" i="30"/>
  <c r="AK180" i="30" s="1"/>
  <c r="AE179" i="30"/>
  <c r="T179" i="30"/>
  <c r="K179" i="30"/>
  <c r="J179" i="30"/>
  <c r="AN179" i="30" s="1"/>
  <c r="AE178" i="30"/>
  <c r="T178" i="30"/>
  <c r="K178" i="30"/>
  <c r="J178" i="30"/>
  <c r="AK178" i="30" s="1"/>
  <c r="AH177" i="30"/>
  <c r="AE177" i="30"/>
  <c r="U177" i="30"/>
  <c r="T177" i="30"/>
  <c r="K177" i="30"/>
  <c r="J177" i="30"/>
  <c r="AK177" i="30" s="1"/>
  <c r="AE176" i="30"/>
  <c r="T176" i="30"/>
  <c r="K176" i="30"/>
  <c r="J176" i="30"/>
  <c r="AJ176" i="30" s="1"/>
  <c r="AE175" i="30"/>
  <c r="T175" i="30"/>
  <c r="K175" i="30"/>
  <c r="J175" i="30"/>
  <c r="AM175" i="30" s="1"/>
  <c r="AE174" i="30"/>
  <c r="T174" i="30"/>
  <c r="K174" i="30"/>
  <c r="J174" i="30"/>
  <c r="AJ174" i="30" s="1"/>
  <c r="AE173" i="30"/>
  <c r="T173" i="30"/>
  <c r="K173" i="30"/>
  <c r="J173" i="30"/>
  <c r="AM173" i="30" s="1"/>
  <c r="AE172" i="30"/>
  <c r="K172" i="30"/>
  <c r="J172" i="30"/>
  <c r="AN172" i="30" s="1"/>
  <c r="AE171" i="30"/>
  <c r="K171" i="30"/>
  <c r="J171" i="30"/>
  <c r="W171" i="30" s="1"/>
  <c r="AE170" i="30"/>
  <c r="K170" i="30"/>
  <c r="J170" i="30"/>
  <c r="AJ170" i="30" s="1"/>
  <c r="AE169" i="30"/>
  <c r="K169" i="30"/>
  <c r="J169" i="30"/>
  <c r="AG169" i="30" s="1"/>
  <c r="AE168" i="30"/>
  <c r="K168" i="30"/>
  <c r="J168" i="30"/>
  <c r="AN168" i="30" s="1"/>
  <c r="AE167" i="30"/>
  <c r="K167" i="30"/>
  <c r="J167" i="30"/>
  <c r="AN167" i="30" s="1"/>
  <c r="AE166" i="30"/>
  <c r="K166" i="30"/>
  <c r="J166" i="30"/>
  <c r="AG166" i="30" s="1"/>
  <c r="AE165" i="30"/>
  <c r="K165" i="30"/>
  <c r="J165" i="30"/>
  <c r="W165" i="30" s="1"/>
  <c r="AE164" i="30"/>
  <c r="K164" i="30"/>
  <c r="J164" i="30"/>
  <c r="AJ164" i="30" s="1"/>
  <c r="AE163" i="30"/>
  <c r="K163" i="30"/>
  <c r="J163" i="30"/>
  <c r="AJ163" i="30" s="1"/>
  <c r="AE162" i="30"/>
  <c r="K162" i="30"/>
  <c r="J162" i="30"/>
  <c r="AF162" i="30" s="1"/>
  <c r="AE161" i="30"/>
  <c r="K161" i="30"/>
  <c r="J161" i="30"/>
  <c r="AE160" i="30"/>
  <c r="K160" i="30"/>
  <c r="J160" i="30"/>
  <c r="AJ160" i="30" s="1"/>
  <c r="AE159" i="30"/>
  <c r="K159" i="30"/>
  <c r="J159" i="30"/>
  <c r="AI159" i="30" s="1"/>
  <c r="AE158" i="30"/>
  <c r="K158" i="30"/>
  <c r="J158" i="30"/>
  <c r="AM158" i="30" s="1"/>
  <c r="AE157" i="30"/>
  <c r="K157" i="30"/>
  <c r="J157" i="30"/>
  <c r="AM157" i="30" s="1"/>
  <c r="AK156" i="30"/>
  <c r="AE156" i="30"/>
  <c r="K156" i="30"/>
  <c r="J156" i="30"/>
  <c r="AE155" i="30"/>
  <c r="T155" i="30"/>
  <c r="K155" i="30"/>
  <c r="J155" i="30"/>
  <c r="AH155" i="30" s="1"/>
  <c r="AE154" i="30"/>
  <c r="T154" i="30"/>
  <c r="K154" i="30"/>
  <c r="J154" i="30"/>
  <c r="AJ154" i="30" s="1"/>
  <c r="AF153" i="30"/>
  <c r="AE153" i="30"/>
  <c r="W153" i="30"/>
  <c r="T153" i="30"/>
  <c r="K153" i="30"/>
  <c r="J153" i="30"/>
  <c r="AN153" i="30" s="1"/>
  <c r="AE152" i="30"/>
  <c r="T152" i="30"/>
  <c r="K152" i="30"/>
  <c r="J152" i="30"/>
  <c r="AL152" i="30" s="1"/>
  <c r="AI151" i="30"/>
  <c r="AE151" i="30"/>
  <c r="W151" i="30"/>
  <c r="T151" i="30"/>
  <c r="K151" i="30"/>
  <c r="J151" i="30"/>
  <c r="AM151" i="30" s="1"/>
  <c r="AG150" i="30"/>
  <c r="AE150" i="30"/>
  <c r="K150" i="30"/>
  <c r="J150" i="30"/>
  <c r="AN150" i="30" s="1"/>
  <c r="AE149" i="30"/>
  <c r="K149" i="30"/>
  <c r="J149" i="30"/>
  <c r="AE148" i="30"/>
  <c r="K148" i="30"/>
  <c r="J148" i="30"/>
  <c r="AJ148" i="30" s="1"/>
  <c r="AE147" i="30"/>
  <c r="K147" i="30"/>
  <c r="J147" i="30"/>
  <c r="AN147" i="30" s="1"/>
  <c r="AE146" i="30"/>
  <c r="K146" i="30"/>
  <c r="J146" i="30"/>
  <c r="AM146" i="30" s="1"/>
  <c r="AE145" i="30"/>
  <c r="K145" i="30"/>
  <c r="J145" i="30"/>
  <c r="AE144" i="30"/>
  <c r="K144" i="30"/>
  <c r="J144" i="30"/>
  <c r="AE143" i="30"/>
  <c r="K143" i="30"/>
  <c r="J143" i="30"/>
  <c r="AK143" i="30" s="1"/>
  <c r="AE142" i="30"/>
  <c r="K142" i="30"/>
  <c r="J142" i="30"/>
  <c r="AE141" i="30"/>
  <c r="K141" i="30"/>
  <c r="J141" i="30"/>
  <c r="AE140" i="30"/>
  <c r="K140" i="30"/>
  <c r="J140" i="30"/>
  <c r="AJ140" i="30" s="1"/>
  <c r="AE139" i="30"/>
  <c r="K139" i="30"/>
  <c r="J139" i="30"/>
  <c r="AF138" i="30"/>
  <c r="AE138" i="30"/>
  <c r="W138" i="30"/>
  <c r="T138" i="30"/>
  <c r="K138" i="30"/>
  <c r="J138" i="30"/>
  <c r="AE137" i="30"/>
  <c r="T137" i="30"/>
  <c r="K137" i="30"/>
  <c r="J137" i="30"/>
  <c r="AE136" i="30"/>
  <c r="T136" i="30"/>
  <c r="K136" i="30"/>
  <c r="J136" i="30"/>
  <c r="AH136" i="30" s="1"/>
  <c r="AE135" i="30"/>
  <c r="T135" i="30"/>
  <c r="K135" i="30"/>
  <c r="J135" i="30"/>
  <c r="AE134" i="30"/>
  <c r="T134" i="30"/>
  <c r="K134" i="30"/>
  <c r="J134" i="30"/>
  <c r="AG134" i="30" s="1"/>
  <c r="AI133" i="30"/>
  <c r="AE133" i="30"/>
  <c r="U133" i="30"/>
  <c r="T133" i="30"/>
  <c r="K133" i="30"/>
  <c r="J133" i="30"/>
  <c r="AJ133" i="30" s="1"/>
  <c r="AE132" i="30"/>
  <c r="T132" i="30"/>
  <c r="K132" i="30"/>
  <c r="J132" i="30"/>
  <c r="AM132" i="30" s="1"/>
  <c r="AE131" i="30"/>
  <c r="T131" i="30"/>
  <c r="K131" i="30"/>
  <c r="J131" i="30"/>
  <c r="AM131" i="30" s="1"/>
  <c r="AE130" i="30"/>
  <c r="T130" i="30"/>
  <c r="K130" i="30"/>
  <c r="J130" i="30"/>
  <c r="AI130" i="30" s="1"/>
  <c r="AE129" i="30"/>
  <c r="T129" i="30"/>
  <c r="K129" i="30"/>
  <c r="J129" i="30"/>
  <c r="AE128" i="30"/>
  <c r="K128" i="30"/>
  <c r="J128" i="30"/>
  <c r="AK128" i="30" s="1"/>
  <c r="AE127" i="30"/>
  <c r="K127" i="30"/>
  <c r="J127" i="30"/>
  <c r="AE126" i="30"/>
  <c r="K126" i="30"/>
  <c r="J126" i="30"/>
  <c r="AK126" i="30" s="1"/>
  <c r="AE125" i="30"/>
  <c r="K125" i="30"/>
  <c r="J125" i="30"/>
  <c r="AJ125" i="30" s="1"/>
  <c r="AE124" i="30"/>
  <c r="T124" i="30"/>
  <c r="K124" i="30"/>
  <c r="J124" i="30"/>
  <c r="AM124" i="30" s="1"/>
  <c r="AE123" i="30"/>
  <c r="T123" i="30"/>
  <c r="K123" i="30"/>
  <c r="J123" i="30"/>
  <c r="AN123" i="30" s="1"/>
  <c r="AE122" i="30"/>
  <c r="T122" i="30"/>
  <c r="K122" i="30"/>
  <c r="J122" i="30"/>
  <c r="AK122" i="30" s="1"/>
  <c r="AE121" i="30"/>
  <c r="K121" i="30"/>
  <c r="J121" i="30"/>
  <c r="AK121" i="30" s="1"/>
  <c r="AE120" i="30"/>
  <c r="K120" i="30"/>
  <c r="J120" i="30"/>
  <c r="AN120" i="30" s="1"/>
  <c r="AE119" i="30"/>
  <c r="T119" i="30"/>
  <c r="K119" i="30"/>
  <c r="J119" i="30"/>
  <c r="AE118" i="30"/>
  <c r="T118" i="30"/>
  <c r="K118" i="30"/>
  <c r="J118" i="30"/>
  <c r="AL118" i="30" s="1"/>
  <c r="AE117" i="30"/>
  <c r="T117" i="30"/>
  <c r="AO117" i="30" s="1"/>
  <c r="K117" i="30"/>
  <c r="J117" i="30"/>
  <c r="AL117" i="30" s="1"/>
  <c r="AE116" i="30"/>
  <c r="K116" i="30"/>
  <c r="J116" i="30"/>
  <c r="AK116" i="30" s="1"/>
  <c r="AE115" i="30"/>
  <c r="K115" i="30"/>
  <c r="J115" i="30"/>
  <c r="AK115" i="30" s="1"/>
  <c r="AE114" i="30"/>
  <c r="K114" i="30"/>
  <c r="J114" i="30"/>
  <c r="AE113" i="30"/>
  <c r="K113" i="30"/>
  <c r="J113" i="30"/>
  <c r="AN113" i="30" s="1"/>
  <c r="AE112" i="30"/>
  <c r="K112" i="30"/>
  <c r="J112" i="30"/>
  <c r="AH112" i="30" s="1"/>
  <c r="AE111" i="30"/>
  <c r="K111" i="30"/>
  <c r="J111" i="30"/>
  <c r="AN111" i="30" s="1"/>
  <c r="AE110" i="30"/>
  <c r="K110" i="30"/>
  <c r="J110" i="30"/>
  <c r="AH110" i="30" s="1"/>
  <c r="AE109" i="30"/>
  <c r="T109" i="30"/>
  <c r="K109" i="30"/>
  <c r="J109" i="30"/>
  <c r="AE108" i="30"/>
  <c r="T108" i="30"/>
  <c r="K108" i="30"/>
  <c r="J108" i="30"/>
  <c r="AE107" i="30"/>
  <c r="T107" i="30"/>
  <c r="K107" i="30"/>
  <c r="J107" i="30"/>
  <c r="AG107" i="30" s="1"/>
  <c r="AE106" i="30"/>
  <c r="K106" i="30"/>
  <c r="J106" i="30"/>
  <c r="AJ106" i="30" s="1"/>
  <c r="AI105" i="30"/>
  <c r="AE105" i="30"/>
  <c r="K105" i="30"/>
  <c r="J105" i="30"/>
  <c r="AL105" i="30" s="1"/>
  <c r="AJ104" i="30"/>
  <c r="AE104" i="30"/>
  <c r="K104" i="30"/>
  <c r="J104" i="30"/>
  <c r="AN103" i="30"/>
  <c r="AE103" i="30"/>
  <c r="T103" i="30"/>
  <c r="K103" i="30"/>
  <c r="J103" i="30"/>
  <c r="AK103" i="30" s="1"/>
  <c r="AE102" i="30"/>
  <c r="T102" i="30"/>
  <c r="K102" i="30"/>
  <c r="J102" i="30"/>
  <c r="AE101" i="30"/>
  <c r="T101" i="30"/>
  <c r="K101" i="30"/>
  <c r="J101" i="30"/>
  <c r="AE100" i="30"/>
  <c r="T100" i="30"/>
  <c r="K100" i="30"/>
  <c r="J100" i="30"/>
  <c r="AG100" i="30" s="1"/>
  <c r="AE99" i="30"/>
  <c r="T99" i="30"/>
  <c r="K99" i="30"/>
  <c r="J99" i="30"/>
  <c r="AN99" i="30" s="1"/>
  <c r="AE98" i="30"/>
  <c r="T98" i="30"/>
  <c r="K98" i="30"/>
  <c r="J98" i="30"/>
  <c r="AK98" i="30" s="1"/>
  <c r="AE97" i="30"/>
  <c r="T97" i="30"/>
  <c r="K97" i="30"/>
  <c r="J97" i="30"/>
  <c r="AN97" i="30" s="1"/>
  <c r="AE96" i="30"/>
  <c r="T96" i="30"/>
  <c r="K96" i="30"/>
  <c r="J96" i="30"/>
  <c r="AL96" i="30" s="1"/>
  <c r="AE95" i="30"/>
  <c r="T95" i="30"/>
  <c r="K95" i="30"/>
  <c r="J95" i="30"/>
  <c r="AL95" i="30" s="1"/>
  <c r="AE94" i="30"/>
  <c r="T94" i="30"/>
  <c r="K94" i="30"/>
  <c r="J94" i="30"/>
  <c r="AE93" i="30"/>
  <c r="T93" i="30"/>
  <c r="K93" i="30"/>
  <c r="J93" i="30"/>
  <c r="AE92" i="30"/>
  <c r="T92" i="30"/>
  <c r="K92" i="30"/>
  <c r="J92" i="30"/>
  <c r="AK92" i="30" s="1"/>
  <c r="AE91" i="30"/>
  <c r="T91" i="30"/>
  <c r="K91" i="30"/>
  <c r="J91" i="30"/>
  <c r="AK91" i="30" s="1"/>
  <c r="AE90" i="30"/>
  <c r="T90" i="30"/>
  <c r="K90" i="30"/>
  <c r="J90" i="30"/>
  <c r="AL90" i="30" s="1"/>
  <c r="AE89" i="30"/>
  <c r="T89" i="30"/>
  <c r="K89" i="30"/>
  <c r="J89" i="30"/>
  <c r="AE88" i="30"/>
  <c r="K88" i="30"/>
  <c r="J88" i="30"/>
  <c r="AJ88" i="30" s="1"/>
  <c r="AE87" i="30"/>
  <c r="K87" i="30"/>
  <c r="J87" i="30"/>
  <c r="AN87" i="30" s="1"/>
  <c r="AE86" i="30"/>
  <c r="T86" i="30"/>
  <c r="K86" i="30"/>
  <c r="J86" i="30"/>
  <c r="AG86" i="30" s="1"/>
  <c r="AE85" i="30"/>
  <c r="T85" i="30"/>
  <c r="K85" i="30"/>
  <c r="J85" i="30"/>
  <c r="AE84" i="30"/>
  <c r="T84" i="30"/>
  <c r="K84" i="30"/>
  <c r="J84" i="30"/>
  <c r="AI84" i="30" s="1"/>
  <c r="AE83" i="30"/>
  <c r="T83" i="30"/>
  <c r="K83" i="30"/>
  <c r="J83" i="30"/>
  <c r="AK83" i="30" s="1"/>
  <c r="AE82" i="30"/>
  <c r="T82" i="30"/>
  <c r="K82" i="30"/>
  <c r="J82" i="30"/>
  <c r="AM82" i="30" s="1"/>
  <c r="AE81" i="30"/>
  <c r="T81" i="30"/>
  <c r="K81" i="30"/>
  <c r="J81" i="30"/>
  <c r="AK81" i="30" s="1"/>
  <c r="AE80" i="30"/>
  <c r="T80" i="30"/>
  <c r="K80" i="30"/>
  <c r="J80" i="30"/>
  <c r="AL80" i="30" s="1"/>
  <c r="AF79" i="30"/>
  <c r="AE79" i="30"/>
  <c r="W79" i="30"/>
  <c r="T79" i="30"/>
  <c r="K79" i="30"/>
  <c r="J79" i="30"/>
  <c r="AN79" i="30" s="1"/>
  <c r="AE78" i="30"/>
  <c r="T78" i="30"/>
  <c r="K78" i="30"/>
  <c r="J78" i="30"/>
  <c r="AH78" i="30" s="1"/>
  <c r="AE77" i="30"/>
  <c r="T77" i="30"/>
  <c r="K77" i="30"/>
  <c r="J77" i="30"/>
  <c r="AE76" i="30"/>
  <c r="T76" i="30"/>
  <c r="K76" i="30"/>
  <c r="J76" i="30"/>
  <c r="AF75" i="30"/>
  <c r="AE75" i="30"/>
  <c r="W75" i="30"/>
  <c r="T75" i="30"/>
  <c r="K75" i="30"/>
  <c r="J75" i="30"/>
  <c r="AL75" i="30" s="1"/>
  <c r="AE74" i="30"/>
  <c r="T74" i="30"/>
  <c r="K74" i="30"/>
  <c r="J74" i="30"/>
  <c r="AL74" i="30" s="1"/>
  <c r="AE73" i="30"/>
  <c r="T73" i="30"/>
  <c r="K73" i="30"/>
  <c r="J73" i="30"/>
  <c r="AJ73" i="30" s="1"/>
  <c r="AF72" i="30"/>
  <c r="AE72" i="30"/>
  <c r="W72" i="30"/>
  <c r="T72" i="30"/>
  <c r="K72" i="30"/>
  <c r="J72" i="30"/>
  <c r="AN72" i="30" s="1"/>
  <c r="AE71" i="30"/>
  <c r="T71" i="30"/>
  <c r="K71" i="30"/>
  <c r="J71" i="30"/>
  <c r="AH71" i="30" s="1"/>
  <c r="AE70" i="30"/>
  <c r="T70" i="30"/>
  <c r="K70" i="30"/>
  <c r="J70" i="30"/>
  <c r="AF69" i="30"/>
  <c r="AE69" i="30"/>
  <c r="W69" i="30"/>
  <c r="T69" i="30"/>
  <c r="AO69" i="30" s="1"/>
  <c r="K69" i="30"/>
  <c r="J69" i="30"/>
  <c r="AE68" i="30"/>
  <c r="T68" i="30"/>
  <c r="K68" i="30"/>
  <c r="J68" i="30"/>
  <c r="AH68" i="30" s="1"/>
  <c r="AN67" i="30"/>
  <c r="AE67" i="30"/>
  <c r="T67" i="30"/>
  <c r="K67" i="30"/>
  <c r="J67" i="30"/>
  <c r="AK67" i="30" s="1"/>
  <c r="AE66" i="30"/>
  <c r="K66" i="30"/>
  <c r="J66" i="30"/>
  <c r="AE65" i="30"/>
  <c r="T65" i="30"/>
  <c r="K65" i="30"/>
  <c r="J65" i="30"/>
  <c r="AE64" i="30"/>
  <c r="T64" i="30"/>
  <c r="K64" i="30"/>
  <c r="J64" i="30"/>
  <c r="AG64" i="30" s="1"/>
  <c r="AE63" i="30"/>
  <c r="T63" i="30"/>
  <c r="K63" i="30"/>
  <c r="J63" i="30"/>
  <c r="AF63" i="30" s="1"/>
  <c r="AE62" i="30"/>
  <c r="T62" i="30"/>
  <c r="K62" i="30"/>
  <c r="J62" i="30"/>
  <c r="AK62" i="30" s="1"/>
  <c r="AE61" i="30"/>
  <c r="T61" i="30"/>
  <c r="K61" i="30"/>
  <c r="J61" i="30"/>
  <c r="AK61" i="30" s="1"/>
  <c r="AE60" i="30"/>
  <c r="T60" i="30"/>
  <c r="K60" i="30"/>
  <c r="J60" i="30"/>
  <c r="AE59" i="30"/>
  <c r="T59" i="30"/>
  <c r="K59" i="30"/>
  <c r="J59" i="30"/>
  <c r="AN59" i="30" s="1"/>
  <c r="AE58" i="30"/>
  <c r="T58" i="30"/>
  <c r="K58" i="30"/>
  <c r="J58" i="30"/>
  <c r="AM58" i="30" s="1"/>
  <c r="AE57" i="30"/>
  <c r="T57" i="30"/>
  <c r="K57" i="30"/>
  <c r="J57" i="30"/>
  <c r="AN57" i="30" s="1"/>
  <c r="AE56" i="30"/>
  <c r="T56" i="30"/>
  <c r="K56" i="30"/>
  <c r="J56" i="30"/>
  <c r="W56" i="30" s="1"/>
  <c r="AE55" i="30"/>
  <c r="T55" i="30"/>
  <c r="K55" i="30"/>
  <c r="J55" i="30"/>
  <c r="W55" i="30" s="1"/>
  <c r="AE54" i="30"/>
  <c r="T54" i="30"/>
  <c r="K54" i="30"/>
  <c r="J54" i="30"/>
  <c r="W54" i="30" s="1"/>
  <c r="AE53" i="30"/>
  <c r="T53" i="30"/>
  <c r="K53" i="30"/>
  <c r="J53" i="30"/>
  <c r="W53" i="30" s="1"/>
  <c r="AE52" i="30"/>
  <c r="T52" i="30"/>
  <c r="K52" i="30"/>
  <c r="J52" i="30"/>
  <c r="W52" i="30" s="1"/>
  <c r="AE51" i="30"/>
  <c r="T51" i="30"/>
  <c r="K51" i="30"/>
  <c r="J51" i="30"/>
  <c r="AE50" i="30"/>
  <c r="T50" i="30"/>
  <c r="K50" i="30"/>
  <c r="J50" i="30"/>
  <c r="AK50" i="30" s="1"/>
  <c r="AE49" i="30"/>
  <c r="T49" i="30"/>
  <c r="K49" i="30"/>
  <c r="J49" i="30"/>
  <c r="AN49" i="30" s="1"/>
  <c r="AE48" i="30"/>
  <c r="T48" i="30"/>
  <c r="K48" i="30"/>
  <c r="J48" i="30"/>
  <c r="AN48" i="30" s="1"/>
  <c r="AE47" i="30"/>
  <c r="T47" i="30"/>
  <c r="K47" i="30"/>
  <c r="J47" i="30"/>
  <c r="W47" i="30" s="1"/>
  <c r="AE46" i="30"/>
  <c r="T46" i="30"/>
  <c r="K46" i="30"/>
  <c r="J46" i="30"/>
  <c r="W46" i="30" s="1"/>
  <c r="AF45" i="30"/>
  <c r="AE45" i="30"/>
  <c r="W45" i="30"/>
  <c r="T45" i="30"/>
  <c r="K45" i="30"/>
  <c r="J45" i="30"/>
  <c r="AG45" i="30" s="1"/>
  <c r="AE44" i="30"/>
  <c r="T44" i="30"/>
  <c r="K44" i="30"/>
  <c r="J44" i="30"/>
  <c r="AG44" i="30" s="1"/>
  <c r="AE43" i="30"/>
  <c r="T43" i="30"/>
  <c r="K43" i="30"/>
  <c r="J43" i="30"/>
  <c r="AG43" i="30" s="1"/>
  <c r="AE42" i="30"/>
  <c r="T42" i="30"/>
  <c r="K42" i="30"/>
  <c r="J42" i="30"/>
  <c r="AG42" i="30" s="1"/>
  <c r="AE41" i="30"/>
  <c r="T41" i="30"/>
  <c r="K41" i="30"/>
  <c r="J41" i="30"/>
  <c r="AG41" i="30" s="1"/>
  <c r="AE40" i="30"/>
  <c r="T40" i="30"/>
  <c r="K40" i="30"/>
  <c r="J40" i="30"/>
  <c r="AG40" i="30" s="1"/>
  <c r="AE39" i="30"/>
  <c r="T39" i="30"/>
  <c r="K39" i="30"/>
  <c r="J39" i="30"/>
  <c r="AG39" i="30" s="1"/>
  <c r="AE38" i="30"/>
  <c r="T38" i="30"/>
  <c r="K38" i="30"/>
  <c r="J38" i="30"/>
  <c r="AG38" i="30" s="1"/>
  <c r="AF37" i="30"/>
  <c r="AE37" i="30"/>
  <c r="U37" i="30"/>
  <c r="T37" i="30"/>
  <c r="K37" i="30"/>
  <c r="J37" i="30"/>
  <c r="AN37" i="30" s="1"/>
  <c r="AE36" i="30"/>
  <c r="T36" i="30"/>
  <c r="K36" i="30"/>
  <c r="J36" i="30"/>
  <c r="AE35" i="30"/>
  <c r="T35" i="30"/>
  <c r="K35" i="30"/>
  <c r="J35" i="30"/>
  <c r="AG35" i="30" s="1"/>
  <c r="AF34" i="30"/>
  <c r="AE34" i="30"/>
  <c r="U34" i="30"/>
  <c r="T34" i="30"/>
  <c r="K34" i="30"/>
  <c r="J34" i="30"/>
  <c r="AM34" i="30" s="1"/>
  <c r="AE33" i="30"/>
  <c r="T33" i="30"/>
  <c r="K33" i="30"/>
  <c r="J33" i="30"/>
  <c r="AG33" i="30" s="1"/>
  <c r="AF32" i="30"/>
  <c r="AE32" i="30"/>
  <c r="U32" i="30"/>
  <c r="T32" i="30"/>
  <c r="K32" i="30"/>
  <c r="J32" i="30"/>
  <c r="AM32" i="30" s="1"/>
  <c r="AE31" i="30"/>
  <c r="T31" i="30"/>
  <c r="K31" i="30"/>
  <c r="J31" i="30"/>
  <c r="AG31" i="30" s="1"/>
  <c r="AF30" i="30"/>
  <c r="AE30" i="30"/>
  <c r="U30" i="30"/>
  <c r="T30" i="30"/>
  <c r="K30" i="30"/>
  <c r="J30" i="30"/>
  <c r="AM30" i="30" s="1"/>
  <c r="AE29" i="30"/>
  <c r="T29" i="30"/>
  <c r="K29" i="30"/>
  <c r="J29" i="30"/>
  <c r="AG29" i="30" s="1"/>
  <c r="AE28" i="30"/>
  <c r="K28" i="30"/>
  <c r="J28" i="30"/>
  <c r="AH28" i="30" s="1"/>
  <c r="AE27" i="30"/>
  <c r="K27" i="30"/>
  <c r="J27" i="30"/>
  <c r="AK27" i="30" s="1"/>
  <c r="AE26" i="30"/>
  <c r="T26" i="30"/>
  <c r="K26" i="30"/>
  <c r="J26" i="30"/>
  <c r="AN26" i="30" s="1"/>
  <c r="AE25" i="30"/>
  <c r="K25" i="30"/>
  <c r="J25" i="30"/>
  <c r="AL25" i="30" s="1"/>
  <c r="AE24" i="30"/>
  <c r="T24" i="30"/>
  <c r="K24" i="30"/>
  <c r="J24" i="30"/>
  <c r="AN24" i="30" s="1"/>
  <c r="AE23" i="30"/>
  <c r="K23" i="30"/>
  <c r="J23" i="30"/>
  <c r="AN23" i="30" s="1"/>
  <c r="AE21" i="30"/>
  <c r="K21" i="30"/>
  <c r="J21" i="30"/>
  <c r="AN21" i="30" s="1"/>
  <c r="AE19" i="30"/>
  <c r="K19" i="30"/>
  <c r="J19" i="30"/>
  <c r="AN19" i="30" s="1"/>
  <c r="AE18" i="30"/>
  <c r="K18" i="30"/>
  <c r="J18" i="30"/>
  <c r="AN18" i="30" s="1"/>
  <c r="AE17" i="30"/>
  <c r="T17" i="30"/>
  <c r="K17" i="30"/>
  <c r="J17" i="30"/>
  <c r="AK17" i="30" s="1"/>
  <c r="AF16" i="30"/>
  <c r="AE16" i="30"/>
  <c r="U16" i="30"/>
  <c r="T16" i="30"/>
  <c r="K16" i="30"/>
  <c r="J16" i="30"/>
  <c r="AM16" i="30" s="1"/>
  <c r="AE15" i="30"/>
  <c r="T15" i="30"/>
  <c r="K15" i="30"/>
  <c r="J15" i="30"/>
  <c r="AK15" i="30" s="1"/>
  <c r="AE14" i="30"/>
  <c r="T14" i="30"/>
  <c r="K14" i="30"/>
  <c r="J14" i="30"/>
  <c r="AM14" i="30" s="1"/>
  <c r="AF13" i="30"/>
  <c r="AE13" i="30"/>
  <c r="U13" i="30"/>
  <c r="V13" i="30" s="1"/>
  <c r="T13" i="30"/>
  <c r="K13" i="30"/>
  <c r="J13" i="30"/>
  <c r="AI13" i="30" s="1"/>
  <c r="AE12" i="30"/>
  <c r="T12" i="30"/>
  <c r="K12" i="30"/>
  <c r="J12" i="30"/>
  <c r="AI12" i="30" s="1"/>
  <c r="AF11" i="30"/>
  <c r="AE11" i="30"/>
  <c r="U11" i="30"/>
  <c r="V11" i="30" s="1"/>
  <c r="T11" i="30"/>
  <c r="K11" i="30"/>
  <c r="J11" i="30"/>
  <c r="AI11" i="30" s="1"/>
  <c r="AE10" i="30"/>
  <c r="T10" i="30"/>
  <c r="K10" i="30"/>
  <c r="J10" i="30"/>
  <c r="AG10" i="30" s="1"/>
  <c r="AE9" i="30"/>
  <c r="T9" i="30"/>
  <c r="K9" i="30"/>
  <c r="J9" i="30"/>
  <c r="AG9" i="30" s="1"/>
  <c r="AE8" i="30"/>
  <c r="T8" i="30"/>
  <c r="K8" i="30"/>
  <c r="J8" i="30"/>
  <c r="AG8" i="30" s="1"/>
  <c r="AE7" i="30"/>
  <c r="T7" i="30"/>
  <c r="K7" i="30"/>
  <c r="J7" i="30"/>
  <c r="AK7" i="30" s="1"/>
  <c r="AE6" i="30"/>
  <c r="T6" i="30"/>
  <c r="K6" i="30"/>
  <c r="J6" i="30"/>
  <c r="AO6" i="30" s="1"/>
  <c r="T303" i="29"/>
  <c r="R303" i="29"/>
  <c r="Q303" i="29"/>
  <c r="P303" i="29"/>
  <c r="O303" i="29"/>
  <c r="N303" i="29"/>
  <c r="M303" i="29"/>
  <c r="L303" i="29"/>
  <c r="K303" i="29"/>
  <c r="J303" i="29"/>
  <c r="I303" i="29"/>
  <c r="H303" i="29"/>
  <c r="G303" i="29"/>
  <c r="T302" i="29"/>
  <c r="R302" i="29"/>
  <c r="Q302" i="29"/>
  <c r="P302" i="29"/>
  <c r="O302" i="29"/>
  <c r="N302" i="29"/>
  <c r="M302" i="29"/>
  <c r="L302" i="29"/>
  <c r="K302" i="29"/>
  <c r="J302" i="29"/>
  <c r="I302" i="29"/>
  <c r="H302" i="29"/>
  <c r="G302" i="29"/>
  <c r="T301" i="29"/>
  <c r="R301" i="29"/>
  <c r="Q301" i="29"/>
  <c r="P301" i="29"/>
  <c r="O301" i="29"/>
  <c r="N301" i="29"/>
  <c r="M301" i="29"/>
  <c r="L301" i="29"/>
  <c r="K301" i="29"/>
  <c r="J301" i="29"/>
  <c r="I301" i="29"/>
  <c r="H301" i="29"/>
  <c r="G301" i="29"/>
  <c r="T300" i="29"/>
  <c r="R300" i="29"/>
  <c r="Q300" i="29"/>
  <c r="P300" i="29"/>
  <c r="O300" i="29"/>
  <c r="N300" i="29"/>
  <c r="M300" i="29"/>
  <c r="L300" i="29"/>
  <c r="K300" i="29"/>
  <c r="J300" i="29"/>
  <c r="I300" i="29"/>
  <c r="I304" i="29" s="1"/>
  <c r="H300" i="29"/>
  <c r="H304" i="29" s="1"/>
  <c r="G300" i="29"/>
  <c r="G304" i="29" s="1"/>
  <c r="AJ298" i="29"/>
  <c r="AG298" i="29"/>
  <c r="AE298" i="29"/>
  <c r="AB298" i="29"/>
  <c r="S298" i="29"/>
  <c r="AJ297" i="29"/>
  <c r="AI297" i="29"/>
  <c r="AG297" i="29"/>
  <c r="AE297" i="29"/>
  <c r="AC297" i="29"/>
  <c r="AB297" i="29"/>
  <c r="S297" i="29"/>
  <c r="AJ296" i="29"/>
  <c r="AI296" i="29"/>
  <c r="AG296" i="29"/>
  <c r="AE296" i="29"/>
  <c r="AC296" i="29"/>
  <c r="AB296" i="29"/>
  <c r="S296" i="29"/>
  <c r="AJ295" i="29"/>
  <c r="AI295" i="29"/>
  <c r="AG295" i="29"/>
  <c r="AE295" i="29"/>
  <c r="AC295" i="29"/>
  <c r="AB295" i="29"/>
  <c r="S295" i="29"/>
  <c r="AJ294" i="29"/>
  <c r="AG294" i="29"/>
  <c r="AC294" i="29"/>
  <c r="AB294" i="29"/>
  <c r="S294" i="29"/>
  <c r="AJ293" i="29"/>
  <c r="AI293" i="29"/>
  <c r="AH293" i="29"/>
  <c r="AG293" i="29"/>
  <c r="AE293" i="29"/>
  <c r="AD293" i="29"/>
  <c r="AC293" i="29"/>
  <c r="AB293" i="29"/>
  <c r="S293" i="29"/>
  <c r="AJ292" i="29"/>
  <c r="AI292" i="29"/>
  <c r="AH292" i="29"/>
  <c r="AG292" i="29"/>
  <c r="AE292" i="29"/>
  <c r="AD292" i="29"/>
  <c r="AC292" i="29"/>
  <c r="AB292" i="29"/>
  <c r="S292" i="29"/>
  <c r="AJ291" i="29"/>
  <c r="AI291" i="29"/>
  <c r="AH291" i="29"/>
  <c r="AG291" i="29"/>
  <c r="AF291" i="29"/>
  <c r="AE291" i="29"/>
  <c r="AD291" i="29"/>
  <c r="AC291" i="29"/>
  <c r="AB291" i="29"/>
  <c r="S291" i="29"/>
  <c r="AJ290" i="29"/>
  <c r="AI290" i="29"/>
  <c r="AH290" i="29"/>
  <c r="AG290" i="29"/>
  <c r="AF290" i="29"/>
  <c r="AE290" i="29"/>
  <c r="AD290" i="29"/>
  <c r="AC290" i="29"/>
  <c r="AB290" i="29"/>
  <c r="S290" i="29"/>
  <c r="AJ289" i="29"/>
  <c r="AI289" i="29"/>
  <c r="AH289" i="29"/>
  <c r="AG289" i="29"/>
  <c r="AF289" i="29"/>
  <c r="AE289" i="29"/>
  <c r="AD289" i="29"/>
  <c r="AC289" i="29"/>
  <c r="AB289" i="29"/>
  <c r="S289" i="29"/>
  <c r="AJ288" i="29"/>
  <c r="AI288" i="29"/>
  <c r="AH288" i="29"/>
  <c r="AG288" i="29"/>
  <c r="AF288" i="29"/>
  <c r="AE288" i="29"/>
  <c r="AD288" i="29"/>
  <c r="AC288" i="29"/>
  <c r="AB288" i="29"/>
  <c r="S288" i="29"/>
  <c r="AJ287" i="29"/>
  <c r="AI287" i="29"/>
  <c r="AH287" i="29"/>
  <c r="AG287" i="29"/>
  <c r="AF287" i="29"/>
  <c r="AE287" i="29"/>
  <c r="AD287" i="29"/>
  <c r="AC287" i="29"/>
  <c r="AB287" i="29"/>
  <c r="S287" i="29"/>
  <c r="AJ286" i="29"/>
  <c r="AI286" i="29"/>
  <c r="AH286" i="29"/>
  <c r="AG286" i="29"/>
  <c r="AF286" i="29"/>
  <c r="AE286" i="29"/>
  <c r="AD286" i="29"/>
  <c r="AC286" i="29"/>
  <c r="AB286" i="29"/>
  <c r="S286" i="29"/>
  <c r="AJ285" i="29"/>
  <c r="AI285" i="29"/>
  <c r="AH285" i="29"/>
  <c r="AG285" i="29"/>
  <c r="AF285" i="29"/>
  <c r="AE285" i="29"/>
  <c r="AD285" i="29"/>
  <c r="AC285" i="29"/>
  <c r="AB285" i="29"/>
  <c r="S285" i="29"/>
  <c r="AJ284" i="29"/>
  <c r="AI284" i="29"/>
  <c r="AH284" i="29"/>
  <c r="AG284" i="29"/>
  <c r="AF284" i="29"/>
  <c r="AE284" i="29"/>
  <c r="AD284" i="29"/>
  <c r="AC284" i="29"/>
  <c r="AB284" i="29"/>
  <c r="S284" i="29"/>
  <c r="AJ283" i="29"/>
  <c r="AG283" i="29"/>
  <c r="AE283" i="29"/>
  <c r="AD283" i="29"/>
  <c r="AC283" i="29"/>
  <c r="AB283" i="29"/>
  <c r="S283" i="29"/>
  <c r="AJ282" i="29"/>
  <c r="AG282" i="29"/>
  <c r="AE282" i="29"/>
  <c r="AD282" i="29"/>
  <c r="AC282" i="29"/>
  <c r="AB282" i="29"/>
  <c r="S282" i="29"/>
  <c r="AJ281" i="29"/>
  <c r="AI281" i="29"/>
  <c r="AG281" i="29"/>
  <c r="AE281" i="29"/>
  <c r="AD281" i="29"/>
  <c r="AC281" i="29"/>
  <c r="AB281" i="29"/>
  <c r="S281" i="29"/>
  <c r="AJ280" i="29"/>
  <c r="AG280" i="29"/>
  <c r="AE280" i="29"/>
  <c r="AD280" i="29"/>
  <c r="AC280" i="29"/>
  <c r="AB280" i="29"/>
  <c r="S280" i="29"/>
  <c r="AJ279" i="29"/>
  <c r="AG279" i="29"/>
  <c r="AE279" i="29"/>
  <c r="AD279" i="29"/>
  <c r="AC279" i="29"/>
  <c r="AB279" i="29"/>
  <c r="S279" i="29"/>
  <c r="AJ278" i="29"/>
  <c r="AI278" i="29"/>
  <c r="AH278" i="29"/>
  <c r="AG278" i="29"/>
  <c r="AF278" i="29"/>
  <c r="AE278" i="29"/>
  <c r="AD278" i="29"/>
  <c r="AC278" i="29"/>
  <c r="AB278" i="29"/>
  <c r="S278" i="29"/>
  <c r="AJ277" i="29"/>
  <c r="AI277" i="29"/>
  <c r="AH277" i="29"/>
  <c r="AG277" i="29"/>
  <c r="AF277" i="29"/>
  <c r="AE277" i="29"/>
  <c r="AD277" i="29"/>
  <c r="AC277" i="29"/>
  <c r="AB277" i="29"/>
  <c r="S277" i="29"/>
  <c r="AJ276" i="29"/>
  <c r="AI276" i="29"/>
  <c r="AH276" i="29"/>
  <c r="AG276" i="29"/>
  <c r="AF276" i="29"/>
  <c r="AE276" i="29"/>
  <c r="AD276" i="29"/>
  <c r="AC276" i="29"/>
  <c r="AB276" i="29"/>
  <c r="S276" i="29"/>
  <c r="AJ275" i="29"/>
  <c r="AI275" i="29"/>
  <c r="AH275" i="29"/>
  <c r="AG275" i="29"/>
  <c r="AF275" i="29"/>
  <c r="AE275" i="29"/>
  <c r="AD275" i="29"/>
  <c r="AC275" i="29"/>
  <c r="AB275" i="29"/>
  <c r="S275" i="29"/>
  <c r="AJ274" i="29"/>
  <c r="AI274" i="29"/>
  <c r="AH274" i="29"/>
  <c r="AG274" i="29"/>
  <c r="AF274" i="29"/>
  <c r="AE274" i="29"/>
  <c r="AD274" i="29"/>
  <c r="AC274" i="29"/>
  <c r="AB274" i="29"/>
  <c r="S274" i="29"/>
  <c r="AJ273" i="29"/>
  <c r="AI273" i="29"/>
  <c r="AH273" i="29"/>
  <c r="AG273" i="29"/>
  <c r="AF273" i="29"/>
  <c r="AE273" i="29"/>
  <c r="AD273" i="29"/>
  <c r="AC273" i="29"/>
  <c r="AB273" i="29"/>
  <c r="S273" i="29"/>
  <c r="AJ272" i="29"/>
  <c r="AI272" i="29"/>
  <c r="AH272" i="29"/>
  <c r="AG272" i="29"/>
  <c r="AF272" i="29"/>
  <c r="AE272" i="29"/>
  <c r="AD272" i="29"/>
  <c r="AC272" i="29"/>
  <c r="AB272" i="29"/>
  <c r="S272" i="29"/>
  <c r="AJ271" i="29"/>
  <c r="AC271" i="29"/>
  <c r="AB271" i="29"/>
  <c r="S271" i="29"/>
  <c r="AJ270" i="29"/>
  <c r="AC270" i="29"/>
  <c r="AB270" i="29"/>
  <c r="S270" i="29"/>
  <c r="AJ269" i="29"/>
  <c r="AC269" i="29"/>
  <c r="AB269" i="29"/>
  <c r="S269" i="29"/>
  <c r="AJ267" i="29"/>
  <c r="AI267" i="29"/>
  <c r="AC267" i="29"/>
  <c r="AB267" i="29"/>
  <c r="S267" i="29"/>
  <c r="AJ266" i="29"/>
  <c r="AI266" i="29"/>
  <c r="AC266" i="29"/>
  <c r="AB266" i="29"/>
  <c r="S266" i="29"/>
  <c r="AJ265" i="29"/>
  <c r="AI265" i="29"/>
  <c r="AC265" i="29"/>
  <c r="AB265" i="29"/>
  <c r="S265" i="29"/>
  <c r="AJ264" i="29"/>
  <c r="AI264" i="29"/>
  <c r="AC264" i="29"/>
  <c r="AB264" i="29"/>
  <c r="S264" i="29"/>
  <c r="AJ263" i="29"/>
  <c r="AI263" i="29"/>
  <c r="AC263" i="29"/>
  <c r="AB263" i="29"/>
  <c r="S263" i="29"/>
  <c r="AJ262" i="29"/>
  <c r="AI262" i="29"/>
  <c r="AC262" i="29"/>
  <c r="AB262" i="29"/>
  <c r="S262" i="29"/>
  <c r="AJ261" i="29"/>
  <c r="AG261" i="29"/>
  <c r="AC261" i="29"/>
  <c r="AB261" i="29"/>
  <c r="S261" i="29"/>
  <c r="AJ260" i="29"/>
  <c r="AI260" i="29"/>
  <c r="AH260" i="29"/>
  <c r="AG260" i="29"/>
  <c r="AD260" i="29"/>
  <c r="AC260" i="29"/>
  <c r="AB260" i="29"/>
  <c r="S260" i="29"/>
  <c r="AJ259" i="29"/>
  <c r="AI259" i="29"/>
  <c r="AH259" i="29"/>
  <c r="AG259" i="29"/>
  <c r="AE259" i="29"/>
  <c r="AD259" i="29"/>
  <c r="AC259" i="29"/>
  <c r="AB259" i="29"/>
  <c r="S259" i="29"/>
  <c r="AJ258" i="29"/>
  <c r="AI258" i="29"/>
  <c r="AH258" i="29"/>
  <c r="AG258" i="29"/>
  <c r="AE258" i="29"/>
  <c r="AD258" i="29"/>
  <c r="AC258" i="29"/>
  <c r="AB258" i="29"/>
  <c r="S258" i="29"/>
  <c r="AJ257" i="29"/>
  <c r="AI257" i="29"/>
  <c r="AH257" i="29"/>
  <c r="AG257" i="29"/>
  <c r="AE257" i="29"/>
  <c r="AD257" i="29"/>
  <c r="AC257" i="29"/>
  <c r="AB257" i="29"/>
  <c r="S257" i="29"/>
  <c r="AJ256" i="29"/>
  <c r="AG256" i="29"/>
  <c r="AE256" i="29"/>
  <c r="AD256" i="29"/>
  <c r="AC256" i="29"/>
  <c r="AB256" i="29"/>
  <c r="S256" i="29"/>
  <c r="AJ255" i="29"/>
  <c r="AH255" i="29"/>
  <c r="AG255" i="29"/>
  <c r="AE255" i="29"/>
  <c r="AD255" i="29"/>
  <c r="AC255" i="29"/>
  <c r="AB255" i="29"/>
  <c r="S255" i="29"/>
  <c r="AJ254" i="29"/>
  <c r="AH254" i="29"/>
  <c r="AG254" i="29"/>
  <c r="AE254" i="29"/>
  <c r="AD254" i="29"/>
  <c r="AC254" i="29"/>
  <c r="AB254" i="29"/>
  <c r="S254" i="29"/>
  <c r="AJ253" i="29"/>
  <c r="AG253" i="29"/>
  <c r="AE253" i="29"/>
  <c r="AD253" i="29"/>
  <c r="AC253" i="29"/>
  <c r="AB253" i="29"/>
  <c r="S253" i="29"/>
  <c r="AJ252" i="29"/>
  <c r="AG252" i="29"/>
  <c r="AE252" i="29"/>
  <c r="AD252" i="29"/>
  <c r="AC252" i="29"/>
  <c r="AB252" i="29"/>
  <c r="S252" i="29"/>
  <c r="AJ251" i="29"/>
  <c r="AG251" i="29"/>
  <c r="AE251" i="29"/>
  <c r="AD251" i="29"/>
  <c r="AC251" i="29"/>
  <c r="AB251" i="29"/>
  <c r="S251" i="29"/>
  <c r="AJ250" i="29"/>
  <c r="AG250" i="29"/>
  <c r="AF250" i="29"/>
  <c r="AE250" i="29"/>
  <c r="AD250" i="29"/>
  <c r="AC250" i="29"/>
  <c r="AB250" i="29"/>
  <c r="S250" i="29"/>
  <c r="AJ249" i="29"/>
  <c r="AG249" i="29"/>
  <c r="AE249" i="29"/>
  <c r="AD249" i="29"/>
  <c r="AC249" i="29"/>
  <c r="AB249" i="29"/>
  <c r="S249" i="29"/>
  <c r="AJ248" i="29"/>
  <c r="AI248" i="29"/>
  <c r="AH248" i="29"/>
  <c r="AG248" i="29"/>
  <c r="AF248" i="29"/>
  <c r="AE248" i="29"/>
  <c r="AD248" i="29"/>
  <c r="AC248" i="29"/>
  <c r="AB248" i="29"/>
  <c r="S248" i="29"/>
  <c r="AJ247" i="29"/>
  <c r="AI247" i="29"/>
  <c r="AH247" i="29"/>
  <c r="AG247" i="29"/>
  <c r="AF247" i="29"/>
  <c r="AE247" i="29"/>
  <c r="AD247" i="29"/>
  <c r="AC247" i="29"/>
  <c r="AB247" i="29"/>
  <c r="S247" i="29"/>
  <c r="AJ246" i="29"/>
  <c r="AI246" i="29"/>
  <c r="AH246" i="29"/>
  <c r="AG246" i="29"/>
  <c r="AF246" i="29"/>
  <c r="AE246" i="29"/>
  <c r="AD246" i="29"/>
  <c r="AC246" i="29"/>
  <c r="AB246" i="29"/>
  <c r="S246" i="29"/>
  <c r="AJ244" i="29"/>
  <c r="AG244" i="29"/>
  <c r="AB244" i="29"/>
  <c r="S244" i="29"/>
  <c r="AJ243" i="29"/>
  <c r="AG243" i="29"/>
  <c r="AC243" i="29"/>
  <c r="AB243" i="29"/>
  <c r="S243" i="29"/>
  <c r="AJ242" i="29"/>
  <c r="AI242" i="29"/>
  <c r="AH242" i="29"/>
  <c r="AG242" i="29"/>
  <c r="AF242" i="29"/>
  <c r="AE242" i="29"/>
  <c r="AD242" i="29"/>
  <c r="AC242" i="29"/>
  <c r="AB242" i="29"/>
  <c r="S242" i="29"/>
  <c r="AJ241" i="29"/>
  <c r="AI241" i="29"/>
  <c r="AH241" i="29"/>
  <c r="AG241" i="29"/>
  <c r="AF241" i="29"/>
  <c r="AE241" i="29"/>
  <c r="AD241" i="29"/>
  <c r="AC241" i="29"/>
  <c r="AB241" i="29"/>
  <c r="S241" i="29"/>
  <c r="AJ240" i="29"/>
  <c r="AI240" i="29"/>
  <c r="AH240" i="29"/>
  <c r="AG240" i="29"/>
  <c r="AF240" i="29"/>
  <c r="AE240" i="29"/>
  <c r="AD240" i="29"/>
  <c r="AC240" i="29"/>
  <c r="AB240" i="29"/>
  <c r="S240" i="29"/>
  <c r="AJ239" i="29"/>
  <c r="AH239" i="29"/>
  <c r="AG239" i="29"/>
  <c r="AF239" i="29"/>
  <c r="AE239" i="29"/>
  <c r="AD239" i="29"/>
  <c r="AC239" i="29"/>
  <c r="AB239" i="29"/>
  <c r="S239" i="29"/>
  <c r="AJ238" i="29"/>
  <c r="AH238" i="29"/>
  <c r="AG238" i="29"/>
  <c r="AF238" i="29"/>
  <c r="AE238" i="29"/>
  <c r="AD238" i="29"/>
  <c r="AC238" i="29"/>
  <c r="AB238" i="29"/>
  <c r="S238" i="29"/>
  <c r="AJ237" i="29"/>
  <c r="AH237" i="29"/>
  <c r="AG237" i="29"/>
  <c r="AF237" i="29"/>
  <c r="AE237" i="29"/>
  <c r="AD237" i="29"/>
  <c r="AC237" i="29"/>
  <c r="AB237" i="29"/>
  <c r="S237" i="29"/>
  <c r="AJ236" i="29"/>
  <c r="AC236" i="29"/>
  <c r="AB236" i="29"/>
  <c r="S236" i="29"/>
  <c r="AJ235" i="29"/>
  <c r="AC235" i="29"/>
  <c r="AB235" i="29"/>
  <c r="S235" i="29"/>
  <c r="AJ234" i="29"/>
  <c r="AC234" i="29"/>
  <c r="AB234" i="29"/>
  <c r="S234" i="29"/>
  <c r="AJ233" i="29"/>
  <c r="AC233" i="29"/>
  <c r="AB233" i="29"/>
  <c r="S233" i="29"/>
  <c r="AJ232" i="29"/>
  <c r="AE232" i="29"/>
  <c r="AC232" i="29"/>
  <c r="AB232" i="29"/>
  <c r="S232" i="29"/>
  <c r="AJ231" i="29"/>
  <c r="AE231" i="29"/>
  <c r="AC231" i="29"/>
  <c r="AB231" i="29"/>
  <c r="S231" i="29"/>
  <c r="AJ230" i="29"/>
  <c r="AE230" i="29"/>
  <c r="AC230" i="29"/>
  <c r="AB230" i="29"/>
  <c r="S230" i="29"/>
  <c r="AJ229" i="29"/>
  <c r="AI229" i="29"/>
  <c r="AH229" i="29"/>
  <c r="AG229" i="29"/>
  <c r="AF229" i="29"/>
  <c r="AE229" i="29"/>
  <c r="AB229" i="29"/>
  <c r="S229" i="29"/>
  <c r="AJ228" i="29"/>
  <c r="AI228" i="29"/>
  <c r="AH228" i="29"/>
  <c r="AG228" i="29"/>
  <c r="AF228" i="29"/>
  <c r="AE228" i="29"/>
  <c r="AB228" i="29"/>
  <c r="S228" i="29"/>
  <c r="AJ227" i="29"/>
  <c r="AI227" i="29"/>
  <c r="AH227" i="29"/>
  <c r="AG227" i="29"/>
  <c r="AF227" i="29"/>
  <c r="AE227" i="29"/>
  <c r="AB227" i="29"/>
  <c r="S227" i="29"/>
  <c r="AJ226" i="29"/>
  <c r="AI226" i="29"/>
  <c r="AH226" i="29"/>
  <c r="AG226" i="29"/>
  <c r="AF226" i="29"/>
  <c r="AE226" i="29"/>
  <c r="AB226" i="29"/>
  <c r="S226" i="29"/>
  <c r="AJ225" i="29"/>
  <c r="AI225" i="29"/>
  <c r="AH225" i="29"/>
  <c r="AG225" i="29"/>
  <c r="AF225" i="29"/>
  <c r="AE225" i="29"/>
  <c r="AB225" i="29"/>
  <c r="S225" i="29"/>
  <c r="AJ224" i="29"/>
  <c r="AG224" i="29"/>
  <c r="AF224" i="29"/>
  <c r="AE224" i="29"/>
  <c r="AB224" i="29"/>
  <c r="S224" i="29"/>
  <c r="AJ223" i="29"/>
  <c r="AG223" i="29"/>
  <c r="AE223" i="29"/>
  <c r="AD223" i="29"/>
  <c r="AC223" i="29"/>
  <c r="AB223" i="29"/>
  <c r="S223" i="29"/>
  <c r="AJ222" i="29"/>
  <c r="AG222" i="29"/>
  <c r="AE222" i="29"/>
  <c r="AD222" i="29"/>
  <c r="AC222" i="29"/>
  <c r="AB222" i="29"/>
  <c r="S222" i="29"/>
  <c r="AJ221" i="29"/>
  <c r="AG221" i="29"/>
  <c r="AF221" i="29"/>
  <c r="AE221" i="29"/>
  <c r="AD221" i="29"/>
  <c r="AC221" i="29"/>
  <c r="AB221" i="29"/>
  <c r="S221" i="29"/>
  <c r="AJ220" i="29"/>
  <c r="AG220" i="29"/>
  <c r="AF220" i="29"/>
  <c r="AE220" i="29"/>
  <c r="AD220" i="29"/>
  <c r="AC220" i="29"/>
  <c r="AB220" i="29"/>
  <c r="S220" i="29"/>
  <c r="AJ219" i="29"/>
  <c r="AG219" i="29"/>
  <c r="AF219" i="29"/>
  <c r="AE219" i="29"/>
  <c r="AD219" i="29"/>
  <c r="AC219" i="29"/>
  <c r="AB219" i="29"/>
  <c r="S219" i="29"/>
  <c r="AJ218" i="29"/>
  <c r="AG218" i="29"/>
  <c r="AF218" i="29"/>
  <c r="AE218" i="29"/>
  <c r="AD218" i="29"/>
  <c r="AC218" i="29"/>
  <c r="AB218" i="29"/>
  <c r="S218" i="29"/>
  <c r="AJ217" i="29"/>
  <c r="AG217" i="29"/>
  <c r="AE217" i="29"/>
  <c r="AC217" i="29"/>
  <c r="AB217" i="29"/>
  <c r="S217" i="29"/>
  <c r="AJ216" i="29"/>
  <c r="AG216" i="29"/>
  <c r="AE216" i="29"/>
  <c r="AC216" i="29"/>
  <c r="AB216" i="29"/>
  <c r="S216" i="29"/>
  <c r="AJ215" i="29"/>
  <c r="AG215" i="29"/>
  <c r="AE215" i="29"/>
  <c r="AC215" i="29"/>
  <c r="AB215" i="29"/>
  <c r="S215" i="29"/>
  <c r="AJ214" i="29"/>
  <c r="AH214" i="29"/>
  <c r="AG214" i="29"/>
  <c r="AF214" i="29"/>
  <c r="AE214" i="29"/>
  <c r="AC214" i="29"/>
  <c r="AB214" i="29"/>
  <c r="S214" i="29"/>
  <c r="AJ213" i="29"/>
  <c r="AH213" i="29"/>
  <c r="AG213" i="29"/>
  <c r="AE213" i="29"/>
  <c r="AC213" i="29"/>
  <c r="AB213" i="29"/>
  <c r="S213" i="29"/>
  <c r="AJ212" i="29"/>
  <c r="AH212" i="29"/>
  <c r="AG212" i="29"/>
  <c r="AE212" i="29"/>
  <c r="AC212" i="29"/>
  <c r="AB212" i="29"/>
  <c r="S212" i="29"/>
  <c r="AJ211" i="29"/>
  <c r="AH211" i="29"/>
  <c r="AG211" i="29"/>
  <c r="AE211" i="29"/>
  <c r="AC211" i="29"/>
  <c r="AB211" i="29"/>
  <c r="S211" i="29"/>
  <c r="AJ210" i="29"/>
  <c r="AH210" i="29"/>
  <c r="AG210" i="29"/>
  <c r="AE210" i="29"/>
  <c r="AC210" i="29"/>
  <c r="AB210" i="29"/>
  <c r="S210" i="29"/>
  <c r="AJ209" i="29"/>
  <c r="AG209" i="29"/>
  <c r="AF209" i="29"/>
  <c r="AE209" i="29"/>
  <c r="AD209" i="29"/>
  <c r="AC209" i="29"/>
  <c r="AB209" i="29"/>
  <c r="S209" i="29"/>
  <c r="AJ208" i="29"/>
  <c r="AG208" i="29"/>
  <c r="AF208" i="29"/>
  <c r="AE208" i="29"/>
  <c r="AD208" i="29"/>
  <c r="AC208" i="29"/>
  <c r="AB208" i="29"/>
  <c r="S208" i="29"/>
  <c r="AJ207" i="29"/>
  <c r="AE207" i="29"/>
  <c r="AC207" i="29"/>
  <c r="AB207" i="29"/>
  <c r="S207" i="29"/>
  <c r="AJ206" i="29"/>
  <c r="AG206" i="29"/>
  <c r="AE206" i="29"/>
  <c r="AC206" i="29"/>
  <c r="AB206" i="29"/>
  <c r="S206" i="29"/>
  <c r="AJ205" i="29"/>
  <c r="AG205" i="29"/>
  <c r="AE205" i="29"/>
  <c r="AC205" i="29"/>
  <c r="AB205" i="29"/>
  <c r="S205" i="29"/>
  <c r="AJ204" i="29"/>
  <c r="AI204" i="29"/>
  <c r="AH204" i="29"/>
  <c r="AG204" i="29"/>
  <c r="AE204" i="29"/>
  <c r="AD204" i="29"/>
  <c r="AC204" i="29"/>
  <c r="AB204" i="29"/>
  <c r="S204" i="29"/>
  <c r="AJ203" i="29"/>
  <c r="AI203" i="29"/>
  <c r="AH203" i="29"/>
  <c r="AG203" i="29"/>
  <c r="AF203" i="29"/>
  <c r="AE203" i="29"/>
  <c r="AD203" i="29"/>
  <c r="AC203" i="29"/>
  <c r="AB203" i="29"/>
  <c r="S203" i="29"/>
  <c r="AJ202" i="29"/>
  <c r="AI202" i="29"/>
  <c r="AH202" i="29"/>
  <c r="AG202" i="29"/>
  <c r="AF202" i="29"/>
  <c r="AE202" i="29"/>
  <c r="AC202" i="29"/>
  <c r="AB202" i="29"/>
  <c r="S202" i="29"/>
  <c r="AJ201" i="29"/>
  <c r="AI201" i="29"/>
  <c r="AH201" i="29"/>
  <c r="AG201" i="29"/>
  <c r="AF201" i="29"/>
  <c r="AE201" i="29"/>
  <c r="AC201" i="29"/>
  <c r="AB201" i="29"/>
  <c r="S201" i="29"/>
  <c r="AJ200" i="29"/>
  <c r="AI200" i="29"/>
  <c r="AH200" i="29"/>
  <c r="AG200" i="29"/>
  <c r="AF200" i="29"/>
  <c r="AE200" i="29"/>
  <c r="AC200" i="29"/>
  <c r="AB200" i="29"/>
  <c r="S200" i="29"/>
  <c r="AJ199" i="29"/>
  <c r="AI199" i="29"/>
  <c r="AH199" i="29"/>
  <c r="AF199" i="29"/>
  <c r="AC199" i="29"/>
  <c r="AB199" i="29"/>
  <c r="S199" i="29"/>
  <c r="AJ198" i="29"/>
  <c r="AI198" i="29"/>
  <c r="AH198" i="29"/>
  <c r="AF198" i="29"/>
  <c r="AE198" i="29"/>
  <c r="AC198" i="29"/>
  <c r="AB198" i="29"/>
  <c r="S198" i="29"/>
  <c r="AJ197" i="29"/>
  <c r="AI197" i="29"/>
  <c r="AH197" i="29"/>
  <c r="AF197" i="29"/>
  <c r="AE197" i="29"/>
  <c r="AC197" i="29"/>
  <c r="AB197" i="29"/>
  <c r="S197" i="29"/>
  <c r="AJ196" i="29"/>
  <c r="AI196" i="29"/>
  <c r="AH196" i="29"/>
  <c r="AF196" i="29"/>
  <c r="AE196" i="29"/>
  <c r="AC196" i="29"/>
  <c r="AB196" i="29"/>
  <c r="S196" i="29"/>
  <c r="AJ195" i="29"/>
  <c r="AC195" i="29"/>
  <c r="AB195" i="29"/>
  <c r="S195" i="29"/>
  <c r="AJ194" i="29"/>
  <c r="AC194" i="29"/>
  <c r="AB194" i="29"/>
  <c r="S194" i="29"/>
  <c r="AJ193" i="29"/>
  <c r="AI193" i="29"/>
  <c r="AH193" i="29"/>
  <c r="AF193" i="29"/>
  <c r="AC193" i="29"/>
  <c r="AB193" i="29"/>
  <c r="S193" i="29"/>
  <c r="AJ192" i="29"/>
  <c r="AI192" i="29"/>
  <c r="AH192" i="29"/>
  <c r="AF192" i="29"/>
  <c r="AE192" i="29"/>
  <c r="AC192" i="29"/>
  <c r="AB192" i="29"/>
  <c r="S192" i="29"/>
  <c r="AJ191" i="29"/>
  <c r="AI191" i="29"/>
  <c r="AH191" i="29"/>
  <c r="AF191" i="29"/>
  <c r="AE191" i="29"/>
  <c r="AC191" i="29"/>
  <c r="AB191" i="29"/>
  <c r="S191" i="29"/>
  <c r="AJ190" i="29"/>
  <c r="AE190" i="29"/>
  <c r="AC190" i="29"/>
  <c r="AB190" i="29"/>
  <c r="S190" i="29"/>
  <c r="AJ189" i="29"/>
  <c r="AG189" i="29"/>
  <c r="AE189" i="29"/>
  <c r="AC189" i="29"/>
  <c r="AB189" i="29"/>
  <c r="S189" i="29"/>
  <c r="AJ188" i="29"/>
  <c r="AE188" i="29"/>
  <c r="AC188" i="29"/>
  <c r="AB188" i="29"/>
  <c r="S188" i="29"/>
  <c r="AJ187" i="29"/>
  <c r="AI187" i="29"/>
  <c r="AH187" i="29"/>
  <c r="AG187" i="29"/>
  <c r="AF187" i="29"/>
  <c r="AE187" i="29"/>
  <c r="AC187" i="29"/>
  <c r="AB187" i="29"/>
  <c r="S187" i="29"/>
  <c r="AJ186" i="29"/>
  <c r="AI186" i="29"/>
  <c r="AH186" i="29"/>
  <c r="AG186" i="29"/>
  <c r="AF186" i="29"/>
  <c r="AE186" i="29"/>
  <c r="AD186" i="29"/>
  <c r="AC186" i="29"/>
  <c r="AB186" i="29"/>
  <c r="S186" i="29"/>
  <c r="AJ185" i="29"/>
  <c r="AI185" i="29"/>
  <c r="AH185" i="29"/>
  <c r="AG185" i="29"/>
  <c r="AF185" i="29"/>
  <c r="AE185" i="29"/>
  <c r="AD185" i="29"/>
  <c r="AC185" i="29"/>
  <c r="AB185" i="29"/>
  <c r="S185" i="29"/>
  <c r="AJ184" i="29"/>
  <c r="AI184" i="29"/>
  <c r="AH184" i="29"/>
  <c r="AG184" i="29"/>
  <c r="AF184" i="29"/>
  <c r="AE184" i="29"/>
  <c r="AD184" i="29"/>
  <c r="AC184" i="29"/>
  <c r="AB184" i="29"/>
  <c r="S184" i="29"/>
  <c r="AJ183" i="29"/>
  <c r="AI183" i="29"/>
  <c r="AH183" i="29"/>
  <c r="AG183" i="29"/>
  <c r="AF183" i="29"/>
  <c r="AE183" i="29"/>
  <c r="AD183" i="29"/>
  <c r="AC183" i="29"/>
  <c r="AB183" i="29"/>
  <c r="S183" i="29"/>
  <c r="AJ182" i="29"/>
  <c r="AI182" i="29"/>
  <c r="AH182" i="29"/>
  <c r="AG182" i="29"/>
  <c r="AF182" i="29"/>
  <c r="AE182" i="29"/>
  <c r="AD182" i="29"/>
  <c r="AC182" i="29"/>
  <c r="AB182" i="29"/>
  <c r="S182" i="29"/>
  <c r="AJ181" i="29"/>
  <c r="AG181" i="29"/>
  <c r="AF181" i="29"/>
  <c r="AE181" i="29"/>
  <c r="AC181" i="29"/>
  <c r="AB181" i="29"/>
  <c r="S181" i="29"/>
  <c r="AJ180" i="29"/>
  <c r="AG180" i="29"/>
  <c r="AF180" i="29"/>
  <c r="AE180" i="29"/>
  <c r="AC180" i="29"/>
  <c r="AB180" i="29"/>
  <c r="S180" i="29"/>
  <c r="AJ179" i="29"/>
  <c r="AG179" i="29"/>
  <c r="AE179" i="29"/>
  <c r="AD179" i="29"/>
  <c r="AC179" i="29"/>
  <c r="AB179" i="29"/>
  <c r="S179" i="29"/>
  <c r="AJ178" i="29"/>
  <c r="AI178" i="29"/>
  <c r="AH178" i="29"/>
  <c r="AG178" i="29"/>
  <c r="AF178" i="29"/>
  <c r="AE178" i="29"/>
  <c r="AD178" i="29"/>
  <c r="AC178" i="29"/>
  <c r="AB178" i="29"/>
  <c r="S178" i="29"/>
  <c r="AJ177" i="29"/>
  <c r="AI177" i="29"/>
  <c r="AH177" i="29"/>
  <c r="AG177" i="29"/>
  <c r="AF177" i="29"/>
  <c r="AE177" i="29"/>
  <c r="AD177" i="29"/>
  <c r="AC177" i="29"/>
  <c r="AB177" i="29"/>
  <c r="S177" i="29"/>
  <c r="AJ176" i="29"/>
  <c r="AH176" i="29"/>
  <c r="AG176" i="29"/>
  <c r="AF176" i="29"/>
  <c r="AE176" i="29"/>
  <c r="AD176" i="29"/>
  <c r="AC176" i="29"/>
  <c r="AB176" i="29"/>
  <c r="S176" i="29"/>
  <c r="AJ175" i="29"/>
  <c r="AI175" i="29"/>
  <c r="AH175" i="29"/>
  <c r="AG175" i="29"/>
  <c r="AF175" i="29"/>
  <c r="AE175" i="29"/>
  <c r="AD175" i="29"/>
  <c r="AC175" i="29"/>
  <c r="AB175" i="29"/>
  <c r="S175" i="29"/>
  <c r="AJ174" i="29"/>
  <c r="AI174" i="29"/>
  <c r="AH174" i="29"/>
  <c r="AG174" i="29"/>
  <c r="AF174" i="29"/>
  <c r="AE174" i="29"/>
  <c r="AD174" i="29"/>
  <c r="AC174" i="29"/>
  <c r="AB174" i="29"/>
  <c r="S174" i="29"/>
  <c r="AJ173" i="29"/>
  <c r="AI173" i="29"/>
  <c r="AH173" i="29"/>
  <c r="AG173" i="29"/>
  <c r="AF173" i="29"/>
  <c r="AE173" i="29"/>
  <c r="AD173" i="29"/>
  <c r="AC173" i="29"/>
  <c r="AB173" i="29"/>
  <c r="S173" i="29"/>
  <c r="AJ172" i="29"/>
  <c r="AF172" i="29"/>
  <c r="AC172" i="29"/>
  <c r="AB172" i="29"/>
  <c r="S172" i="29"/>
  <c r="AJ171" i="29"/>
  <c r="AF171" i="29"/>
  <c r="AC171" i="29"/>
  <c r="AB171" i="29"/>
  <c r="S171" i="29"/>
  <c r="AJ170" i="29"/>
  <c r="AF170" i="29"/>
  <c r="AC170" i="29"/>
  <c r="AB170" i="29"/>
  <c r="S170" i="29"/>
  <c r="AJ169" i="29"/>
  <c r="AF169" i="29"/>
  <c r="AC169" i="29"/>
  <c r="AB169" i="29"/>
  <c r="S169" i="29"/>
  <c r="AJ168" i="29"/>
  <c r="AF168" i="29"/>
  <c r="AC168" i="29"/>
  <c r="AB168" i="29"/>
  <c r="S168" i="29"/>
  <c r="AJ167" i="29"/>
  <c r="AC167" i="29"/>
  <c r="AB167" i="29"/>
  <c r="S167" i="29"/>
  <c r="AJ166" i="29"/>
  <c r="AC166" i="29"/>
  <c r="AB166" i="29"/>
  <c r="S166" i="29"/>
  <c r="AJ165" i="29"/>
  <c r="AF165" i="29"/>
  <c r="AC165" i="29"/>
  <c r="AB165" i="29"/>
  <c r="S165" i="29"/>
  <c r="AJ164" i="29"/>
  <c r="AF164" i="29"/>
  <c r="AC164" i="29"/>
  <c r="AB164" i="29"/>
  <c r="S164" i="29"/>
  <c r="AJ163" i="29"/>
  <c r="AG163" i="29"/>
  <c r="AF163" i="29"/>
  <c r="AD163" i="29"/>
  <c r="AC163" i="29"/>
  <c r="AB163" i="29"/>
  <c r="S163" i="29"/>
  <c r="AJ162" i="29"/>
  <c r="AI162" i="29"/>
  <c r="AG162" i="29"/>
  <c r="AF162" i="29"/>
  <c r="AD162" i="29"/>
  <c r="AC162" i="29"/>
  <c r="AB162" i="29"/>
  <c r="S162" i="29"/>
  <c r="AJ161" i="29"/>
  <c r="AI161" i="29"/>
  <c r="AG161" i="29"/>
  <c r="AF161" i="29"/>
  <c r="AD161" i="29"/>
  <c r="AC161" i="29"/>
  <c r="AB161" i="29"/>
  <c r="S161" i="29"/>
  <c r="AJ160" i="29"/>
  <c r="AG160" i="29"/>
  <c r="AF160" i="29"/>
  <c r="AE160" i="29"/>
  <c r="AD160" i="29"/>
  <c r="AC160" i="29"/>
  <c r="AB160" i="29"/>
  <c r="S160" i="29"/>
  <c r="AJ159" i="29"/>
  <c r="AG159" i="29"/>
  <c r="AE159" i="29"/>
  <c r="AD159" i="29"/>
  <c r="AC159" i="29"/>
  <c r="AB159" i="29"/>
  <c r="S159" i="29"/>
  <c r="AJ158" i="29"/>
  <c r="AI158" i="29"/>
  <c r="AG158" i="29"/>
  <c r="AF158" i="29"/>
  <c r="AE158" i="29"/>
  <c r="AD158" i="29"/>
  <c r="AC158" i="29"/>
  <c r="AB158" i="29"/>
  <c r="S158" i="29"/>
  <c r="AJ157" i="29"/>
  <c r="AI157" i="29"/>
  <c r="AG157" i="29"/>
  <c r="AF157" i="29"/>
  <c r="AE157" i="29"/>
  <c r="AD157" i="29"/>
  <c r="AC157" i="29"/>
  <c r="AB157" i="29"/>
  <c r="S157" i="29"/>
  <c r="AJ156" i="29"/>
  <c r="AI156" i="29"/>
  <c r="AG156" i="29"/>
  <c r="AF156" i="29"/>
  <c r="AE156" i="29"/>
  <c r="AD156" i="29"/>
  <c r="AC156" i="29"/>
  <c r="AB156" i="29"/>
  <c r="S156" i="29"/>
  <c r="AJ155" i="29"/>
  <c r="AH155" i="29"/>
  <c r="AG155" i="29"/>
  <c r="AF155" i="29"/>
  <c r="AE155" i="29"/>
  <c r="AD155" i="29"/>
  <c r="AC155" i="29"/>
  <c r="AB155" i="29"/>
  <c r="S155" i="29"/>
  <c r="AJ154" i="29"/>
  <c r="AI154" i="29"/>
  <c r="AH154" i="29"/>
  <c r="AG154" i="29"/>
  <c r="AF154" i="29"/>
  <c r="AE154" i="29"/>
  <c r="AD154" i="29"/>
  <c r="AC154" i="29"/>
  <c r="AB154" i="29"/>
  <c r="S154" i="29"/>
  <c r="AJ153" i="29"/>
  <c r="AI153" i="29"/>
  <c r="AH153" i="29"/>
  <c r="AG153" i="29"/>
  <c r="AF153" i="29"/>
  <c r="AE153" i="29"/>
  <c r="AD153" i="29"/>
  <c r="AC153" i="29"/>
  <c r="AB153" i="29"/>
  <c r="S153" i="29"/>
  <c r="AJ152" i="29"/>
  <c r="AI152" i="29"/>
  <c r="AH152" i="29"/>
  <c r="AG152" i="29"/>
  <c r="AF152" i="29"/>
  <c r="AE152" i="29"/>
  <c r="AD152" i="29"/>
  <c r="AC152" i="29"/>
  <c r="AB152" i="29"/>
  <c r="S152" i="29"/>
  <c r="AJ151" i="29"/>
  <c r="AI151" i="29"/>
  <c r="AE151" i="29"/>
  <c r="AC151" i="29"/>
  <c r="AB151" i="29"/>
  <c r="S151" i="29"/>
  <c r="AJ150" i="29"/>
  <c r="AC150" i="29"/>
  <c r="AB150" i="29"/>
  <c r="S150" i="29"/>
  <c r="AJ149" i="29"/>
  <c r="AI149" i="29"/>
  <c r="AF149" i="29"/>
  <c r="AC149" i="29"/>
  <c r="AB149" i="29"/>
  <c r="S149" i="29"/>
  <c r="AJ148" i="29"/>
  <c r="AI148" i="29"/>
  <c r="AF148" i="29"/>
  <c r="AC148" i="29"/>
  <c r="AB148" i="29"/>
  <c r="S148" i="29"/>
  <c r="AJ147" i="29"/>
  <c r="AI147" i="29"/>
  <c r="AF147" i="29"/>
  <c r="AC147" i="29"/>
  <c r="AB147" i="29"/>
  <c r="S147" i="29"/>
  <c r="AJ146" i="29"/>
  <c r="AI146" i="29"/>
  <c r="AF146" i="29"/>
  <c r="AC146" i="29"/>
  <c r="AB146" i="29"/>
  <c r="S146" i="29"/>
  <c r="AJ145" i="29"/>
  <c r="AI145" i="29"/>
  <c r="AG145" i="29"/>
  <c r="AF145" i="29"/>
  <c r="AC145" i="29"/>
  <c r="AB145" i="29"/>
  <c r="S145" i="29"/>
  <c r="AJ144" i="29"/>
  <c r="AI144" i="29"/>
  <c r="AG144" i="29"/>
  <c r="AF144" i="29"/>
  <c r="AC144" i="29"/>
  <c r="AB144" i="29"/>
  <c r="S144" i="29"/>
  <c r="AJ143" i="29"/>
  <c r="AI143" i="29"/>
  <c r="AG143" i="29"/>
  <c r="AF143" i="29"/>
  <c r="AC143" i="29"/>
  <c r="AB143" i="29"/>
  <c r="S143" i="29"/>
  <c r="AJ142" i="29"/>
  <c r="AI142" i="29"/>
  <c r="AG142" i="29"/>
  <c r="AF142" i="29"/>
  <c r="AE142" i="29"/>
  <c r="AC142" i="29"/>
  <c r="AB142" i="29"/>
  <c r="S142" i="29"/>
  <c r="AJ141" i="29"/>
  <c r="AG141" i="29"/>
  <c r="AF141" i="29"/>
  <c r="AC141" i="29"/>
  <c r="AB141" i="29"/>
  <c r="S141" i="29"/>
  <c r="AJ140" i="29"/>
  <c r="AG140" i="29"/>
  <c r="AF140" i="29"/>
  <c r="AC140" i="29"/>
  <c r="AB140" i="29"/>
  <c r="S140" i="29"/>
  <c r="AJ139" i="29"/>
  <c r="AG139" i="29"/>
  <c r="AF139" i="29"/>
  <c r="AC139" i="29"/>
  <c r="AB139" i="29"/>
  <c r="S139" i="29"/>
  <c r="AJ138" i="29"/>
  <c r="AE138" i="29"/>
  <c r="AC138" i="29"/>
  <c r="AB138" i="29"/>
  <c r="S138" i="29"/>
  <c r="AJ137" i="29"/>
  <c r="AG137" i="29"/>
  <c r="AE137" i="29"/>
  <c r="AC137" i="29"/>
  <c r="AB137" i="29"/>
  <c r="S137" i="29"/>
  <c r="AJ136" i="29"/>
  <c r="AG136" i="29"/>
  <c r="AE136" i="29"/>
  <c r="AD136" i="29"/>
  <c r="AC136" i="29"/>
  <c r="AB136" i="29"/>
  <c r="S136" i="29"/>
  <c r="AJ135" i="29"/>
  <c r="AI135" i="29"/>
  <c r="AG135" i="29"/>
  <c r="AE135" i="29"/>
  <c r="AC135" i="29"/>
  <c r="AB135" i="29"/>
  <c r="S135" i="29"/>
  <c r="AJ134" i="29"/>
  <c r="AI134" i="29"/>
  <c r="AG134" i="29"/>
  <c r="AF134" i="29"/>
  <c r="AE134" i="29"/>
  <c r="AC134" i="29"/>
  <c r="AB134" i="29"/>
  <c r="S134" i="29"/>
  <c r="AJ133" i="29"/>
  <c r="AI133" i="29"/>
  <c r="AG133" i="29"/>
  <c r="AF133" i="29"/>
  <c r="AE133" i="29"/>
  <c r="AC133" i="29"/>
  <c r="AB133" i="29"/>
  <c r="S133" i="29"/>
  <c r="AJ132" i="29"/>
  <c r="AI132" i="29"/>
  <c r="AG132" i="29"/>
  <c r="AE132" i="29"/>
  <c r="AC132" i="29"/>
  <c r="AB132" i="29"/>
  <c r="S132" i="29"/>
  <c r="AJ131" i="29"/>
  <c r="AI131" i="29"/>
  <c r="AG131" i="29"/>
  <c r="AE131" i="29"/>
  <c r="AC131" i="29"/>
  <c r="AB131" i="29"/>
  <c r="S131" i="29"/>
  <c r="AJ130" i="29"/>
  <c r="AI130" i="29"/>
  <c r="AG130" i="29"/>
  <c r="AE130" i="29"/>
  <c r="AC130" i="29"/>
  <c r="AB130" i="29"/>
  <c r="S130" i="29"/>
  <c r="AJ129" i="29"/>
  <c r="AG129" i="29"/>
  <c r="AE129" i="29"/>
  <c r="AD129" i="29"/>
  <c r="AC129" i="29"/>
  <c r="AB129" i="29"/>
  <c r="S129" i="29"/>
  <c r="AJ128" i="29"/>
  <c r="AI128" i="29"/>
  <c r="AH128" i="29"/>
  <c r="AG128" i="29"/>
  <c r="AF128" i="29"/>
  <c r="AE128" i="29"/>
  <c r="AD128" i="29"/>
  <c r="AC128" i="29"/>
  <c r="AB128" i="29"/>
  <c r="S128" i="29"/>
  <c r="AJ127" i="29"/>
  <c r="AI127" i="29"/>
  <c r="AH127" i="29"/>
  <c r="AG127" i="29"/>
  <c r="AF127" i="29"/>
  <c r="AE127" i="29"/>
  <c r="AD127" i="29"/>
  <c r="AC127" i="29"/>
  <c r="AB127" i="29"/>
  <c r="S127" i="29"/>
  <c r="AJ126" i="29"/>
  <c r="AI126" i="29"/>
  <c r="AH126" i="29"/>
  <c r="AG126" i="29"/>
  <c r="AF126" i="29"/>
  <c r="AE126" i="29"/>
  <c r="AD126" i="29"/>
  <c r="AC126" i="29"/>
  <c r="AB126" i="29"/>
  <c r="S126" i="29"/>
  <c r="AJ125" i="29"/>
  <c r="AH125" i="29"/>
  <c r="AG125" i="29"/>
  <c r="AF125" i="29"/>
  <c r="AE125" i="29"/>
  <c r="AD125" i="29"/>
  <c r="AC125" i="29"/>
  <c r="AB125" i="29"/>
  <c r="S125" i="29"/>
  <c r="AJ124" i="29"/>
  <c r="AI124" i="29"/>
  <c r="AH124" i="29"/>
  <c r="AG124" i="29"/>
  <c r="AF124" i="29"/>
  <c r="AE124" i="29"/>
  <c r="AD124" i="29"/>
  <c r="AC124" i="29"/>
  <c r="AB124" i="29"/>
  <c r="S124" i="29"/>
  <c r="AJ123" i="29"/>
  <c r="AI123" i="29"/>
  <c r="AH123" i="29"/>
  <c r="AG123" i="29"/>
  <c r="AF123" i="29"/>
  <c r="AE123" i="29"/>
  <c r="AD123" i="29"/>
  <c r="AC123" i="29"/>
  <c r="AB123" i="29"/>
  <c r="S123" i="29"/>
  <c r="AJ122" i="29"/>
  <c r="AI122" i="29"/>
  <c r="AH122" i="29"/>
  <c r="AG122" i="29"/>
  <c r="AF122" i="29"/>
  <c r="AE122" i="29"/>
  <c r="AD122" i="29"/>
  <c r="AC122" i="29"/>
  <c r="AB122" i="29"/>
  <c r="S122" i="29"/>
  <c r="AJ121" i="29"/>
  <c r="AI121" i="29"/>
  <c r="AH121" i="29"/>
  <c r="AG121" i="29"/>
  <c r="AE121" i="29"/>
  <c r="AC121" i="29"/>
  <c r="AB121" i="29"/>
  <c r="S121" i="29"/>
  <c r="AJ120" i="29"/>
  <c r="AI120" i="29"/>
  <c r="AH120" i="29"/>
  <c r="AG120" i="29"/>
  <c r="AE120" i="29"/>
  <c r="AC120" i="29"/>
  <c r="AB120" i="29"/>
  <c r="S120" i="29"/>
  <c r="AJ119" i="29"/>
  <c r="AI119" i="29"/>
  <c r="AH119" i="29"/>
  <c r="AG119" i="29"/>
  <c r="AF119" i="29"/>
  <c r="AE119" i="29"/>
  <c r="AD119" i="29"/>
  <c r="AC119" i="29"/>
  <c r="AB119" i="29"/>
  <c r="S119" i="29"/>
  <c r="AJ118" i="29"/>
  <c r="AI118" i="29"/>
  <c r="AH118" i="29"/>
  <c r="AG118" i="29"/>
  <c r="AF118" i="29"/>
  <c r="AE118" i="29"/>
  <c r="AD118" i="29"/>
  <c r="AC118" i="29"/>
  <c r="AB118" i="29"/>
  <c r="S118" i="29"/>
  <c r="AJ117" i="29"/>
  <c r="AI117" i="29"/>
  <c r="AH117" i="29"/>
  <c r="AG117" i="29"/>
  <c r="AF117" i="29"/>
  <c r="AE117" i="29"/>
  <c r="AD117" i="29"/>
  <c r="AC117" i="29"/>
  <c r="AB117" i="29"/>
  <c r="S117" i="29"/>
  <c r="AJ116" i="29"/>
  <c r="AG116" i="29"/>
  <c r="AE116" i="29"/>
  <c r="AD116" i="29"/>
  <c r="AC116" i="29"/>
  <c r="AB116" i="29"/>
  <c r="S116" i="29"/>
  <c r="AJ115" i="29"/>
  <c r="AG115" i="29"/>
  <c r="AE115" i="29"/>
  <c r="AD115" i="29"/>
  <c r="AC115" i="29"/>
  <c r="AB115" i="29"/>
  <c r="S115" i="29"/>
  <c r="AJ114" i="29"/>
  <c r="AG114" i="29"/>
  <c r="AE114" i="29"/>
  <c r="AD114" i="29"/>
  <c r="AC114" i="29"/>
  <c r="AB114" i="29"/>
  <c r="S114" i="29"/>
  <c r="AJ113" i="29"/>
  <c r="AH113" i="29"/>
  <c r="AG113" i="29"/>
  <c r="AE113" i="29"/>
  <c r="AD113" i="29"/>
  <c r="AC113" i="29"/>
  <c r="AB113" i="29"/>
  <c r="S113" i="29"/>
  <c r="AJ112" i="29"/>
  <c r="AH112" i="29"/>
  <c r="AG112" i="29"/>
  <c r="AE112" i="29"/>
  <c r="AD112" i="29"/>
  <c r="AC112" i="29"/>
  <c r="AB112" i="29"/>
  <c r="S112" i="29"/>
  <c r="AJ111" i="29"/>
  <c r="AH111" i="29"/>
  <c r="AG111" i="29"/>
  <c r="AE111" i="29"/>
  <c r="AD111" i="29"/>
  <c r="AC111" i="29"/>
  <c r="AB111" i="29"/>
  <c r="S111" i="29"/>
  <c r="AJ110" i="29"/>
  <c r="AH110" i="29"/>
  <c r="AG110" i="29"/>
  <c r="AE110" i="29"/>
  <c r="AD110" i="29"/>
  <c r="AC110" i="29"/>
  <c r="AB110" i="29"/>
  <c r="S110" i="29"/>
  <c r="AJ109" i="29"/>
  <c r="AI109" i="29"/>
  <c r="AF109" i="29"/>
  <c r="AC109" i="29"/>
  <c r="AB109" i="29"/>
  <c r="S109" i="29"/>
  <c r="AJ108" i="29"/>
  <c r="AI108" i="29"/>
  <c r="AF108" i="29"/>
  <c r="AC108" i="29"/>
  <c r="AB108" i="29"/>
  <c r="S108" i="29"/>
  <c r="AJ107" i="29"/>
  <c r="AI107" i="29"/>
  <c r="AF107" i="29"/>
  <c r="AC107" i="29"/>
  <c r="AB107" i="29"/>
  <c r="S107" i="29"/>
  <c r="AJ106" i="29"/>
  <c r="AI106" i="29"/>
  <c r="AH106" i="29"/>
  <c r="AG106" i="29"/>
  <c r="AF106" i="29"/>
  <c r="AE106" i="29"/>
  <c r="AD106" i="29"/>
  <c r="AC106" i="29"/>
  <c r="AB106" i="29"/>
  <c r="S106" i="29"/>
  <c r="AJ105" i="29"/>
  <c r="AI105" i="29"/>
  <c r="AH105" i="29"/>
  <c r="AG105" i="29"/>
  <c r="AF105" i="29"/>
  <c r="AE105" i="29"/>
  <c r="AD105" i="29"/>
  <c r="AC105" i="29"/>
  <c r="AB105" i="29"/>
  <c r="S105" i="29"/>
  <c r="AJ104" i="29"/>
  <c r="AI104" i="29"/>
  <c r="AH104" i="29"/>
  <c r="AG104" i="29"/>
  <c r="AF104" i="29"/>
  <c r="AE104" i="29"/>
  <c r="AD104" i="29"/>
  <c r="AC104" i="29"/>
  <c r="AB104" i="29"/>
  <c r="S104" i="29"/>
  <c r="AJ103" i="29"/>
  <c r="AH103" i="29"/>
  <c r="AG103" i="29"/>
  <c r="AF103" i="29"/>
  <c r="AE103" i="29"/>
  <c r="AD103" i="29"/>
  <c r="AC103" i="29"/>
  <c r="AB103" i="29"/>
  <c r="S103" i="29"/>
  <c r="AJ102" i="29"/>
  <c r="AH102" i="29"/>
  <c r="AG102" i="29"/>
  <c r="AF102" i="29"/>
  <c r="AE102" i="29"/>
  <c r="AD102" i="29"/>
  <c r="AC102" i="29"/>
  <c r="AB102" i="29"/>
  <c r="S102" i="29"/>
  <c r="AJ101" i="29"/>
  <c r="AH101" i="29"/>
  <c r="AG101" i="29"/>
  <c r="AF101" i="29"/>
  <c r="AE101" i="29"/>
  <c r="AD101" i="29"/>
  <c r="AC101" i="29"/>
  <c r="AB101" i="29"/>
  <c r="S101" i="29"/>
  <c r="AJ100" i="29"/>
  <c r="AC100" i="29"/>
  <c r="AB100" i="29"/>
  <c r="S100" i="29"/>
  <c r="AJ99" i="29"/>
  <c r="AG99" i="29"/>
  <c r="AE99" i="29"/>
  <c r="AC99" i="29"/>
  <c r="AB99" i="29"/>
  <c r="S99" i="29"/>
  <c r="AJ98" i="29"/>
  <c r="AG98" i="29"/>
  <c r="AE98" i="29"/>
  <c r="AC98" i="29"/>
  <c r="AB98" i="29"/>
  <c r="S98" i="29"/>
  <c r="AJ97" i="29"/>
  <c r="AG97" i="29"/>
  <c r="AE97" i="29"/>
  <c r="AC97" i="29"/>
  <c r="AB97" i="29"/>
  <c r="S97" i="29"/>
  <c r="AJ96" i="29"/>
  <c r="AI96" i="29"/>
  <c r="AH96" i="29"/>
  <c r="AG96" i="29"/>
  <c r="AF96" i="29"/>
  <c r="AE96" i="29"/>
  <c r="AC96" i="29"/>
  <c r="AB96" i="29"/>
  <c r="S96" i="29"/>
  <c r="AJ95" i="29"/>
  <c r="AI95" i="29"/>
  <c r="AH95" i="29"/>
  <c r="AG95" i="29"/>
  <c r="AF95" i="29"/>
  <c r="AE95" i="29"/>
  <c r="AC95" i="29"/>
  <c r="AB95" i="29"/>
  <c r="S95" i="29"/>
  <c r="AJ94" i="29"/>
  <c r="AI94" i="29"/>
  <c r="AH94" i="29"/>
  <c r="AG94" i="29"/>
  <c r="AF94" i="29"/>
  <c r="AE94" i="29"/>
  <c r="AC94" i="29"/>
  <c r="AB94" i="29"/>
  <c r="S94" i="29"/>
  <c r="AJ93" i="29"/>
  <c r="AI93" i="29"/>
  <c r="AH93" i="29"/>
  <c r="AG93" i="29"/>
  <c r="AF93" i="29"/>
  <c r="AE93" i="29"/>
  <c r="AC93" i="29"/>
  <c r="AB93" i="29"/>
  <c r="S93" i="29"/>
  <c r="AJ92" i="29"/>
  <c r="AI92" i="29"/>
  <c r="AH92" i="29"/>
  <c r="AG92" i="29"/>
  <c r="AF92" i="29"/>
  <c r="AE92" i="29"/>
  <c r="AC92" i="29"/>
  <c r="AB92" i="29"/>
  <c r="S92" i="29"/>
  <c r="AJ91" i="29"/>
  <c r="AI91" i="29"/>
  <c r="AH91" i="29"/>
  <c r="AG91" i="29"/>
  <c r="AF91" i="29"/>
  <c r="AE91" i="29"/>
  <c r="AC91" i="29"/>
  <c r="AB91" i="29"/>
  <c r="S91" i="29"/>
  <c r="AJ90" i="29"/>
  <c r="AI90" i="29"/>
  <c r="AH90" i="29"/>
  <c r="AG90" i="29"/>
  <c r="AF90" i="29"/>
  <c r="AE90" i="29"/>
  <c r="AC90" i="29"/>
  <c r="AB90" i="29"/>
  <c r="S90" i="29"/>
  <c r="AJ89" i="29"/>
  <c r="AI89" i="29"/>
  <c r="AH89" i="29"/>
  <c r="AG89" i="29"/>
  <c r="AF89" i="29"/>
  <c r="AE89" i="29"/>
  <c r="AC89" i="29"/>
  <c r="AB89" i="29"/>
  <c r="S89" i="29"/>
  <c r="AJ88" i="29"/>
  <c r="AF88" i="29"/>
  <c r="AE88" i="29"/>
  <c r="AC88" i="29"/>
  <c r="AB88" i="29"/>
  <c r="S88" i="29"/>
  <c r="AJ87" i="29"/>
  <c r="AF87" i="29"/>
  <c r="AE87" i="29"/>
  <c r="AC87" i="29"/>
  <c r="AB87" i="29"/>
  <c r="S87" i="29"/>
  <c r="AJ86" i="29"/>
  <c r="AG86" i="29"/>
  <c r="AF86" i="29"/>
  <c r="AE86" i="29"/>
  <c r="AC86" i="29"/>
  <c r="AB86" i="29"/>
  <c r="S86" i="29"/>
  <c r="AJ85" i="29"/>
  <c r="AG85" i="29"/>
  <c r="AE85" i="29"/>
  <c r="AC85" i="29"/>
  <c r="AB85" i="29"/>
  <c r="S85" i="29"/>
  <c r="AJ84" i="29"/>
  <c r="AG84" i="29"/>
  <c r="AE84" i="29"/>
  <c r="AC84" i="29"/>
  <c r="AB84" i="29"/>
  <c r="S84" i="29"/>
  <c r="AJ83" i="29"/>
  <c r="AI83" i="29"/>
  <c r="AH83" i="29"/>
  <c r="AG83" i="29"/>
  <c r="AF83" i="29"/>
  <c r="AE83" i="29"/>
  <c r="AD83" i="29"/>
  <c r="AC83" i="29"/>
  <c r="AB83" i="29"/>
  <c r="S83" i="29"/>
  <c r="AJ82" i="29"/>
  <c r="AI82" i="29"/>
  <c r="AH82" i="29"/>
  <c r="AG82" i="29"/>
  <c r="AF82" i="29"/>
  <c r="AE82" i="29"/>
  <c r="AD82" i="29"/>
  <c r="AC82" i="29"/>
  <c r="AB82" i="29"/>
  <c r="S82" i="29"/>
  <c r="AJ81" i="29"/>
  <c r="AI81" i="29"/>
  <c r="AH81" i="29"/>
  <c r="AG81" i="29"/>
  <c r="AF81" i="29"/>
  <c r="AE81" i="29"/>
  <c r="AD81" i="29"/>
  <c r="AC81" i="29"/>
  <c r="AB81" i="29"/>
  <c r="S81" i="29"/>
  <c r="AJ80" i="29"/>
  <c r="AH80" i="29"/>
  <c r="AG80" i="29"/>
  <c r="AF80" i="29"/>
  <c r="AE80" i="29"/>
  <c r="AC80" i="29"/>
  <c r="AB80" i="29"/>
  <c r="S80" i="29"/>
  <c r="AJ79" i="29"/>
  <c r="AG79" i="29"/>
  <c r="AE79" i="29"/>
  <c r="AD79" i="29"/>
  <c r="AC79" i="29"/>
  <c r="AB79" i="29"/>
  <c r="S79" i="29"/>
  <c r="AJ78" i="29"/>
  <c r="AG78" i="29"/>
  <c r="AE78" i="29"/>
  <c r="AD78" i="29"/>
  <c r="AC78" i="29"/>
  <c r="AB78" i="29"/>
  <c r="S78" i="29"/>
  <c r="AJ77" i="29"/>
  <c r="AI77" i="29"/>
  <c r="AH77" i="29"/>
  <c r="AG77" i="29"/>
  <c r="AF77" i="29"/>
  <c r="AE77" i="29"/>
  <c r="AC77" i="29"/>
  <c r="AB77" i="29"/>
  <c r="S77" i="29"/>
  <c r="AJ76" i="29"/>
  <c r="AI76" i="29"/>
  <c r="AH76" i="29"/>
  <c r="AG76" i="29"/>
  <c r="AF76" i="29"/>
  <c r="AE76" i="29"/>
  <c r="AD76" i="29"/>
  <c r="AC76" i="29"/>
  <c r="AB76" i="29"/>
  <c r="S76" i="29"/>
  <c r="AJ75" i="29"/>
  <c r="AI75" i="29"/>
  <c r="AH75" i="29"/>
  <c r="AG75" i="29"/>
  <c r="AF75" i="29"/>
  <c r="AE75" i="29"/>
  <c r="AD75" i="29"/>
  <c r="AC75" i="29"/>
  <c r="AB75" i="29"/>
  <c r="S75" i="29"/>
  <c r="AJ74" i="29"/>
  <c r="AI74" i="29"/>
  <c r="AH74" i="29"/>
  <c r="AG74" i="29"/>
  <c r="AF74" i="29"/>
  <c r="AE74" i="29"/>
  <c r="AD74" i="29"/>
  <c r="AC74" i="29"/>
  <c r="AB74" i="29"/>
  <c r="S74" i="29"/>
  <c r="AJ73" i="29"/>
  <c r="AI73" i="29"/>
  <c r="AH73" i="29"/>
  <c r="AG73" i="29"/>
  <c r="AF73" i="29"/>
  <c r="AE73" i="29"/>
  <c r="AD73" i="29"/>
  <c r="AC73" i="29"/>
  <c r="AB73" i="29"/>
  <c r="S73" i="29"/>
  <c r="AJ72" i="29"/>
  <c r="AI72" i="29"/>
  <c r="AH72" i="29"/>
  <c r="AG72" i="29"/>
  <c r="AF72" i="29"/>
  <c r="AE72" i="29"/>
  <c r="AD72" i="29"/>
  <c r="AC72" i="29"/>
  <c r="AB72" i="29"/>
  <c r="S72" i="29"/>
  <c r="AJ71" i="29"/>
  <c r="AG71" i="29"/>
  <c r="AF71" i="29"/>
  <c r="AD71" i="29"/>
  <c r="AB71" i="29"/>
  <c r="S71" i="29"/>
  <c r="AJ70" i="29"/>
  <c r="AI70" i="29"/>
  <c r="AG70" i="29"/>
  <c r="AF70" i="29"/>
  <c r="AE70" i="29"/>
  <c r="AD70" i="29"/>
  <c r="AC70" i="29"/>
  <c r="AB70" i="29"/>
  <c r="S70" i="29"/>
  <c r="AJ69" i="29"/>
  <c r="AI69" i="29"/>
  <c r="AG69" i="29"/>
  <c r="AF69" i="29"/>
  <c r="AE69" i="29"/>
  <c r="AD69" i="29"/>
  <c r="AC69" i="29"/>
  <c r="AB69" i="29"/>
  <c r="S69" i="29"/>
  <c r="AJ68" i="29"/>
  <c r="AI68" i="29"/>
  <c r="AG68" i="29"/>
  <c r="AF68" i="29"/>
  <c r="AE68" i="29"/>
  <c r="AD68" i="29"/>
  <c r="AC68" i="29"/>
  <c r="AB68" i="29"/>
  <c r="S68" i="29"/>
  <c r="AJ67" i="29"/>
  <c r="AI67" i="29"/>
  <c r="AG67" i="29"/>
  <c r="AF67" i="29"/>
  <c r="AE67" i="29"/>
  <c r="AD67" i="29"/>
  <c r="AC67" i="29"/>
  <c r="AB67" i="29"/>
  <c r="S67" i="29"/>
  <c r="AJ66" i="29"/>
  <c r="AC66" i="29"/>
  <c r="AB66" i="29"/>
  <c r="S66" i="29"/>
  <c r="AJ65" i="29"/>
  <c r="AC65" i="29"/>
  <c r="AB65" i="29"/>
  <c r="S65" i="29"/>
  <c r="AJ64" i="29"/>
  <c r="AG64" i="29"/>
  <c r="AE64" i="29"/>
  <c r="AD64" i="29"/>
  <c r="AC64" i="29"/>
  <c r="AB64" i="29"/>
  <c r="S64" i="29"/>
  <c r="AJ63" i="29"/>
  <c r="AG63" i="29"/>
  <c r="AE63" i="29"/>
  <c r="AD63" i="29"/>
  <c r="AC63" i="29"/>
  <c r="AB63" i="29"/>
  <c r="S63" i="29"/>
  <c r="AJ62" i="29"/>
  <c r="AI62" i="29"/>
  <c r="AH62" i="29"/>
  <c r="AG62" i="29"/>
  <c r="AF62" i="29"/>
  <c r="AE62" i="29"/>
  <c r="AD62" i="29"/>
  <c r="AC62" i="29"/>
  <c r="AB62" i="29"/>
  <c r="S62" i="29"/>
  <c r="AJ61" i="29"/>
  <c r="AI61" i="29"/>
  <c r="AH61" i="29"/>
  <c r="AG61" i="29"/>
  <c r="AF61" i="29"/>
  <c r="AE61" i="29"/>
  <c r="AD61" i="29"/>
  <c r="AC61" i="29"/>
  <c r="AB61" i="29"/>
  <c r="S61" i="29"/>
  <c r="AJ60" i="29"/>
  <c r="AI60" i="29"/>
  <c r="AH60" i="29"/>
  <c r="AG60" i="29"/>
  <c r="AF60" i="29"/>
  <c r="AE60" i="29"/>
  <c r="AD60" i="29"/>
  <c r="AC60" i="29"/>
  <c r="AB60" i="29"/>
  <c r="S60" i="29"/>
  <c r="AJ59" i="29"/>
  <c r="AI59" i="29"/>
  <c r="AH59" i="29"/>
  <c r="AG59" i="29"/>
  <c r="AF59" i="29"/>
  <c r="AE59" i="29"/>
  <c r="AC59" i="29"/>
  <c r="AB59" i="29"/>
  <c r="S59" i="29"/>
  <c r="AJ58" i="29"/>
  <c r="AI58" i="29"/>
  <c r="AH58" i="29"/>
  <c r="AG58" i="29"/>
  <c r="AF58" i="29"/>
  <c r="AE58" i="29"/>
  <c r="AC58" i="29"/>
  <c r="AB58" i="29"/>
  <c r="S58" i="29"/>
  <c r="AJ57" i="29"/>
  <c r="AI57" i="29"/>
  <c r="AH57" i="29"/>
  <c r="AG57" i="29"/>
  <c r="AF57" i="29"/>
  <c r="AE57" i="29"/>
  <c r="AC57" i="29"/>
  <c r="AB57" i="29"/>
  <c r="S57" i="29"/>
  <c r="AJ56" i="29"/>
  <c r="AG56" i="29"/>
  <c r="AE56" i="29"/>
  <c r="AC56" i="29"/>
  <c r="AB56" i="29"/>
  <c r="S56" i="29"/>
  <c r="AJ55" i="29"/>
  <c r="AI55" i="29"/>
  <c r="AH55" i="29"/>
  <c r="AG55" i="29"/>
  <c r="AE55" i="29"/>
  <c r="AC55" i="29"/>
  <c r="AB55" i="29"/>
  <c r="S55" i="29"/>
  <c r="AJ54" i="29"/>
  <c r="AI54" i="29"/>
  <c r="AH54" i="29"/>
  <c r="AG54" i="29"/>
  <c r="AE54" i="29"/>
  <c r="AC54" i="29"/>
  <c r="AB54" i="29"/>
  <c r="S54" i="29"/>
  <c r="AJ53" i="29"/>
  <c r="AI53" i="29"/>
  <c r="AH53" i="29"/>
  <c r="AG53" i="29"/>
  <c r="AE53" i="29"/>
  <c r="AC53" i="29"/>
  <c r="AB53" i="29"/>
  <c r="S53" i="29"/>
  <c r="AJ52" i="29"/>
  <c r="AI52" i="29"/>
  <c r="AH52" i="29"/>
  <c r="AG52" i="29"/>
  <c r="AE52" i="29"/>
  <c r="AC52" i="29"/>
  <c r="AB52" i="29"/>
  <c r="S52" i="29"/>
  <c r="AJ51" i="29"/>
  <c r="AI51" i="29"/>
  <c r="AH51" i="29"/>
  <c r="AG51" i="29"/>
  <c r="AE51" i="29"/>
  <c r="AC51" i="29"/>
  <c r="AB51" i="29"/>
  <c r="S51" i="29"/>
  <c r="AJ50" i="29"/>
  <c r="AI50" i="29"/>
  <c r="AH50" i="29"/>
  <c r="AG50" i="29"/>
  <c r="AE50" i="29"/>
  <c r="AC50" i="29"/>
  <c r="AB50" i="29"/>
  <c r="S50" i="29"/>
  <c r="AJ49" i="29"/>
  <c r="AC49" i="29"/>
  <c r="AB49" i="29"/>
  <c r="S49" i="29"/>
  <c r="AJ48" i="29"/>
  <c r="AC48" i="29"/>
  <c r="AB48" i="29"/>
  <c r="S48" i="29"/>
  <c r="AJ47" i="29"/>
  <c r="AC47" i="29"/>
  <c r="AB47" i="29"/>
  <c r="S47" i="29"/>
  <c r="AJ46" i="29"/>
  <c r="AC46" i="29"/>
  <c r="AB46" i="29"/>
  <c r="S46" i="29"/>
  <c r="AJ45" i="29"/>
  <c r="AI45" i="29"/>
  <c r="AG45" i="29"/>
  <c r="AC45" i="29"/>
  <c r="AB45" i="29"/>
  <c r="S45" i="29"/>
  <c r="AJ44" i="29"/>
  <c r="AG44" i="29"/>
  <c r="AE44" i="29"/>
  <c r="AC44" i="29"/>
  <c r="AB44" i="29"/>
  <c r="S44" i="29"/>
  <c r="AJ43" i="29"/>
  <c r="AG43" i="29"/>
  <c r="AE43" i="29"/>
  <c r="AC43" i="29"/>
  <c r="AB43" i="29"/>
  <c r="S43" i="29"/>
  <c r="AJ42" i="29"/>
  <c r="AG42" i="29"/>
  <c r="AE42" i="29"/>
  <c r="AC42" i="29"/>
  <c r="AB42" i="29"/>
  <c r="S42" i="29"/>
  <c r="AJ41" i="29"/>
  <c r="AG41" i="29"/>
  <c r="AE41" i="29"/>
  <c r="AC41" i="29"/>
  <c r="AB41" i="29"/>
  <c r="S41" i="29"/>
  <c r="AJ40" i="29"/>
  <c r="AG40" i="29"/>
  <c r="AE40" i="29"/>
  <c r="AC40" i="29"/>
  <c r="AB40" i="29"/>
  <c r="S40" i="29"/>
  <c r="AJ39" i="29"/>
  <c r="AI39" i="29"/>
  <c r="AC39" i="29"/>
  <c r="AB39" i="29"/>
  <c r="S39" i="29"/>
  <c r="AJ38" i="29"/>
  <c r="AI38" i="29"/>
  <c r="AC38" i="29"/>
  <c r="AB38" i="29"/>
  <c r="S38" i="29"/>
  <c r="AJ37" i="29"/>
  <c r="AI37" i="29"/>
  <c r="AC37" i="29"/>
  <c r="AB37" i="29"/>
  <c r="S37" i="29"/>
  <c r="AJ36" i="29"/>
  <c r="AI36" i="29"/>
  <c r="AC36" i="29"/>
  <c r="AB36" i="29"/>
  <c r="S36" i="29"/>
  <c r="AJ35" i="29"/>
  <c r="AI35" i="29"/>
  <c r="AC35" i="29"/>
  <c r="AB35" i="29"/>
  <c r="S35" i="29"/>
  <c r="AJ34" i="29"/>
  <c r="AI34" i="29"/>
  <c r="AE34" i="29"/>
  <c r="AC34" i="29"/>
  <c r="AB34" i="29"/>
  <c r="S34" i="29"/>
  <c r="AJ33" i="29"/>
  <c r="AI33" i="29"/>
  <c r="AE33" i="29"/>
  <c r="AC33" i="29"/>
  <c r="AB33" i="29"/>
  <c r="S33" i="29"/>
  <c r="AJ32" i="29"/>
  <c r="AI32" i="29"/>
  <c r="AG32" i="29"/>
  <c r="AC32" i="29"/>
  <c r="AB32" i="29"/>
  <c r="S32" i="29"/>
  <c r="AJ31" i="29"/>
  <c r="AI31" i="29"/>
  <c r="AG31" i="29"/>
  <c r="AC31" i="29"/>
  <c r="AB31" i="29"/>
  <c r="S31" i="29"/>
  <c r="AJ30" i="29"/>
  <c r="AI30" i="29"/>
  <c r="AG30" i="29"/>
  <c r="AC30" i="29"/>
  <c r="AB30" i="29"/>
  <c r="S30" i="29"/>
  <c r="AJ29" i="29"/>
  <c r="AI29" i="29"/>
  <c r="AG29" i="29"/>
  <c r="AC29" i="29"/>
  <c r="AB29" i="29"/>
  <c r="S29" i="29"/>
  <c r="AJ28" i="29"/>
  <c r="AG28" i="29"/>
  <c r="AE28" i="29"/>
  <c r="AD28" i="29"/>
  <c r="AC28" i="29"/>
  <c r="AB28" i="29"/>
  <c r="S28" i="29"/>
  <c r="AJ27" i="29"/>
  <c r="AG27" i="29"/>
  <c r="AE27" i="29"/>
  <c r="AD27" i="29"/>
  <c r="AC27" i="29"/>
  <c r="AB27" i="29"/>
  <c r="S27" i="29"/>
  <c r="AJ26" i="29"/>
  <c r="AG26" i="29"/>
  <c r="AF26" i="29"/>
  <c r="AE26" i="29"/>
  <c r="AC26" i="29"/>
  <c r="AB26" i="29"/>
  <c r="S26" i="29"/>
  <c r="AJ25" i="29"/>
  <c r="AI25" i="29"/>
  <c r="AH25" i="29"/>
  <c r="AG25" i="29"/>
  <c r="AF25" i="29"/>
  <c r="AE25" i="29"/>
  <c r="AD25" i="29"/>
  <c r="AC25" i="29"/>
  <c r="AB25" i="29"/>
  <c r="S25" i="29"/>
  <c r="AJ24" i="29"/>
  <c r="AI24" i="29"/>
  <c r="AH24" i="29"/>
  <c r="AG24" i="29"/>
  <c r="AF24" i="29"/>
  <c r="AE24" i="29"/>
  <c r="AC24" i="29"/>
  <c r="AB24" i="29"/>
  <c r="S24" i="29"/>
  <c r="AJ23" i="29"/>
  <c r="AI23" i="29"/>
  <c r="AH23" i="29"/>
  <c r="AG23" i="29"/>
  <c r="AF23" i="29"/>
  <c r="AE23" i="29"/>
  <c r="AD23" i="29"/>
  <c r="AC23" i="29"/>
  <c r="AB23" i="29"/>
  <c r="S23" i="29"/>
  <c r="AJ21" i="29"/>
  <c r="AI21" i="29"/>
  <c r="AH21" i="29"/>
  <c r="AG21" i="29"/>
  <c r="AF21" i="29"/>
  <c r="AE21" i="29"/>
  <c r="AD21" i="29"/>
  <c r="AC21" i="29"/>
  <c r="AB21" i="29"/>
  <c r="S21" i="29"/>
  <c r="AJ19" i="29"/>
  <c r="AI19" i="29"/>
  <c r="AH19" i="29"/>
  <c r="AG19" i="29"/>
  <c r="AF19" i="29"/>
  <c r="AE19" i="29"/>
  <c r="AD19" i="29"/>
  <c r="AC19" i="29"/>
  <c r="AB19" i="29"/>
  <c r="S19" i="29"/>
  <c r="AJ18" i="29"/>
  <c r="AI18" i="29"/>
  <c r="AH18" i="29"/>
  <c r="AG18" i="29"/>
  <c r="AF18" i="29"/>
  <c r="AE18" i="29"/>
  <c r="AD18" i="29"/>
  <c r="AC18" i="29"/>
  <c r="AB18" i="29"/>
  <c r="S18" i="29"/>
  <c r="AJ17" i="29"/>
  <c r="AI17" i="29"/>
  <c r="AH17" i="29"/>
  <c r="AG17" i="29"/>
  <c r="AF17" i="29"/>
  <c r="AE17" i="29"/>
  <c r="AD17" i="29"/>
  <c r="AC17" i="29"/>
  <c r="AB17" i="29"/>
  <c r="S17" i="29"/>
  <c r="AJ16" i="29"/>
  <c r="AI16" i="29"/>
  <c r="AH16" i="29"/>
  <c r="AG16" i="29"/>
  <c r="AF16" i="29"/>
  <c r="AE16" i="29"/>
  <c r="AD16" i="29"/>
  <c r="AC16" i="29"/>
  <c r="AB16" i="29"/>
  <c r="S16" i="29"/>
  <c r="AJ15" i="29"/>
  <c r="AI15" i="29"/>
  <c r="AH15" i="29"/>
  <c r="AG15" i="29"/>
  <c r="AF15" i="29"/>
  <c r="AE15" i="29"/>
  <c r="AD15" i="29"/>
  <c r="AC15" i="29"/>
  <c r="AB15" i="29"/>
  <c r="S15" i="29"/>
  <c r="AJ14" i="29"/>
  <c r="AI14" i="29"/>
  <c r="AH14" i="29"/>
  <c r="AG14" i="29"/>
  <c r="AF14" i="29"/>
  <c r="AE14" i="29"/>
  <c r="AD14" i="29"/>
  <c r="AC14" i="29"/>
  <c r="AB14" i="29"/>
  <c r="S14" i="29"/>
  <c r="AJ13" i="29"/>
  <c r="AG13" i="29"/>
  <c r="AF13" i="29"/>
  <c r="AE13" i="29"/>
  <c r="AD13" i="29"/>
  <c r="AC13" i="29"/>
  <c r="AB13" i="29"/>
  <c r="S13" i="29"/>
  <c r="AJ12" i="29"/>
  <c r="AG12" i="29"/>
  <c r="AF12" i="29"/>
  <c r="AE12" i="29"/>
  <c r="AD12" i="29"/>
  <c r="AC12" i="29"/>
  <c r="AB12" i="29"/>
  <c r="S12" i="29"/>
  <c r="AJ11" i="29"/>
  <c r="AG11" i="29"/>
  <c r="AF11" i="29"/>
  <c r="AE11" i="29"/>
  <c r="AD11" i="29"/>
  <c r="AC11" i="29"/>
  <c r="AB11" i="29"/>
  <c r="S11" i="29"/>
  <c r="AJ10" i="29"/>
  <c r="AI10" i="29"/>
  <c r="AG10" i="29"/>
  <c r="AF10" i="29"/>
  <c r="AE10" i="29"/>
  <c r="AD10" i="29"/>
  <c r="AC10" i="29"/>
  <c r="AB10" i="29"/>
  <c r="S10" i="29"/>
  <c r="AJ9" i="29"/>
  <c r="AI9" i="29"/>
  <c r="AG9" i="29"/>
  <c r="AE9" i="29"/>
  <c r="AD9" i="29"/>
  <c r="AC9" i="29"/>
  <c r="AB9" i="29"/>
  <c r="S9" i="29"/>
  <c r="AJ8" i="29"/>
  <c r="AI8" i="29"/>
  <c r="AG8" i="29"/>
  <c r="AE8" i="29"/>
  <c r="AD8" i="29"/>
  <c r="AC8" i="29"/>
  <c r="AB8" i="29"/>
  <c r="S8" i="29"/>
  <c r="AJ7" i="29"/>
  <c r="AI7" i="29"/>
  <c r="AH7" i="29"/>
  <c r="AG7" i="29"/>
  <c r="AF7" i="29"/>
  <c r="AE7" i="29"/>
  <c r="AD7" i="29"/>
  <c r="AC7" i="29"/>
  <c r="AB7" i="29"/>
  <c r="S7" i="29"/>
  <c r="AJ6" i="29"/>
  <c r="AI6" i="29"/>
  <c r="AH6" i="29"/>
  <c r="AG6" i="29"/>
  <c r="AF6" i="29"/>
  <c r="AE6" i="29"/>
  <c r="AD6" i="29"/>
  <c r="AC6" i="29"/>
  <c r="AB6" i="29"/>
  <c r="S6" i="29"/>
  <c r="AF61" i="30" l="1"/>
  <c r="U67" i="30"/>
  <c r="AL82" i="30"/>
  <c r="AG92" i="30"/>
  <c r="U95" i="30"/>
  <c r="AP95" i="30" s="1"/>
  <c r="AF100" i="30"/>
  <c r="U103" i="30"/>
  <c r="AG148" i="30"/>
  <c r="AH179" i="30"/>
  <c r="U187" i="30"/>
  <c r="V187" i="30" s="1"/>
  <c r="AK204" i="30"/>
  <c r="U205" i="30"/>
  <c r="AP205" i="30" s="1"/>
  <c r="AK224" i="30"/>
  <c r="AJ225" i="30"/>
  <c r="AF226" i="30"/>
  <c r="AF251" i="30"/>
  <c r="W254" i="30"/>
  <c r="AL61" i="30"/>
  <c r="AO102" i="30"/>
  <c r="AO191" i="30"/>
  <c r="AN226" i="30"/>
  <c r="AO255" i="30"/>
  <c r="AO259" i="30"/>
  <c r="AL292" i="30"/>
  <c r="AG23" i="30"/>
  <c r="AO40" i="30"/>
  <c r="AM59" i="30"/>
  <c r="W61" i="30"/>
  <c r="AH67" i="30"/>
  <c r="U92" i="30"/>
  <c r="AP92" i="30" s="1"/>
  <c r="AF95" i="30"/>
  <c r="U100" i="30"/>
  <c r="AP100" i="30" s="1"/>
  <c r="AH103" i="30"/>
  <c r="AL110" i="30"/>
  <c r="AI111" i="30"/>
  <c r="AI113" i="30"/>
  <c r="AL124" i="30"/>
  <c r="AM177" i="30"/>
  <c r="U179" i="30"/>
  <c r="V179" i="30" s="1"/>
  <c r="AF187" i="30"/>
  <c r="AG194" i="30"/>
  <c r="AM202" i="30"/>
  <c r="AI205" i="30"/>
  <c r="AF213" i="30"/>
  <c r="AO230" i="30"/>
  <c r="AH254" i="30"/>
  <c r="AF278" i="30"/>
  <c r="AO279" i="30"/>
  <c r="AO290" i="30"/>
  <c r="AG109" i="30"/>
  <c r="AL109" i="30"/>
  <c r="AN132" i="30"/>
  <c r="AN213" i="30"/>
  <c r="AK6" i="30"/>
  <c r="W7" i="30"/>
  <c r="AF7" i="30"/>
  <c r="AL7" i="30"/>
  <c r="AM8" i="30"/>
  <c r="AN16" i="30"/>
  <c r="W17" i="30"/>
  <c r="AH17" i="30"/>
  <c r="AG19" i="30"/>
  <c r="AO24" i="30"/>
  <c r="W26" i="30"/>
  <c r="AF26" i="30"/>
  <c r="AG28" i="30"/>
  <c r="AO31" i="30"/>
  <c r="AO33" i="30"/>
  <c r="AO37" i="30"/>
  <c r="AO39" i="30"/>
  <c r="W41" i="30"/>
  <c r="AF41" i="30"/>
  <c r="AO42" i="30"/>
  <c r="AO44" i="30"/>
  <c r="AM45" i="30"/>
  <c r="W50" i="30"/>
  <c r="AK57" i="30"/>
  <c r="W58" i="30"/>
  <c r="AF58" i="30"/>
  <c r="AI59" i="30"/>
  <c r="AO60" i="30"/>
  <c r="AI61" i="30"/>
  <c r="AN61" i="30"/>
  <c r="U62" i="30"/>
  <c r="V62" i="30" s="1"/>
  <c r="AF62" i="30"/>
  <c r="W63" i="30"/>
  <c r="U64" i="30"/>
  <c r="V64" i="30" s="1"/>
  <c r="AO67" i="30"/>
  <c r="AJ67" i="30"/>
  <c r="W71" i="30"/>
  <c r="AF71" i="30"/>
  <c r="AI79" i="30"/>
  <c r="AH82" i="30"/>
  <c r="AO89" i="30"/>
  <c r="AN90" i="30"/>
  <c r="U91" i="30"/>
  <c r="V91" i="30" s="1"/>
  <c r="AI91" i="30"/>
  <c r="U98" i="30"/>
  <c r="V98" i="30" s="1"/>
  <c r="AF98" i="30"/>
  <c r="AO103" i="30"/>
  <c r="AJ103" i="30"/>
  <c r="AM105" i="30"/>
  <c r="W107" i="30"/>
  <c r="W118" i="30"/>
  <c r="AG118" i="30"/>
  <c r="AG121" i="30"/>
  <c r="AH124" i="30"/>
  <c r="AG132" i="30"/>
  <c r="AM133" i="30"/>
  <c r="AK135" i="30"/>
  <c r="AI135" i="30"/>
  <c r="U135" i="30"/>
  <c r="AP135" i="30" s="1"/>
  <c r="AN135" i="30"/>
  <c r="AI7" i="30"/>
  <c r="AN7" i="30"/>
  <c r="AM9" i="30"/>
  <c r="AL17" i="30"/>
  <c r="AJ26" i="30"/>
  <c r="AK28" i="30"/>
  <c r="AK41" i="30"/>
  <c r="AO58" i="30"/>
  <c r="AK71" i="30"/>
  <c r="AN78" i="30"/>
  <c r="AO91" i="30"/>
  <c r="AL91" i="30"/>
  <c r="AO98" i="30"/>
  <c r="AH117" i="30"/>
  <c r="AK118" i="30"/>
  <c r="AM121" i="30"/>
  <c r="AJ123" i="30"/>
  <c r="AI134" i="30"/>
  <c r="AG137" i="30"/>
  <c r="AF137" i="30"/>
  <c r="W137" i="30"/>
  <c r="AK137" i="30"/>
  <c r="AJ142" i="30"/>
  <c r="AM142" i="30"/>
  <c r="AH173" i="30"/>
  <c r="AK176" i="30"/>
  <c r="AN180" i="30"/>
  <c r="AK183" i="30"/>
  <c r="AL184" i="30"/>
  <c r="AL191" i="30"/>
  <c r="AJ192" i="30"/>
  <c r="AM193" i="30"/>
  <c r="AM196" i="30"/>
  <c r="AM198" i="30"/>
  <c r="AO209" i="30"/>
  <c r="AN231" i="30"/>
  <c r="AM241" i="30"/>
  <c r="AK248" i="30"/>
  <c r="AO264" i="30"/>
  <c r="AO288" i="30"/>
  <c r="AH288" i="30"/>
  <c r="AH290" i="30"/>
  <c r="AI291" i="30"/>
  <c r="AN291" i="30"/>
  <c r="AN136" i="30"/>
  <c r="AO138" i="30"/>
  <c r="AN148" i="30"/>
  <c r="AN162" i="30"/>
  <c r="AK163" i="30"/>
  <c r="AN166" i="30"/>
  <c r="AF167" i="30"/>
  <c r="AJ168" i="30"/>
  <c r="AL173" i="30"/>
  <c r="AJ177" i="30"/>
  <c r="AK179" i="30"/>
  <c r="AO181" i="30"/>
  <c r="AI181" i="30"/>
  <c r="U183" i="30"/>
  <c r="AF183" i="30"/>
  <c r="W184" i="30"/>
  <c r="AH184" i="30"/>
  <c r="AO187" i="30"/>
  <c r="AL187" i="30"/>
  <c r="U188" i="30"/>
  <c r="AI188" i="30"/>
  <c r="U191" i="30"/>
  <c r="AI191" i="30"/>
  <c r="W192" i="30"/>
  <c r="AF192" i="30"/>
  <c r="AN192" i="30"/>
  <c r="U193" i="30"/>
  <c r="V193" i="30" s="1"/>
  <c r="AJ193" i="30"/>
  <c r="AM197" i="30"/>
  <c r="U198" i="30"/>
  <c r="V198" i="30" s="1"/>
  <c r="AF198" i="30"/>
  <c r="AO201" i="30"/>
  <c r="AJ202" i="30"/>
  <c r="AN205" i="30"/>
  <c r="AK210" i="30"/>
  <c r="AK213" i="30"/>
  <c r="W217" i="30"/>
  <c r="AF217" i="30"/>
  <c r="AK218" i="30"/>
  <c r="AK220" i="30"/>
  <c r="AH222" i="30"/>
  <c r="W224" i="30"/>
  <c r="AF224" i="30"/>
  <c r="AL226" i="30"/>
  <c r="W227" i="30"/>
  <c r="AF227" i="30"/>
  <c r="W231" i="30"/>
  <c r="AF231" i="30"/>
  <c r="AO238" i="30"/>
  <c r="AI241" i="30"/>
  <c r="AN243" i="30"/>
  <c r="AF244" i="30"/>
  <c r="AJ250" i="30"/>
  <c r="AO253" i="30"/>
  <c r="AO254" i="30"/>
  <c r="AN254" i="30"/>
  <c r="AH256" i="30"/>
  <c r="AL260" i="30"/>
  <c r="AJ277" i="30"/>
  <c r="AI278" i="30"/>
  <c r="AN278" i="30"/>
  <c r="AO280" i="30"/>
  <c r="AH280" i="30"/>
  <c r="U283" i="30"/>
  <c r="AF283" i="30"/>
  <c r="W291" i="30"/>
  <c r="AF291" i="30"/>
  <c r="AL291" i="30"/>
  <c r="AN294" i="30"/>
  <c r="AK295" i="30"/>
  <c r="AI298" i="30"/>
  <c r="AO12" i="30"/>
  <c r="AJ12" i="30"/>
  <c r="AO15" i="30"/>
  <c r="AI15" i="30"/>
  <c r="AM15" i="30"/>
  <c r="AK18" i="30"/>
  <c r="AK21" i="30"/>
  <c r="AF25" i="30"/>
  <c r="AI25" i="30"/>
  <c r="AN25" i="30"/>
  <c r="AN27" i="30"/>
  <c r="AO29" i="30"/>
  <c r="AM29" i="30"/>
  <c r="AM31" i="30"/>
  <c r="AM33" i="30"/>
  <c r="AO35" i="30"/>
  <c r="AN35" i="30"/>
  <c r="AM38" i="30"/>
  <c r="AN39" i="30"/>
  <c r="AI43" i="30"/>
  <c r="AN43" i="30"/>
  <c r="AO49" i="30"/>
  <c r="AG49" i="30"/>
  <c r="AK51" i="30"/>
  <c r="W51" i="30"/>
  <c r="AK60" i="30"/>
  <c r="AN60" i="30"/>
  <c r="AH60" i="30"/>
  <c r="W60" i="30"/>
  <c r="AJ60" i="30"/>
  <c r="AG74" i="30"/>
  <c r="AK76" i="30"/>
  <c r="AH76" i="30"/>
  <c r="U76" i="30"/>
  <c r="V76" i="30" s="1"/>
  <c r="AO76" i="30"/>
  <c r="AL77" i="30"/>
  <c r="AM77" i="30"/>
  <c r="AJ77" i="30"/>
  <c r="AF77" i="30"/>
  <c r="W77" i="30"/>
  <c r="AN77" i="30"/>
  <c r="AG85" i="30"/>
  <c r="U85" i="30"/>
  <c r="AP85" i="30" s="1"/>
  <c r="AO85" i="30"/>
  <c r="AO86" i="30"/>
  <c r="U87" i="30"/>
  <c r="AG87" i="30"/>
  <c r="U88" i="30"/>
  <c r="AP88" i="30" s="1"/>
  <c r="AL89" i="30"/>
  <c r="AN89" i="30"/>
  <c r="AK89" i="30"/>
  <c r="AI89" i="30"/>
  <c r="U89" i="30"/>
  <c r="AJ89" i="30"/>
  <c r="AL93" i="30"/>
  <c r="AM93" i="30"/>
  <c r="AJ93" i="30"/>
  <c r="AF93" i="30"/>
  <c r="W93" i="30"/>
  <c r="AI93" i="30"/>
  <c r="AN93" i="30"/>
  <c r="AN119" i="30"/>
  <c r="AI119" i="30"/>
  <c r="U119" i="30"/>
  <c r="AP119" i="30" s="1"/>
  <c r="U120" i="30"/>
  <c r="V120" i="30" s="1"/>
  <c r="AF120" i="30"/>
  <c r="AJ149" i="30"/>
  <c r="AM149" i="30"/>
  <c r="AF149" i="30"/>
  <c r="AG6" i="30"/>
  <c r="AH7" i="30"/>
  <c r="AJ7" i="30"/>
  <c r="AM7" i="30"/>
  <c r="AO8" i="30"/>
  <c r="AO9" i="30"/>
  <c r="AO11" i="30"/>
  <c r="AJ11" i="30"/>
  <c r="U12" i="30"/>
  <c r="V12" i="30" s="1"/>
  <c r="AF12" i="30"/>
  <c r="AO13" i="30"/>
  <c r="AJ13" i="30"/>
  <c r="U14" i="30"/>
  <c r="AF14" i="30"/>
  <c r="AN14" i="30"/>
  <c r="W15" i="30"/>
  <c r="AH15" i="30"/>
  <c r="AL15" i="30"/>
  <c r="AJ16" i="30"/>
  <c r="AO17" i="30"/>
  <c r="AI17" i="30"/>
  <c r="AM17" i="30"/>
  <c r="AG18" i="30"/>
  <c r="AK19" i="30"/>
  <c r="AG21" i="30"/>
  <c r="AK23" i="30"/>
  <c r="U24" i="30"/>
  <c r="AP24" i="30" s="1"/>
  <c r="AF24" i="30"/>
  <c r="AG25" i="30"/>
  <c r="AJ25" i="30"/>
  <c r="AM25" i="30"/>
  <c r="AI26" i="30"/>
  <c r="AK26" i="30"/>
  <c r="AG27" i="30"/>
  <c r="U28" i="30"/>
  <c r="AP28" i="30" s="1"/>
  <c r="AF28" i="30"/>
  <c r="AI28" i="30"/>
  <c r="AN28" i="30"/>
  <c r="W29" i="30"/>
  <c r="AK29" i="30"/>
  <c r="AN30" i="30"/>
  <c r="W31" i="30"/>
  <c r="AK31" i="30"/>
  <c r="AN32" i="30"/>
  <c r="W33" i="30"/>
  <c r="AI33" i="30"/>
  <c r="AN34" i="30"/>
  <c r="W35" i="30"/>
  <c r="AM35" i="30"/>
  <c r="W38" i="30"/>
  <c r="AF38" i="30"/>
  <c r="AN38" i="30"/>
  <c r="W39" i="30"/>
  <c r="AM39" i="30"/>
  <c r="AI41" i="30"/>
  <c r="AN41" i="30"/>
  <c r="W43" i="30"/>
  <c r="AF43" i="30"/>
  <c r="AK43" i="30"/>
  <c r="AO48" i="30"/>
  <c r="AG48" i="30"/>
  <c r="AL58" i="30"/>
  <c r="AN58" i="30"/>
  <c r="AK58" i="30"/>
  <c r="AI58" i="30"/>
  <c r="U58" i="30"/>
  <c r="V58" i="30" s="1"/>
  <c r="AJ58" i="30"/>
  <c r="AN63" i="30"/>
  <c r="AK63" i="30"/>
  <c r="AH63" i="30"/>
  <c r="U63" i="30"/>
  <c r="AO63" i="30"/>
  <c r="AI63" i="30"/>
  <c r="AN65" i="30"/>
  <c r="AF65" i="30"/>
  <c r="U65" i="30"/>
  <c r="AK69" i="30"/>
  <c r="AH69" i="30"/>
  <c r="U69" i="30"/>
  <c r="AJ69" i="30"/>
  <c r="AG70" i="30"/>
  <c r="U70" i="30"/>
  <c r="AN70" i="30"/>
  <c r="AK72" i="30"/>
  <c r="AH72" i="30"/>
  <c r="U72" i="30"/>
  <c r="V72" i="30" s="1"/>
  <c r="AO72" i="30"/>
  <c r="AJ72" i="30"/>
  <c r="AK73" i="30"/>
  <c r="AN73" i="30"/>
  <c r="AL73" i="30"/>
  <c r="AI73" i="30"/>
  <c r="AF73" i="30"/>
  <c r="W73" i="30"/>
  <c r="AH73" i="30"/>
  <c r="AM73" i="30"/>
  <c r="AK75" i="30"/>
  <c r="AM75" i="30"/>
  <c r="AJ75" i="30"/>
  <c r="AH75" i="30"/>
  <c r="U75" i="30"/>
  <c r="AO75" i="30"/>
  <c r="AI75" i="30"/>
  <c r="AN75" i="30"/>
  <c r="W76" i="30"/>
  <c r="AF76" i="30"/>
  <c r="AN76" i="30"/>
  <c r="AK77" i="30"/>
  <c r="AG80" i="30"/>
  <c r="AK80" i="30"/>
  <c r="AO80" i="30"/>
  <c r="AF80" i="30"/>
  <c r="AO84" i="30"/>
  <c r="AG84" i="30"/>
  <c r="W89" i="30"/>
  <c r="AF89" i="30"/>
  <c r="AM89" i="30"/>
  <c r="AK93" i="30"/>
  <c r="AG97" i="30"/>
  <c r="AK97" i="30"/>
  <c r="AF97" i="30"/>
  <c r="W97" i="30"/>
  <c r="AO97" i="30"/>
  <c r="AI97" i="30"/>
  <c r="AG99" i="30"/>
  <c r="AK99" i="30"/>
  <c r="AF99" i="30"/>
  <c r="W99" i="30"/>
  <c r="AO99" i="30"/>
  <c r="AI99" i="30"/>
  <c r="AL104" i="30"/>
  <c r="AM104" i="30"/>
  <c r="AI104" i="30"/>
  <c r="U104" i="30"/>
  <c r="AP104" i="30" s="1"/>
  <c r="AF104" i="30"/>
  <c r="AN104" i="30"/>
  <c r="AL106" i="30"/>
  <c r="AM106" i="30"/>
  <c r="AI106" i="30"/>
  <c r="U106" i="30"/>
  <c r="AF106" i="30"/>
  <c r="AN106" i="30"/>
  <c r="W110" i="30"/>
  <c r="AG110" i="30"/>
  <c r="AL112" i="30"/>
  <c r="AG112" i="30"/>
  <c r="AH115" i="30"/>
  <c r="AN115" i="30"/>
  <c r="AI115" i="30"/>
  <c r="AF115" i="30"/>
  <c r="U115" i="30"/>
  <c r="AG115" i="30"/>
  <c r="AH116" i="30"/>
  <c r="AI116" i="30"/>
  <c r="U116" i="30"/>
  <c r="AF116" i="30"/>
  <c r="AL122" i="30"/>
  <c r="AH122" i="30"/>
  <c r="AO122" i="30"/>
  <c r="AG122" i="30"/>
  <c r="AM122" i="30"/>
  <c r="W125" i="30"/>
  <c r="AF129" i="30"/>
  <c r="U129" i="30"/>
  <c r="AP129" i="30" s="1"/>
  <c r="AO129" i="30"/>
  <c r="AG129" i="30"/>
  <c r="AN130" i="30"/>
  <c r="AN138" i="30"/>
  <c r="AI138" i="30"/>
  <c r="U138" i="30"/>
  <c r="W140" i="30"/>
  <c r="AJ146" i="30"/>
  <c r="AN146" i="30"/>
  <c r="AG146" i="30"/>
  <c r="U146" i="30"/>
  <c r="V146" i="30" s="1"/>
  <c r="AF146" i="30"/>
  <c r="AJ147" i="30"/>
  <c r="AM147" i="30"/>
  <c r="AF147" i="30"/>
  <c r="U147" i="30"/>
  <c r="AG147" i="30"/>
  <c r="AN149" i="30"/>
  <c r="W152" i="30"/>
  <c r="AF152" i="30"/>
  <c r="AK153" i="30"/>
  <c r="AH153" i="30"/>
  <c r="U153" i="30"/>
  <c r="V153" i="30" s="1"/>
  <c r="AO153" i="30"/>
  <c r="AJ153" i="30"/>
  <c r="AK154" i="30"/>
  <c r="AN154" i="30"/>
  <c r="AL154" i="30"/>
  <c r="AI154" i="30"/>
  <c r="AF154" i="30"/>
  <c r="W154" i="30"/>
  <c r="AO154" i="30"/>
  <c r="AH154" i="30"/>
  <c r="AM154" i="30"/>
  <c r="AM156" i="30"/>
  <c r="AJ156" i="30"/>
  <c r="U156" i="30"/>
  <c r="AP156" i="30" s="1"/>
  <c r="AF156" i="30"/>
  <c r="AJ14" i="30"/>
  <c r="AK24" i="30"/>
  <c r="U25" i="30"/>
  <c r="AP25" i="30" s="1"/>
  <c r="AK25" i="30"/>
  <c r="AK68" i="30"/>
  <c r="AN68" i="30"/>
  <c r="AJ76" i="30"/>
  <c r="AI77" i="30"/>
  <c r="AI87" i="30"/>
  <c r="AJ87" i="30"/>
  <c r="AF87" i="30"/>
  <c r="AI88" i="30"/>
  <c r="AN88" i="30"/>
  <c r="AG88" i="30"/>
  <c r="AF88" i="30"/>
  <c r="AO93" i="30"/>
  <c r="AK120" i="30"/>
  <c r="AI120" i="30"/>
  <c r="AO130" i="30"/>
  <c r="AG130" i="30"/>
  <c r="AN131" i="30"/>
  <c r="AK131" i="30"/>
  <c r="AF131" i="30"/>
  <c r="W131" i="30"/>
  <c r="U131" i="30"/>
  <c r="AP131" i="30" s="1"/>
  <c r="AI131" i="30"/>
  <c r="AK139" i="30"/>
  <c r="AN139" i="30"/>
  <c r="AK145" i="30"/>
  <c r="AN145" i="30"/>
  <c r="U145" i="30"/>
  <c r="AM145" i="30"/>
  <c r="U149" i="30"/>
  <c r="AG149" i="30"/>
  <c r="AK152" i="30"/>
  <c r="AM152" i="30"/>
  <c r="AJ152" i="30"/>
  <c r="AH152" i="30"/>
  <c r="U152" i="30"/>
  <c r="AO152" i="30"/>
  <c r="AI152" i="30"/>
  <c r="AN152" i="30"/>
  <c r="AO155" i="30"/>
  <c r="AG155" i="30"/>
  <c r="AI158" i="30"/>
  <c r="AN158" i="30"/>
  <c r="AH158" i="30"/>
  <c r="U158" i="30"/>
  <c r="AF158" i="30"/>
  <c r="AH159" i="30"/>
  <c r="AK159" i="30"/>
  <c r="AG159" i="30"/>
  <c r="U159" i="30"/>
  <c r="AF159" i="30"/>
  <c r="AN159" i="30"/>
  <c r="AK45" i="30"/>
  <c r="AN45" i="30"/>
  <c r="AN47" i="30"/>
  <c r="AK53" i="30"/>
  <c r="AK55" i="30"/>
  <c r="AO57" i="30"/>
  <c r="AF57" i="30"/>
  <c r="AL57" i="30"/>
  <c r="AO59" i="30"/>
  <c r="AG59" i="30"/>
  <c r="AL59" i="30"/>
  <c r="AO61" i="30"/>
  <c r="AH61" i="30"/>
  <c r="AJ61" i="30"/>
  <c r="AM61" i="30"/>
  <c r="W67" i="30"/>
  <c r="AF67" i="30"/>
  <c r="AI67" i="30"/>
  <c r="AM67" i="30"/>
  <c r="AO71" i="30"/>
  <c r="AJ71" i="30"/>
  <c r="AN71" i="30"/>
  <c r="AO78" i="30"/>
  <c r="AG78" i="30"/>
  <c r="AO79" i="30"/>
  <c r="AH79" i="30"/>
  <c r="AK79" i="30"/>
  <c r="AO82" i="30"/>
  <c r="AG82" i="30"/>
  <c r="AK82" i="30"/>
  <c r="AI90" i="30"/>
  <c r="W91" i="30"/>
  <c r="AF91" i="30"/>
  <c r="AN92" i="30"/>
  <c r="W103" i="30"/>
  <c r="AF103" i="30"/>
  <c r="AI103" i="30"/>
  <c r="AL103" i="30"/>
  <c r="U105" i="30"/>
  <c r="V105" i="30" s="1"/>
  <c r="AF105" i="30"/>
  <c r="AJ105" i="30"/>
  <c r="AN105" i="30"/>
  <c r="U111" i="30"/>
  <c r="V111" i="30" s="1"/>
  <c r="AF111" i="30"/>
  <c r="AK111" i="30"/>
  <c r="U113" i="30"/>
  <c r="AF113" i="30"/>
  <c r="AK113" i="30"/>
  <c r="AG117" i="30"/>
  <c r="AO118" i="30"/>
  <c r="AI118" i="30"/>
  <c r="U121" i="30"/>
  <c r="AP121" i="30" s="1"/>
  <c r="AF121" i="30"/>
  <c r="AL121" i="30"/>
  <c r="AN121" i="30"/>
  <c r="AI123" i="30"/>
  <c r="AO124" i="30"/>
  <c r="AG124" i="30"/>
  <c r="AK124" i="30"/>
  <c r="W128" i="30"/>
  <c r="AO132" i="30"/>
  <c r="AF132" i="30"/>
  <c r="AO133" i="30"/>
  <c r="W133" i="30"/>
  <c r="AF133" i="30"/>
  <c r="AK133" i="30"/>
  <c r="W135" i="30"/>
  <c r="AF135" i="30"/>
  <c r="AM135" i="30"/>
  <c r="AO136" i="30"/>
  <c r="AG136" i="30"/>
  <c r="AI137" i="30"/>
  <c r="AN137" i="30"/>
  <c r="U142" i="30"/>
  <c r="AP142" i="30" s="1"/>
  <c r="AK142" i="30"/>
  <c r="U143" i="30"/>
  <c r="V143" i="30" s="1"/>
  <c r="U148" i="30"/>
  <c r="AF148" i="30"/>
  <c r="AM148" i="30"/>
  <c r="U150" i="30"/>
  <c r="AF150" i="30"/>
  <c r="AN151" i="30"/>
  <c r="W160" i="30"/>
  <c r="U163" i="30"/>
  <c r="AF163" i="30"/>
  <c r="AN163" i="30"/>
  <c r="AG164" i="30"/>
  <c r="W166" i="30"/>
  <c r="U167" i="30"/>
  <c r="AG167" i="30"/>
  <c r="W168" i="30"/>
  <c r="AG168" i="30"/>
  <c r="W169" i="30"/>
  <c r="AF169" i="30"/>
  <c r="AN169" i="30"/>
  <c r="AG170" i="30"/>
  <c r="AJ172" i="30"/>
  <c r="AO173" i="30"/>
  <c r="AG173" i="30"/>
  <c r="AK173" i="30"/>
  <c r="AH175" i="30"/>
  <c r="AL175" i="30"/>
  <c r="AO176" i="30"/>
  <c r="AO177" i="30"/>
  <c r="W177" i="30"/>
  <c r="AF177" i="30"/>
  <c r="AI177" i="30"/>
  <c r="AL177" i="30"/>
  <c r="AN177" i="30"/>
  <c r="AO179" i="30"/>
  <c r="W179" i="30"/>
  <c r="AF179" i="30"/>
  <c r="AI179" i="30"/>
  <c r="W182" i="30"/>
  <c r="AH182" i="30"/>
  <c r="AL182" i="30"/>
  <c r="AG183" i="30"/>
  <c r="AO184" i="30"/>
  <c r="AI184" i="30"/>
  <c r="AM184" i="30"/>
  <c r="AK185" i="30"/>
  <c r="W186" i="30"/>
  <c r="AH186" i="30"/>
  <c r="AL186" i="30"/>
  <c r="AO188" i="30"/>
  <c r="W188" i="30"/>
  <c r="AF188" i="30"/>
  <c r="AN188" i="30"/>
  <c r="W189" i="30"/>
  <c r="U195" i="30"/>
  <c r="AF195" i="30"/>
  <c r="AI200" i="30"/>
  <c r="AM200" i="30"/>
  <c r="AG200" i="30"/>
  <c r="AK208" i="30"/>
  <c r="AN208" i="30"/>
  <c r="AH208" i="30"/>
  <c r="W208" i="30"/>
  <c r="AO208" i="30"/>
  <c r="AI208" i="30"/>
  <c r="AN212" i="30"/>
  <c r="AG212" i="30"/>
  <c r="W216" i="30"/>
  <c r="AH219" i="30"/>
  <c r="AK219" i="30"/>
  <c r="AO219" i="30"/>
  <c r="AG219" i="30"/>
  <c r="W234" i="30"/>
  <c r="AH237" i="30"/>
  <c r="AL237" i="30"/>
  <c r="AG237" i="30"/>
  <c r="W239" i="30"/>
  <c r="AF239" i="30"/>
  <c r="AK247" i="30"/>
  <c r="AL247" i="30"/>
  <c r="AH247" i="30"/>
  <c r="W247" i="30"/>
  <c r="AO247" i="30"/>
  <c r="AI247" i="30"/>
  <c r="AN251" i="30"/>
  <c r="AK251" i="30"/>
  <c r="AH251" i="30"/>
  <c r="U251" i="30"/>
  <c r="AP251" i="30" s="1"/>
  <c r="AO251" i="30"/>
  <c r="AI251" i="30"/>
  <c r="AL255" i="30"/>
  <c r="AN255" i="30"/>
  <c r="AH255" i="30"/>
  <c r="W255" i="30"/>
  <c r="AI255" i="30"/>
  <c r="W257" i="30"/>
  <c r="AF257" i="30"/>
  <c r="AG266" i="30"/>
  <c r="AM266" i="30"/>
  <c r="U266" i="30"/>
  <c r="AP266" i="30" s="1"/>
  <c r="AF266" i="30"/>
  <c r="W266" i="30"/>
  <c r="AO266" i="30"/>
  <c r="AN266" i="30"/>
  <c r="AG269" i="30"/>
  <c r="AN269" i="30"/>
  <c r="U269" i="30"/>
  <c r="V269" i="30" s="1"/>
  <c r="AF269" i="30"/>
  <c r="W269" i="30"/>
  <c r="AO269" i="30"/>
  <c r="AF270" i="30"/>
  <c r="AK289" i="30"/>
  <c r="AM289" i="30"/>
  <c r="AJ289" i="30"/>
  <c r="AH289" i="30"/>
  <c r="U289" i="30"/>
  <c r="AP289" i="30" s="1"/>
  <c r="AL289" i="30"/>
  <c r="AF289" i="30"/>
  <c r="W289" i="30"/>
  <c r="AO289" i="30"/>
  <c r="AI289" i="30"/>
  <c r="AI297" i="30"/>
  <c r="AN297" i="30"/>
  <c r="W297" i="30"/>
  <c r="AG297" i="30"/>
  <c r="U164" i="30"/>
  <c r="AF164" i="30"/>
  <c r="AN164" i="30"/>
  <c r="U169" i="30"/>
  <c r="AJ169" i="30"/>
  <c r="U170" i="30"/>
  <c r="V170" i="30" s="1"/>
  <c r="AF170" i="30"/>
  <c r="AN170" i="30"/>
  <c r="W172" i="30"/>
  <c r="AG172" i="30"/>
  <c r="AO175" i="30"/>
  <c r="AG175" i="30"/>
  <c r="AK175" i="30"/>
  <c r="AH178" i="30"/>
  <c r="AO182" i="30"/>
  <c r="AI182" i="30"/>
  <c r="AM182" i="30"/>
  <c r="AO186" i="30"/>
  <c r="AI186" i="30"/>
  <c r="AM186" i="30"/>
  <c r="AP187" i="30"/>
  <c r="AG189" i="30"/>
  <c r="AI189" i="30"/>
  <c r="AO189" i="30"/>
  <c r="AL201" i="30"/>
  <c r="AF201" i="30"/>
  <c r="U201" i="30"/>
  <c r="V201" i="30" s="1"/>
  <c r="AG201" i="30"/>
  <c r="AK203" i="30"/>
  <c r="AL203" i="30"/>
  <c r="AH203" i="30"/>
  <c r="W203" i="30"/>
  <c r="AO203" i="30"/>
  <c r="AI203" i="30"/>
  <c r="AK209" i="30"/>
  <c r="AN209" i="30"/>
  <c r="AH209" i="30"/>
  <c r="W209" i="30"/>
  <c r="AI209" i="30"/>
  <c r="W215" i="30"/>
  <c r="AG215" i="30"/>
  <c r="AH221" i="30"/>
  <c r="AK221" i="30"/>
  <c r="AO221" i="30"/>
  <c r="AG221" i="30"/>
  <c r="AG233" i="30"/>
  <c r="AN233" i="30"/>
  <c r="W233" i="30"/>
  <c r="AO233" i="30"/>
  <c r="AG234" i="30"/>
  <c r="AN234" i="30"/>
  <c r="U234" i="30"/>
  <c r="AO234" i="30"/>
  <c r="AF235" i="30"/>
  <c r="AK238" i="30"/>
  <c r="AF238" i="30"/>
  <c r="U238" i="30"/>
  <c r="AG238" i="30"/>
  <c r="AK239" i="30"/>
  <c r="AN239" i="30"/>
  <c r="AJ239" i="30"/>
  <c r="AH239" i="30"/>
  <c r="U239" i="30"/>
  <c r="AP239" i="30" s="1"/>
  <c r="AO239" i="30"/>
  <c r="AI239" i="30"/>
  <c r="AL240" i="30"/>
  <c r="AM240" i="30"/>
  <c r="AI240" i="30"/>
  <c r="U240" i="30"/>
  <c r="AF240" i="30"/>
  <c r="AN240" i="30"/>
  <c r="AL242" i="30"/>
  <c r="AM242" i="30"/>
  <c r="AI242" i="30"/>
  <c r="U242" i="30"/>
  <c r="AP242" i="30" s="1"/>
  <c r="AF242" i="30"/>
  <c r="AN242" i="30"/>
  <c r="AN249" i="30"/>
  <c r="AH249" i="30"/>
  <c r="W249" i="30"/>
  <c r="AO249" i="30"/>
  <c r="AI249" i="30"/>
  <c r="V250" i="30"/>
  <c r="AP250" i="30"/>
  <c r="AG253" i="30"/>
  <c r="AL257" i="30"/>
  <c r="AN257" i="30"/>
  <c r="AK257" i="30"/>
  <c r="AH257" i="30"/>
  <c r="U257" i="30"/>
  <c r="AP257" i="30" s="1"/>
  <c r="AO257" i="30"/>
  <c r="AI257" i="30"/>
  <c r="AN258" i="30"/>
  <c r="AL258" i="30"/>
  <c r="AO258" i="30"/>
  <c r="AG258" i="30"/>
  <c r="AG262" i="30"/>
  <c r="AN262" i="30"/>
  <c r="AF262" i="30"/>
  <c r="W262" i="30"/>
  <c r="AM262" i="30"/>
  <c r="AK273" i="30"/>
  <c r="AN273" i="30"/>
  <c r="AL273" i="30"/>
  <c r="AI273" i="30"/>
  <c r="AF273" i="30"/>
  <c r="W273" i="30"/>
  <c r="AJ273" i="30"/>
  <c r="AH273" i="30"/>
  <c r="AO276" i="30"/>
  <c r="AK276" i="30"/>
  <c r="AN276" i="30"/>
  <c r="AF276" i="30"/>
  <c r="AK285" i="30"/>
  <c r="AN285" i="30"/>
  <c r="AL285" i="30"/>
  <c r="AI285" i="30"/>
  <c r="AF285" i="30"/>
  <c r="W285" i="30"/>
  <c r="AJ285" i="30"/>
  <c r="AO285" i="30"/>
  <c r="AH285" i="30"/>
  <c r="AK287" i="30"/>
  <c r="AM287" i="30"/>
  <c r="AJ287" i="30"/>
  <c r="AH287" i="30"/>
  <c r="U287" i="30"/>
  <c r="AP287" i="30" s="1"/>
  <c r="AL287" i="30"/>
  <c r="AF287" i="30"/>
  <c r="W287" i="30"/>
  <c r="AO287" i="30"/>
  <c r="AI287" i="30"/>
  <c r="AL293" i="30"/>
  <c r="AF293" i="30"/>
  <c r="U293" i="30"/>
  <c r="V293" i="30" s="1"/>
  <c r="AO293" i="30"/>
  <c r="AG293" i="30"/>
  <c r="W191" i="30"/>
  <c r="AF191" i="30"/>
  <c r="AJ191" i="30"/>
  <c r="AN191" i="30"/>
  <c r="AI192" i="30"/>
  <c r="AL192" i="30"/>
  <c r="AO193" i="30"/>
  <c r="W193" i="30"/>
  <c r="AF193" i="30"/>
  <c r="AL193" i="30"/>
  <c r="AN194" i="30"/>
  <c r="AO197" i="30"/>
  <c r="AF197" i="30"/>
  <c r="AO198" i="30"/>
  <c r="AO202" i="30"/>
  <c r="AI202" i="30"/>
  <c r="AK202" i="30"/>
  <c r="AN202" i="30"/>
  <c r="AO205" i="30"/>
  <c r="W205" i="30"/>
  <c r="AF205" i="30"/>
  <c r="AK205" i="30"/>
  <c r="W206" i="30"/>
  <c r="U210" i="30"/>
  <c r="AF210" i="30"/>
  <c r="AL210" i="30"/>
  <c r="U213" i="30"/>
  <c r="AG213" i="30"/>
  <c r="AL213" i="30"/>
  <c r="U214" i="30"/>
  <c r="V214" i="30" s="1"/>
  <c r="AF214" i="30"/>
  <c r="AK214" i="30"/>
  <c r="U217" i="30"/>
  <c r="AI217" i="30"/>
  <c r="AO218" i="30"/>
  <c r="AG218" i="30"/>
  <c r="AN218" i="30"/>
  <c r="AO220" i="30"/>
  <c r="AG220" i="30"/>
  <c r="AN220" i="30"/>
  <c r="U222" i="30"/>
  <c r="V222" i="30" s="1"/>
  <c r="AF222" i="30"/>
  <c r="AF223" i="30"/>
  <c r="U224" i="30"/>
  <c r="AJ224" i="30"/>
  <c r="U225" i="30"/>
  <c r="AF225" i="30"/>
  <c r="AN225" i="30"/>
  <c r="U226" i="30"/>
  <c r="AI226" i="30"/>
  <c r="AM226" i="30"/>
  <c r="U227" i="30"/>
  <c r="V227" i="30" s="1"/>
  <c r="AJ227" i="30"/>
  <c r="AI231" i="30"/>
  <c r="AI232" i="30"/>
  <c r="AO236" i="30"/>
  <c r="AG236" i="30"/>
  <c r="U241" i="30"/>
  <c r="AP241" i="30" s="1"/>
  <c r="AF241" i="30"/>
  <c r="AJ241" i="30"/>
  <c r="AN241" i="30"/>
  <c r="U243" i="30"/>
  <c r="V243" i="30" s="1"/>
  <c r="AF243" i="30"/>
  <c r="U244" i="30"/>
  <c r="AK244" i="30"/>
  <c r="AF248" i="30"/>
  <c r="AN248" i="30"/>
  <c r="W250" i="30"/>
  <c r="AF250" i="30"/>
  <c r="AI250" i="30"/>
  <c r="AN250" i="30"/>
  <c r="AI254" i="30"/>
  <c r="AO256" i="30"/>
  <c r="AG256" i="30"/>
  <c r="AG259" i="30"/>
  <c r="AO260" i="30"/>
  <c r="AF260" i="30"/>
  <c r="AM260" i="30"/>
  <c r="AN264" i="30"/>
  <c r="AM264" i="30"/>
  <c r="W264" i="30"/>
  <c r="AK272" i="30"/>
  <c r="AH272" i="30"/>
  <c r="W272" i="30"/>
  <c r="AO272" i="30"/>
  <c r="AJ272" i="30"/>
  <c r="AK274" i="30"/>
  <c r="AF274" i="30"/>
  <c r="U274" i="30"/>
  <c r="AP274" i="30" s="1"/>
  <c r="AO274" i="30"/>
  <c r="AG274" i="30"/>
  <c r="AK275" i="30"/>
  <c r="AN275" i="30"/>
  <c r="AL275" i="30"/>
  <c r="AI275" i="30"/>
  <c r="AF275" i="30"/>
  <c r="W275" i="30"/>
  <c r="AH275" i="30"/>
  <c r="AM275" i="30"/>
  <c r="AM281" i="30"/>
  <c r="AN281" i="30"/>
  <c r="AI281" i="30"/>
  <c r="AF281" i="30"/>
  <c r="W281" i="30"/>
  <c r="AH281" i="30"/>
  <c r="AN282" i="30"/>
  <c r="AI282" i="30"/>
  <c r="AF282" i="30"/>
  <c r="W282" i="30"/>
  <c r="AH282" i="30"/>
  <c r="W284" i="30"/>
  <c r="AL284" i="30"/>
  <c r="AK284" i="30"/>
  <c r="AH286" i="30"/>
  <c r="AO265" i="30"/>
  <c r="AF265" i="30"/>
  <c r="AN267" i="30"/>
  <c r="AG271" i="30"/>
  <c r="U277" i="30"/>
  <c r="AH277" i="30"/>
  <c r="AH278" i="30"/>
  <c r="AJ278" i="30"/>
  <c r="AM278" i="30"/>
  <c r="AF279" i="30"/>
  <c r="AO283" i="30"/>
  <c r="AG290" i="30"/>
  <c r="AH291" i="30"/>
  <c r="AJ291" i="30"/>
  <c r="AM291" i="30"/>
  <c r="AK294" i="30"/>
  <c r="U295" i="30"/>
  <c r="AF295" i="30"/>
  <c r="AM295" i="30"/>
  <c r="U298" i="30"/>
  <c r="AF298" i="30"/>
  <c r="AN298" i="30"/>
  <c r="AJ109" i="30"/>
  <c r="AJ107" i="30"/>
  <c r="AO109" i="30"/>
  <c r="AM109" i="30"/>
  <c r="AO107" i="30"/>
  <c r="AM107" i="30"/>
  <c r="W109" i="30"/>
  <c r="AE303" i="30"/>
  <c r="AF139" i="30"/>
  <c r="AG140" i="30"/>
  <c r="AF143" i="30"/>
  <c r="U139" i="30"/>
  <c r="AG139" i="30"/>
  <c r="AF142" i="30"/>
  <c r="AJ143" i="30"/>
  <c r="AF145" i="30"/>
  <c r="AK14" i="29"/>
  <c r="AK15" i="29"/>
  <c r="AK18" i="29"/>
  <c r="AK23" i="29"/>
  <c r="AK26" i="29"/>
  <c r="AK30" i="29"/>
  <c r="AK31" i="29"/>
  <c r="AK33" i="29"/>
  <c r="AK34" i="29"/>
  <c r="AK36" i="29"/>
  <c r="AK38" i="29"/>
  <c r="AK40" i="29"/>
  <c r="AK43" i="29"/>
  <c r="AK44" i="29"/>
  <c r="AK48" i="29"/>
  <c r="AK49" i="29"/>
  <c r="AK61" i="29"/>
  <c r="AK63" i="29"/>
  <c r="AK65" i="29"/>
  <c r="AK71" i="29"/>
  <c r="AK72" i="29"/>
  <c r="AK76" i="29"/>
  <c r="AK78" i="29"/>
  <c r="AK82" i="29"/>
  <c r="AK85" i="29"/>
  <c r="AK88" i="29"/>
  <c r="AK90" i="29"/>
  <c r="AK94" i="29"/>
  <c r="AK96" i="29"/>
  <c r="AK97" i="29"/>
  <c r="AK99" i="29"/>
  <c r="AK102" i="29"/>
  <c r="AK109" i="29"/>
  <c r="AK110" i="29"/>
  <c r="AK116" i="29"/>
  <c r="AK118" i="29"/>
  <c r="AK122" i="29"/>
  <c r="AK131" i="29"/>
  <c r="AK172" i="29"/>
  <c r="AK174" i="29"/>
  <c r="AK175" i="29"/>
  <c r="AK179" i="29"/>
  <c r="AK183" i="29"/>
  <c r="AK191" i="29"/>
  <c r="AK192" i="29"/>
  <c r="AK202" i="29"/>
  <c r="AK203" i="29"/>
  <c r="AK207" i="29"/>
  <c r="AK213" i="29"/>
  <c r="AK215" i="29"/>
  <c r="AK224" i="29"/>
  <c r="AK231" i="29"/>
  <c r="AK233" i="29"/>
  <c r="AK234" i="29"/>
  <c r="AK254" i="29"/>
  <c r="AK258" i="29"/>
  <c r="AK265" i="29"/>
  <c r="AK271" i="29"/>
  <c r="AK9" i="29"/>
  <c r="AK141" i="29"/>
  <c r="AK145" i="29"/>
  <c r="AK147" i="29"/>
  <c r="AK153" i="29"/>
  <c r="AK158" i="29"/>
  <c r="AK165" i="29"/>
  <c r="AK167" i="29"/>
  <c r="AK196" i="29"/>
  <c r="AK242" i="29"/>
  <c r="AK243" i="29"/>
  <c r="AK246" i="29"/>
  <c r="AK274" i="29"/>
  <c r="AK275" i="29"/>
  <c r="AK281" i="29"/>
  <c r="AK284" i="29"/>
  <c r="AK285" i="29"/>
  <c r="AK292" i="29"/>
  <c r="AK294" i="29"/>
  <c r="AK295" i="29"/>
  <c r="AK297" i="29"/>
  <c r="AK298" i="29"/>
  <c r="AC301" i="29"/>
  <c r="AK53" i="29"/>
  <c r="AH300" i="29"/>
  <c r="AK7" i="29"/>
  <c r="AK8" i="29"/>
  <c r="AG302" i="29"/>
  <c r="AK12" i="29"/>
  <c r="AK17" i="29"/>
  <c r="AK21" i="29"/>
  <c r="AK24" i="29"/>
  <c r="AK29" i="29"/>
  <c r="AK37" i="29"/>
  <c r="AK41" i="29"/>
  <c r="AK45" i="29"/>
  <c r="AK50" i="29"/>
  <c r="AK52" i="29"/>
  <c r="AK54" i="29"/>
  <c r="AK112" i="29"/>
  <c r="AK121" i="29"/>
  <c r="AK129" i="29"/>
  <c r="AK132" i="29"/>
  <c r="AK161" i="29"/>
  <c r="AK221" i="29"/>
  <c r="AK223" i="29"/>
  <c r="AK225" i="29"/>
  <c r="AK228" i="29"/>
  <c r="AC303" i="29"/>
  <c r="AK13" i="29"/>
  <c r="AK46" i="29"/>
  <c r="AK256" i="29"/>
  <c r="AK56" i="29"/>
  <c r="AK58" i="29"/>
  <c r="AK60" i="29"/>
  <c r="AK62" i="29"/>
  <c r="AK64" i="29"/>
  <c r="AK66" i="29"/>
  <c r="AK67" i="29"/>
  <c r="AK69" i="29"/>
  <c r="AK74" i="29"/>
  <c r="AK75" i="29"/>
  <c r="AK83" i="29"/>
  <c r="AK87" i="29"/>
  <c r="AK95" i="29"/>
  <c r="AK101" i="29"/>
  <c r="AK103" i="29"/>
  <c r="AK104" i="29"/>
  <c r="AK106" i="29"/>
  <c r="AK107" i="29"/>
  <c r="AK111" i="29"/>
  <c r="AK117" i="29"/>
  <c r="AK120" i="29"/>
  <c r="AK124" i="29"/>
  <c r="AK125" i="29"/>
  <c r="AK126" i="29"/>
  <c r="AK128" i="29"/>
  <c r="AK130" i="29"/>
  <c r="AK137" i="29"/>
  <c r="AK138" i="29"/>
  <c r="AK139" i="29"/>
  <c r="AK146" i="29"/>
  <c r="AK149" i="29"/>
  <c r="AK155" i="29"/>
  <c r="AK157" i="29"/>
  <c r="AK160" i="29"/>
  <c r="AK164" i="29"/>
  <c r="AK166" i="29"/>
  <c r="AK169" i="29"/>
  <c r="AK171" i="29"/>
  <c r="AK173" i="29"/>
  <c r="AK177" i="29"/>
  <c r="AK180" i="29"/>
  <c r="AK186" i="29"/>
  <c r="AK187" i="29"/>
  <c r="AK189" i="29"/>
  <c r="AK193" i="29"/>
  <c r="AK197" i="29"/>
  <c r="AK198" i="29"/>
  <c r="AK199" i="29"/>
  <c r="AK204" i="29"/>
  <c r="AK205" i="29"/>
  <c r="AK206" i="29"/>
  <c r="AK210" i="29"/>
  <c r="AK214" i="29"/>
  <c r="AK217" i="29"/>
  <c r="AK220" i="29"/>
  <c r="AK222" i="29"/>
  <c r="AK226" i="29"/>
  <c r="AK227" i="29"/>
  <c r="AK229" i="29"/>
  <c r="AK235" i="29"/>
  <c r="AK236" i="29"/>
  <c r="AK239" i="29"/>
  <c r="AK244" i="29"/>
  <c r="AK247" i="29"/>
  <c r="AK253" i="29"/>
  <c r="AK255" i="29"/>
  <c r="AK257" i="29"/>
  <c r="AK259" i="29"/>
  <c r="AK260" i="29"/>
  <c r="AK264" i="29"/>
  <c r="AK266" i="29"/>
  <c r="AK269" i="29"/>
  <c r="AK270" i="29"/>
  <c r="AK276" i="29"/>
  <c r="AK277" i="29"/>
  <c r="AK283" i="29"/>
  <c r="AK286" i="29"/>
  <c r="AK287" i="29"/>
  <c r="AK289" i="29"/>
  <c r="AK290" i="29"/>
  <c r="AK293" i="29"/>
  <c r="AK296" i="29"/>
  <c r="AP11" i="30"/>
  <c r="AP13" i="30"/>
  <c r="AP65" i="30"/>
  <c r="V65" i="30"/>
  <c r="AO36" i="30"/>
  <c r="AF36" i="30"/>
  <c r="U36" i="30"/>
  <c r="AM36" i="30"/>
  <c r="AN36" i="30"/>
  <c r="W36" i="30"/>
  <c r="AO38" i="30"/>
  <c r="U38" i="30"/>
  <c r="AL52" i="30"/>
  <c r="AF52" i="30"/>
  <c r="U52" i="30"/>
  <c r="AO52" i="30"/>
  <c r="AI52" i="30"/>
  <c r="AN52" i="30"/>
  <c r="AG52" i="30"/>
  <c r="AM52" i="30"/>
  <c r="AL54" i="30"/>
  <c r="AF54" i="30"/>
  <c r="U54" i="30"/>
  <c r="AO54" i="30"/>
  <c r="AI54" i="30"/>
  <c r="AM54" i="30"/>
  <c r="AN54" i="30"/>
  <c r="AG54" i="30"/>
  <c r="AN56" i="30"/>
  <c r="AF56" i="30"/>
  <c r="U56" i="30"/>
  <c r="AI56" i="30"/>
  <c r="AO56" i="30"/>
  <c r="AG56" i="30"/>
  <c r="V70" i="30"/>
  <c r="AP70" i="30"/>
  <c r="U77" i="30"/>
  <c r="AO77" i="30"/>
  <c r="AK9" i="30"/>
  <c r="AF9" i="30"/>
  <c r="U9" i="30"/>
  <c r="AH9" i="30"/>
  <c r="AI9" i="30"/>
  <c r="AN9" i="30"/>
  <c r="W9" i="30"/>
  <c r="AP16" i="30"/>
  <c r="V16" i="30"/>
  <c r="AO26" i="30"/>
  <c r="U26" i="30"/>
  <c r="AP34" i="30"/>
  <c r="V34" i="30"/>
  <c r="AG36" i="30"/>
  <c r="AN40" i="30"/>
  <c r="AF40" i="30"/>
  <c r="U40" i="30"/>
  <c r="AI40" i="30"/>
  <c r="AK40" i="30"/>
  <c r="W40" i="30"/>
  <c r="AN42" i="30"/>
  <c r="AF42" i="30"/>
  <c r="U42" i="30"/>
  <c r="W42" i="30"/>
  <c r="AK42" i="30"/>
  <c r="AI42" i="30"/>
  <c r="AN44" i="30"/>
  <c r="AF44" i="30"/>
  <c r="U44" i="30"/>
  <c r="W44" i="30"/>
  <c r="AK44" i="30"/>
  <c r="AI44" i="30"/>
  <c r="AF46" i="30"/>
  <c r="U46" i="30"/>
  <c r="AN46" i="30"/>
  <c r="AG46" i="30"/>
  <c r="AK52" i="30"/>
  <c r="AK54" i="30"/>
  <c r="AK56" i="30"/>
  <c r="AP58" i="30"/>
  <c r="AM74" i="30"/>
  <c r="AI74" i="30"/>
  <c r="AK74" i="30"/>
  <c r="AF74" i="30"/>
  <c r="U74" i="30"/>
  <c r="AN74" i="30"/>
  <c r="W74" i="30"/>
  <c r="AO74" i="30"/>
  <c r="AJ74" i="30"/>
  <c r="AH74" i="30"/>
  <c r="AP12" i="30"/>
  <c r="V14" i="30"/>
  <c r="AP14" i="30"/>
  <c r="V30" i="30"/>
  <c r="AP30" i="30"/>
  <c r="AO73" i="30"/>
  <c r="U73" i="30"/>
  <c r="V131" i="30"/>
  <c r="U7" i="30"/>
  <c r="AO7" i="30"/>
  <c r="AO10" i="30"/>
  <c r="AJ10" i="30"/>
  <c r="AF10" i="30"/>
  <c r="U10" i="30"/>
  <c r="AM10" i="30"/>
  <c r="AN10" i="30"/>
  <c r="AI10" i="30"/>
  <c r="AH10" i="30"/>
  <c r="W10" i="30"/>
  <c r="AL50" i="30"/>
  <c r="AF50" i="30"/>
  <c r="U50" i="30"/>
  <c r="AO50" i="30"/>
  <c r="AI50" i="30"/>
  <c r="AM50" i="30"/>
  <c r="AN50" i="30"/>
  <c r="AG50" i="30"/>
  <c r="J302" i="30"/>
  <c r="J301" i="30"/>
  <c r="J303" i="30"/>
  <c r="J300" i="30"/>
  <c r="AN6" i="30"/>
  <c r="AJ6" i="30"/>
  <c r="AF6" i="30"/>
  <c r="U6" i="30"/>
  <c r="W6" i="30"/>
  <c r="AM6" i="30"/>
  <c r="AI6" i="30"/>
  <c r="AL6" i="30"/>
  <c r="AH6" i="30"/>
  <c r="AK8" i="30"/>
  <c r="AF8" i="30"/>
  <c r="U8" i="30"/>
  <c r="AH8" i="30"/>
  <c r="AI8" i="30"/>
  <c r="AN8" i="30"/>
  <c r="W8" i="30"/>
  <c r="AK10" i="30"/>
  <c r="V25" i="30"/>
  <c r="V32" i="30"/>
  <c r="AP32" i="30"/>
  <c r="V37" i="30"/>
  <c r="AP37" i="30"/>
  <c r="U41" i="30"/>
  <c r="AO41" i="30"/>
  <c r="U43" i="30"/>
  <c r="AO43" i="30"/>
  <c r="U45" i="30"/>
  <c r="AO45" i="30"/>
  <c r="AO46" i="30"/>
  <c r="AL51" i="30"/>
  <c r="AF51" i="30"/>
  <c r="U51" i="30"/>
  <c r="AO51" i="30"/>
  <c r="AI51" i="30"/>
  <c r="AN51" i="30"/>
  <c r="AG51" i="30"/>
  <c r="AM51" i="30"/>
  <c r="AL53" i="30"/>
  <c r="AF53" i="30"/>
  <c r="U53" i="30"/>
  <c r="AO53" i="30"/>
  <c r="AI53" i="30"/>
  <c r="AN53" i="30"/>
  <c r="AG53" i="30"/>
  <c r="AM53" i="30"/>
  <c r="AL55" i="30"/>
  <c r="AF55" i="30"/>
  <c r="U55" i="30"/>
  <c r="AO55" i="30"/>
  <c r="AI55" i="30"/>
  <c r="AN55" i="30"/>
  <c r="AG55" i="30"/>
  <c r="AM55" i="30"/>
  <c r="AF66" i="30"/>
  <c r="U66" i="30"/>
  <c r="W66" i="30"/>
  <c r="AG66" i="30"/>
  <c r="AN66" i="30"/>
  <c r="AI81" i="30"/>
  <c r="AI83" i="30"/>
  <c r="W86" i="30"/>
  <c r="AJ86" i="30"/>
  <c r="AK94" i="30"/>
  <c r="AF94" i="30"/>
  <c r="U94" i="30"/>
  <c r="AJ94" i="30"/>
  <c r="AJ96" i="30"/>
  <c r="AO101" i="30"/>
  <c r="AJ101" i="30"/>
  <c r="AF101" i="30"/>
  <c r="AN101" i="30"/>
  <c r="AI101" i="30"/>
  <c r="AH101" i="30"/>
  <c r="AJ102" i="30"/>
  <c r="AM108" i="30"/>
  <c r="AJ108" i="30"/>
  <c r="W108" i="30"/>
  <c r="AK114" i="30"/>
  <c r="AF114" i="30"/>
  <c r="U114" i="30"/>
  <c r="AI114" i="30"/>
  <c r="AN127" i="30"/>
  <c r="AJ127" i="30"/>
  <c r="AF127" i="30"/>
  <c r="U127" i="30"/>
  <c r="AM127" i="30"/>
  <c r="AH127" i="30"/>
  <c r="AL127" i="30"/>
  <c r="AG127" i="30"/>
  <c r="AO131" i="30"/>
  <c r="AP150" i="30"/>
  <c r="V150" i="30"/>
  <c r="V158" i="30"/>
  <c r="AP158" i="30"/>
  <c r="AJ171" i="30"/>
  <c r="AP188" i="30"/>
  <c r="V188" i="30"/>
  <c r="V195" i="30"/>
  <c r="AP195" i="30"/>
  <c r="AM229" i="30"/>
  <c r="AI229" i="30"/>
  <c r="AJ229" i="30"/>
  <c r="U229" i="30"/>
  <c r="AN229" i="30"/>
  <c r="AF229" i="30"/>
  <c r="W229" i="30"/>
  <c r="AL229" i="30"/>
  <c r="U231" i="30"/>
  <c r="AO231" i="30"/>
  <c r="V266" i="30"/>
  <c r="K301" i="30"/>
  <c r="K303" i="30"/>
  <c r="K300" i="30"/>
  <c r="K302" i="30"/>
  <c r="AG11" i="30"/>
  <c r="AG12" i="30"/>
  <c r="AG13" i="30"/>
  <c r="AG14" i="30"/>
  <c r="AK14" i="30"/>
  <c r="AK16" i="30"/>
  <c r="AH18" i="30"/>
  <c r="AL19" i="30"/>
  <c r="W21" i="30"/>
  <c r="AL21" i="30"/>
  <c r="W23" i="30"/>
  <c r="AL23" i="30"/>
  <c r="AL24" i="30"/>
  <c r="W27" i="30"/>
  <c r="AO30" i="30"/>
  <c r="AG32" i="30"/>
  <c r="AO34" i="30"/>
  <c r="AG37" i="30"/>
  <c r="AM62" i="30"/>
  <c r="AI62" i="30"/>
  <c r="AL62" i="30"/>
  <c r="AH64" i="30"/>
  <c r="W64" i="30"/>
  <c r="AG65" i="30"/>
  <c r="W68" i="30"/>
  <c r="AM70" i="30"/>
  <c r="AH70" i="30"/>
  <c r="W70" i="30"/>
  <c r="AI70" i="30"/>
  <c r="AP76" i="30"/>
  <c r="AJ81" i="30"/>
  <c r="AJ83" i="30"/>
  <c r="AI85" i="30"/>
  <c r="W85" i="30"/>
  <c r="V85" i="30"/>
  <c r="AN86" i="30"/>
  <c r="W90" i="30"/>
  <c r="V92" i="30"/>
  <c r="AO92" i="30"/>
  <c r="AN95" i="30"/>
  <c r="AJ95" i="30"/>
  <c r="AG95" i="30"/>
  <c r="U97" i="30"/>
  <c r="AG98" i="30"/>
  <c r="AP98" i="30"/>
  <c r="V100" i="30"/>
  <c r="AK101" i="30"/>
  <c r="AO108" i="30"/>
  <c r="AM119" i="30"/>
  <c r="AI126" i="30"/>
  <c r="AK127" i="30"/>
  <c r="U132" i="30"/>
  <c r="AK141" i="30"/>
  <c r="AG141" i="30"/>
  <c r="AF141" i="30"/>
  <c r="U141" i="30"/>
  <c r="AJ141" i="30"/>
  <c r="AM144" i="30"/>
  <c r="AF144" i="30"/>
  <c r="U144" i="30"/>
  <c r="AJ144" i="30"/>
  <c r="AG144" i="30"/>
  <c r="AK144" i="30"/>
  <c r="AP145" i="30"/>
  <c r="V145" i="30"/>
  <c r="AP153" i="30"/>
  <c r="U154" i="30"/>
  <c r="AJ161" i="30"/>
  <c r="AN161" i="30"/>
  <c r="AG161" i="30"/>
  <c r="AM161" i="30"/>
  <c r="AF161" i="30"/>
  <c r="U161" i="30"/>
  <c r="AH161" i="30"/>
  <c r="AI174" i="30"/>
  <c r="AN190" i="30"/>
  <c r="AI190" i="30"/>
  <c r="W190" i="30"/>
  <c r="AG190" i="30"/>
  <c r="U190" i="30"/>
  <c r="AF190" i="30"/>
  <c r="AP198" i="30"/>
  <c r="AN204" i="30"/>
  <c r="AI204" i="30"/>
  <c r="AM204" i="30"/>
  <c r="AH204" i="30"/>
  <c r="W204" i="30"/>
  <c r="AO204" i="30"/>
  <c r="AF204" i="30"/>
  <c r="AL204" i="30"/>
  <c r="V204" i="30"/>
  <c r="AG207" i="30"/>
  <c r="AF207" i="30"/>
  <c r="U207" i="30"/>
  <c r="W207" i="30"/>
  <c r="AN207" i="30"/>
  <c r="AN211" i="30"/>
  <c r="AG211" i="30"/>
  <c r="AL211" i="30"/>
  <c r="AF211" i="30"/>
  <c r="U211" i="30"/>
  <c r="W211" i="30"/>
  <c r="AK211" i="30"/>
  <c r="V234" i="30"/>
  <c r="AP234" i="30"/>
  <c r="AI252" i="30"/>
  <c r="AH252" i="30"/>
  <c r="W252" i="30"/>
  <c r="AG252" i="30"/>
  <c r="U252" i="30"/>
  <c r="AF252" i="30"/>
  <c r="AN252" i="30"/>
  <c r="AK252" i="30"/>
  <c r="U262" i="30"/>
  <c r="AO262" i="30"/>
  <c r="T303" i="30"/>
  <c r="T300" i="30"/>
  <c r="T302" i="30"/>
  <c r="T301" i="30"/>
  <c r="AE300" i="30"/>
  <c r="AE302" i="30"/>
  <c r="AE301" i="30"/>
  <c r="AG7" i="30"/>
  <c r="W11" i="30"/>
  <c r="AH11" i="30"/>
  <c r="AN11" i="30"/>
  <c r="W12" i="30"/>
  <c r="AH12" i="30"/>
  <c r="AN12" i="30"/>
  <c r="W13" i="30"/>
  <c r="AH13" i="30"/>
  <c r="AN13" i="30"/>
  <c r="W14" i="30"/>
  <c r="AH14" i="30"/>
  <c r="AL14" i="30"/>
  <c r="U15" i="30"/>
  <c r="AF15" i="30"/>
  <c r="AJ15" i="30"/>
  <c r="AN15" i="30"/>
  <c r="W16" i="30"/>
  <c r="AH16" i="30"/>
  <c r="AL16" i="30"/>
  <c r="U17" i="30"/>
  <c r="AF17" i="30"/>
  <c r="AJ17" i="30"/>
  <c r="AN17" i="30"/>
  <c r="AI18" i="30"/>
  <c r="AM18" i="30"/>
  <c r="AI19" i="30"/>
  <c r="AM19" i="30"/>
  <c r="AI21" i="30"/>
  <c r="AM21" i="30"/>
  <c r="AI23" i="30"/>
  <c r="AM23" i="30"/>
  <c r="W24" i="30"/>
  <c r="AI24" i="30"/>
  <c r="AM24" i="30"/>
  <c r="W25" i="30"/>
  <c r="AH25" i="30"/>
  <c r="AG26" i="30"/>
  <c r="AI27" i="30"/>
  <c r="W28" i="30"/>
  <c r="U29" i="30"/>
  <c r="AF29" i="30"/>
  <c r="AN29" i="30"/>
  <c r="W30" i="30"/>
  <c r="AK30" i="30"/>
  <c r="U31" i="30"/>
  <c r="AF31" i="30"/>
  <c r="AN31" i="30"/>
  <c r="W32" i="30"/>
  <c r="AK32" i="30"/>
  <c r="U33" i="30"/>
  <c r="AF33" i="30"/>
  <c r="AN33" i="30"/>
  <c r="W34" i="30"/>
  <c r="AI34" i="30"/>
  <c r="U35" i="30"/>
  <c r="AF35" i="30"/>
  <c r="W37" i="30"/>
  <c r="AM37" i="30"/>
  <c r="U39" i="30"/>
  <c r="AF39" i="30"/>
  <c r="AF48" i="30"/>
  <c r="U48" i="30"/>
  <c r="W48" i="30"/>
  <c r="U57" i="30"/>
  <c r="AG57" i="30"/>
  <c r="AK59" i="30"/>
  <c r="AF59" i="30"/>
  <c r="U59" i="30"/>
  <c r="W59" i="30"/>
  <c r="AJ59" i="30"/>
  <c r="U60" i="30"/>
  <c r="AF60" i="30"/>
  <c r="U61" i="30"/>
  <c r="W62" i="30"/>
  <c r="AH62" i="30"/>
  <c r="AN62" i="30"/>
  <c r="AK64" i="30"/>
  <c r="W65" i="30"/>
  <c r="AN69" i="30"/>
  <c r="AI69" i="30"/>
  <c r="AG69" i="30"/>
  <c r="AM69" i="30"/>
  <c r="AJ70" i="30"/>
  <c r="U71" i="30"/>
  <c r="AM72" i="30"/>
  <c r="AI72" i="30"/>
  <c r="AG72" i="30"/>
  <c r="AL72" i="30"/>
  <c r="AM76" i="30"/>
  <c r="AI76" i="30"/>
  <c r="AG76" i="30"/>
  <c r="AL76" i="30"/>
  <c r="U79" i="30"/>
  <c r="U80" i="30"/>
  <c r="AF81" i="30"/>
  <c r="AN82" i="30"/>
  <c r="AJ82" i="30"/>
  <c r="AF82" i="30"/>
  <c r="U82" i="30"/>
  <c r="W82" i="30"/>
  <c r="AI82" i="30"/>
  <c r="AF83" i="30"/>
  <c r="AN84" i="30"/>
  <c r="AF84" i="30"/>
  <c r="U84" i="30"/>
  <c r="W84" i="30"/>
  <c r="AK84" i="30"/>
  <c r="AN85" i="30"/>
  <c r="AN91" i="30"/>
  <c r="AJ91" i="30"/>
  <c r="AG91" i="30"/>
  <c r="AM91" i="30"/>
  <c r="U93" i="30"/>
  <c r="AO94" i="30"/>
  <c r="AG94" i="30"/>
  <c r="AM94" i="30"/>
  <c r="W95" i="30"/>
  <c r="AI95" i="30"/>
  <c r="AO95" i="30"/>
  <c r="AF96" i="30"/>
  <c r="W98" i="30"/>
  <c r="AI98" i="30"/>
  <c r="W100" i="30"/>
  <c r="AN100" i="30"/>
  <c r="AL101" i="30"/>
  <c r="AF102" i="30"/>
  <c r="AF108" i="30"/>
  <c r="AK110" i="30"/>
  <c r="AF110" i="30"/>
  <c r="U110" i="30"/>
  <c r="AI110" i="30"/>
  <c r="AN110" i="30"/>
  <c r="AP111" i="30"/>
  <c r="W112" i="30"/>
  <c r="AH114" i="30"/>
  <c r="AN117" i="30"/>
  <c r="AJ117" i="30"/>
  <c r="AF117" i="30"/>
  <c r="U117" i="30"/>
  <c r="AM117" i="30"/>
  <c r="AI117" i="30"/>
  <c r="W117" i="30"/>
  <c r="AK117" i="30"/>
  <c r="AP120" i="30"/>
  <c r="V121" i="30"/>
  <c r="AN125" i="30"/>
  <c r="AI125" i="30"/>
  <c r="AL125" i="30"/>
  <c r="AG125" i="30"/>
  <c r="AK125" i="30"/>
  <c r="AF125" i="30"/>
  <c r="U125" i="30"/>
  <c r="AH125" i="30"/>
  <c r="W127" i="30"/>
  <c r="AI129" i="30"/>
  <c r="AK129" i="30"/>
  <c r="AH129" i="30"/>
  <c r="W129" i="30"/>
  <c r="V129" i="30"/>
  <c r="AN129" i="30"/>
  <c r="AJ134" i="30"/>
  <c r="AM134" i="30"/>
  <c r="AF134" i="30"/>
  <c r="U134" i="30"/>
  <c r="AK134" i="30"/>
  <c r="W134" i="30"/>
  <c r="AN134" i="30"/>
  <c r="AK140" i="30"/>
  <c r="AF140" i="30"/>
  <c r="U140" i="30"/>
  <c r="AN140" i="30"/>
  <c r="AN141" i="30"/>
  <c r="AN144" i="30"/>
  <c r="AP146" i="30"/>
  <c r="AK161" i="30"/>
  <c r="AP164" i="30"/>
  <c r="V164" i="30"/>
  <c r="AJ180" i="30"/>
  <c r="AI180" i="30"/>
  <c r="W180" i="30"/>
  <c r="AG180" i="30"/>
  <c r="U180" i="30"/>
  <c r="AF180" i="30"/>
  <c r="AP183" i="30"/>
  <c r="V183" i="30"/>
  <c r="AM185" i="30"/>
  <c r="AI185" i="30"/>
  <c r="AL185" i="30"/>
  <c r="AH185" i="30"/>
  <c r="W185" i="30"/>
  <c r="AO185" i="30"/>
  <c r="AG185" i="30"/>
  <c r="U185" i="30"/>
  <c r="AN185" i="30"/>
  <c r="AF185" i="30"/>
  <c r="AO190" i="30"/>
  <c r="AO192" i="30"/>
  <c r="U192" i="30"/>
  <c r="AL199" i="30"/>
  <c r="AJ199" i="30"/>
  <c r="W199" i="30"/>
  <c r="AF199" i="30"/>
  <c r="AN199" i="30"/>
  <c r="V199" i="30"/>
  <c r="AP201" i="30"/>
  <c r="U202" i="30"/>
  <c r="AP227" i="30"/>
  <c r="AO282" i="30"/>
  <c r="U282" i="30"/>
  <c r="AL81" i="30"/>
  <c r="AH81" i="30"/>
  <c r="W81" i="30"/>
  <c r="AN81" i="30"/>
  <c r="AL83" i="30"/>
  <c r="AH83" i="30"/>
  <c r="W83" i="30"/>
  <c r="AN83" i="30"/>
  <c r="AK86" i="30"/>
  <c r="AF86" i="30"/>
  <c r="U86" i="30"/>
  <c r="W94" i="30"/>
  <c r="AM96" i="30"/>
  <c r="AI96" i="30"/>
  <c r="W96" i="30"/>
  <c r="AO96" i="30"/>
  <c r="AN102" i="30"/>
  <c r="AI102" i="30"/>
  <c r="AL102" i="30"/>
  <c r="AH102" i="30"/>
  <c r="W102" i="30"/>
  <c r="AN108" i="30"/>
  <c r="AI127" i="30"/>
  <c r="AP143" i="30"/>
  <c r="AJ157" i="30"/>
  <c r="AF157" i="30"/>
  <c r="U157" i="30"/>
  <c r="AI157" i="30"/>
  <c r="W157" i="30"/>
  <c r="AN157" i="30"/>
  <c r="AH157" i="30"/>
  <c r="AK157" i="30"/>
  <c r="AP159" i="30"/>
  <c r="V159" i="30"/>
  <c r="AN171" i="30"/>
  <c r="AG171" i="30"/>
  <c r="AF171" i="30"/>
  <c r="U171" i="30"/>
  <c r="AL174" i="30"/>
  <c r="AH174" i="30"/>
  <c r="W174" i="30"/>
  <c r="AM174" i="30"/>
  <c r="AG174" i="30"/>
  <c r="U174" i="30"/>
  <c r="AK174" i="30"/>
  <c r="AF174" i="30"/>
  <c r="AO174" i="30"/>
  <c r="AK11" i="30"/>
  <c r="AK12" i="30"/>
  <c r="AK13" i="30"/>
  <c r="AO14" i="30"/>
  <c r="AG16" i="30"/>
  <c r="AO16" i="30"/>
  <c r="W18" i="30"/>
  <c r="AL18" i="30"/>
  <c r="W19" i="30"/>
  <c r="AH19" i="30"/>
  <c r="AH21" i="30"/>
  <c r="AH23" i="30"/>
  <c r="AG24" i="30"/>
  <c r="AH27" i="30"/>
  <c r="AG30" i="30"/>
  <c r="AO32" i="30"/>
  <c r="AG34" i="30"/>
  <c r="AF47" i="30"/>
  <c r="U47" i="30"/>
  <c r="AO47" i="30"/>
  <c r="AG62" i="30"/>
  <c r="AI64" i="30"/>
  <c r="AJ68" i="30"/>
  <c r="AF68" i="30"/>
  <c r="U68" i="30"/>
  <c r="AI68" i="30"/>
  <c r="AO70" i="30"/>
  <c r="AO81" i="30"/>
  <c r="AO83" i="30"/>
  <c r="AK85" i="30"/>
  <c r="AK90" i="30"/>
  <c r="AF90" i="30"/>
  <c r="U90" i="30"/>
  <c r="AJ90" i="30"/>
  <c r="AM92" i="30"/>
  <c r="AI92" i="30"/>
  <c r="W92" i="30"/>
  <c r="AJ92" i="30"/>
  <c r="AL94" i="30"/>
  <c r="V95" i="30"/>
  <c r="AM95" i="30"/>
  <c r="AK96" i="30"/>
  <c r="U99" i="30"/>
  <c r="W101" i="30"/>
  <c r="AK102" i="30"/>
  <c r="AP106" i="30"/>
  <c r="V106" i="30"/>
  <c r="AG114" i="30"/>
  <c r="AP116" i="30"/>
  <c r="V116" i="30"/>
  <c r="U118" i="30"/>
  <c r="AL119" i="30"/>
  <c r="AH119" i="30"/>
  <c r="W119" i="30"/>
  <c r="AK119" i="30"/>
  <c r="AF119" i="30"/>
  <c r="AJ119" i="30"/>
  <c r="AN126" i="30"/>
  <c r="AJ126" i="30"/>
  <c r="AF126" i="30"/>
  <c r="U126" i="30"/>
  <c r="AM126" i="30"/>
  <c r="AH126" i="30"/>
  <c r="AL126" i="30"/>
  <c r="AG126" i="30"/>
  <c r="AI14" i="30"/>
  <c r="AG15" i="30"/>
  <c r="AI16" i="30"/>
  <c r="AG17" i="30"/>
  <c r="U18" i="30"/>
  <c r="AF18" i="30"/>
  <c r="AJ18" i="30"/>
  <c r="U19" i="30"/>
  <c r="AF19" i="30"/>
  <c r="AJ19" i="30"/>
  <c r="U21" i="30"/>
  <c r="AF21" i="30"/>
  <c r="AJ21" i="30"/>
  <c r="U23" i="30"/>
  <c r="AF23" i="30"/>
  <c r="AJ23" i="30"/>
  <c r="AJ24" i="30"/>
  <c r="U27" i="30"/>
  <c r="AF27" i="30"/>
  <c r="AG47" i="30"/>
  <c r="AF49" i="30"/>
  <c r="U49" i="30"/>
  <c r="W49" i="30"/>
  <c r="AM57" i="30"/>
  <c r="AI57" i="30"/>
  <c r="W57" i="30"/>
  <c r="AJ57" i="30"/>
  <c r="AM60" i="30"/>
  <c r="AI60" i="30"/>
  <c r="AG60" i="30"/>
  <c r="AL60" i="30"/>
  <c r="AJ62" i="30"/>
  <c r="AO62" i="30"/>
  <c r="AO64" i="30"/>
  <c r="AF64" i="30"/>
  <c r="AN64" i="30"/>
  <c r="AO65" i="30"/>
  <c r="AP67" i="30"/>
  <c r="V67" i="30"/>
  <c r="AO68" i="30"/>
  <c r="AG68" i="30"/>
  <c r="AM68" i="30"/>
  <c r="AF70" i="30"/>
  <c r="AK70" i="30"/>
  <c r="AK78" i="30"/>
  <c r="AF78" i="30"/>
  <c r="U78" i="30"/>
  <c r="W78" i="30"/>
  <c r="AI78" i="30"/>
  <c r="AN80" i="30"/>
  <c r="AI80" i="30"/>
  <c r="W80" i="30"/>
  <c r="AJ80" i="30"/>
  <c r="U81" i="30"/>
  <c r="AG81" i="30"/>
  <c r="AM81" i="30"/>
  <c r="U83" i="30"/>
  <c r="AG83" i="30"/>
  <c r="AM83" i="30"/>
  <c r="AF85" i="30"/>
  <c r="AI86" i="30"/>
  <c r="AP89" i="30"/>
  <c r="V89" i="30"/>
  <c r="AO90" i="30"/>
  <c r="AG90" i="30"/>
  <c r="AM90" i="30"/>
  <c r="AF92" i="30"/>
  <c r="AL92" i="30"/>
  <c r="AI94" i="30"/>
  <c r="AN94" i="30"/>
  <c r="AK95" i="30"/>
  <c r="U96" i="30"/>
  <c r="AG96" i="30"/>
  <c r="AN96" i="30"/>
  <c r="AN98" i="30"/>
  <c r="AO100" i="30"/>
  <c r="U101" i="30"/>
  <c r="AG101" i="30"/>
  <c r="U102" i="30"/>
  <c r="AG102" i="30"/>
  <c r="AP103" i="30"/>
  <c r="V103" i="30"/>
  <c r="U108" i="30"/>
  <c r="AG108" i="30"/>
  <c r="AK112" i="30"/>
  <c r="AF112" i="30"/>
  <c r="U112" i="30"/>
  <c r="AI112" i="30"/>
  <c r="AN112" i="30"/>
  <c r="W114" i="30"/>
  <c r="AN114" i="30"/>
  <c r="AO119" i="30"/>
  <c r="AG119" i="30"/>
  <c r="AL123" i="30"/>
  <c r="AH123" i="30"/>
  <c r="W123" i="30"/>
  <c r="AM123" i="30"/>
  <c r="AG123" i="30"/>
  <c r="U123" i="30"/>
  <c r="AK123" i="30"/>
  <c r="AF123" i="30"/>
  <c r="AO123" i="30"/>
  <c r="W126" i="30"/>
  <c r="AN128" i="30"/>
  <c r="AJ128" i="30"/>
  <c r="AF128" i="30"/>
  <c r="U128" i="30"/>
  <c r="AM128" i="30"/>
  <c r="AH128" i="30"/>
  <c r="AL128" i="30"/>
  <c r="AG128" i="30"/>
  <c r="AI128" i="30"/>
  <c r="AP133" i="30"/>
  <c r="V133" i="30"/>
  <c r="V135" i="30"/>
  <c r="AO137" i="30"/>
  <c r="U137" i="30"/>
  <c r="W141" i="30"/>
  <c r="W144" i="30"/>
  <c r="AN155" i="30"/>
  <c r="AI155" i="30"/>
  <c r="AK155" i="30"/>
  <c r="AF155" i="30"/>
  <c r="U155" i="30"/>
  <c r="AJ155" i="30"/>
  <c r="W155" i="30"/>
  <c r="AL155" i="30"/>
  <c r="AG157" i="30"/>
  <c r="AK160" i="30"/>
  <c r="AG160" i="30"/>
  <c r="AH160" i="30"/>
  <c r="U160" i="30"/>
  <c r="AN160" i="30"/>
  <c r="AF160" i="30"/>
  <c r="AI160" i="30"/>
  <c r="W161" i="30"/>
  <c r="AM162" i="30"/>
  <c r="AG162" i="30"/>
  <c r="AJ162" i="30"/>
  <c r="W162" i="30"/>
  <c r="AH162" i="30"/>
  <c r="U162" i="30"/>
  <c r="AK162" i="30"/>
  <c r="AP163" i="30"/>
  <c r="V163" i="30"/>
  <c r="AN165" i="30"/>
  <c r="AG165" i="30"/>
  <c r="AF165" i="30"/>
  <c r="U165" i="30"/>
  <c r="AJ165" i="30"/>
  <c r="V169" i="30"/>
  <c r="AP169" i="30"/>
  <c r="AP170" i="30"/>
  <c r="AN174" i="30"/>
  <c r="AN176" i="30"/>
  <c r="AI176" i="30"/>
  <c r="AL176" i="30"/>
  <c r="AH176" i="30"/>
  <c r="W176" i="30"/>
  <c r="AG176" i="30"/>
  <c r="U176" i="30"/>
  <c r="AF176" i="30"/>
  <c r="AN178" i="30"/>
  <c r="AJ178" i="30"/>
  <c r="AF178" i="30"/>
  <c r="U178" i="30"/>
  <c r="AM178" i="30"/>
  <c r="AI178" i="30"/>
  <c r="AO178" i="30"/>
  <c r="AG178" i="30"/>
  <c r="AL178" i="30"/>
  <c r="W178" i="30"/>
  <c r="V191" i="30"/>
  <c r="AP191" i="30"/>
  <c r="AJ196" i="30"/>
  <c r="AN196" i="30"/>
  <c r="AI196" i="30"/>
  <c r="W196" i="30"/>
  <c r="AG196" i="30"/>
  <c r="U196" i="30"/>
  <c r="AF196" i="30"/>
  <c r="AG204" i="30"/>
  <c r="AK228" i="30"/>
  <c r="AM228" i="30"/>
  <c r="AF228" i="30"/>
  <c r="U228" i="30"/>
  <c r="AL228" i="30"/>
  <c r="AJ228" i="30"/>
  <c r="AI228" i="30"/>
  <c r="AN228" i="30"/>
  <c r="AK229" i="30"/>
  <c r="AP246" i="30"/>
  <c r="V246" i="30"/>
  <c r="AP269" i="30"/>
  <c r="AG58" i="30"/>
  <c r="AG61" i="30"/>
  <c r="AG63" i="30"/>
  <c r="AG67" i="30"/>
  <c r="AG73" i="30"/>
  <c r="AG75" i="30"/>
  <c r="AG77" i="30"/>
  <c r="AG79" i="30"/>
  <c r="W87" i="30"/>
  <c r="W88" i="30"/>
  <c r="AG89" i="30"/>
  <c r="AG93" i="30"/>
  <c r="AG103" i="30"/>
  <c r="AG104" i="30"/>
  <c r="AK104" i="30"/>
  <c r="AG105" i="30"/>
  <c r="AK105" i="30"/>
  <c r="AG106" i="30"/>
  <c r="AK106" i="30"/>
  <c r="U107" i="30"/>
  <c r="AF107" i="30"/>
  <c r="AN107" i="30"/>
  <c r="U109" i="30"/>
  <c r="AF109" i="30"/>
  <c r="AN109" i="30"/>
  <c r="AG111" i="30"/>
  <c r="AL111" i="30"/>
  <c r="AG113" i="30"/>
  <c r="AL113" i="30"/>
  <c r="W115" i="30"/>
  <c r="AG116" i="30"/>
  <c r="AN116" i="30"/>
  <c r="AN118" i="30"/>
  <c r="AJ118" i="30"/>
  <c r="AF118" i="30"/>
  <c r="AH118" i="30"/>
  <c r="AM118" i="30"/>
  <c r="W120" i="30"/>
  <c r="W121" i="30"/>
  <c r="AI121" i="30"/>
  <c r="AN122" i="30"/>
  <c r="AJ122" i="30"/>
  <c r="AF122" i="30"/>
  <c r="U122" i="30"/>
  <c r="W122" i="30"/>
  <c r="AI122" i="30"/>
  <c r="AN124" i="30"/>
  <c r="AJ124" i="30"/>
  <c r="AF124" i="30"/>
  <c r="U124" i="30"/>
  <c r="W124" i="30"/>
  <c r="AI124" i="30"/>
  <c r="AM130" i="30"/>
  <c r="AF130" i="30"/>
  <c r="U130" i="30"/>
  <c r="W130" i="30"/>
  <c r="AK130" i="30"/>
  <c r="AI132" i="30"/>
  <c r="W132" i="30"/>
  <c r="AK132" i="30"/>
  <c r="AG133" i="30"/>
  <c r="AN133" i="30"/>
  <c r="AO134" i="30"/>
  <c r="AG135" i="30"/>
  <c r="AO135" i="30"/>
  <c r="AG138" i="30"/>
  <c r="W139" i="30"/>
  <c r="AJ139" i="30"/>
  <c r="AG142" i="30"/>
  <c r="AN142" i="30"/>
  <c r="W143" i="30"/>
  <c r="AG145" i="30"/>
  <c r="U151" i="30"/>
  <c r="AF151" i="30"/>
  <c r="AO151" i="30"/>
  <c r="AM153" i="30"/>
  <c r="AI153" i="30"/>
  <c r="AG153" i="30"/>
  <c r="AL153" i="30"/>
  <c r="AG156" i="30"/>
  <c r="W158" i="30"/>
  <c r="AG163" i="30"/>
  <c r="AF166" i="30"/>
  <c r="U166" i="30"/>
  <c r="AF168" i="30"/>
  <c r="U168" i="30"/>
  <c r="AF172" i="30"/>
  <c r="U172" i="30"/>
  <c r="AN173" i="30"/>
  <c r="AJ173" i="30"/>
  <c r="AF173" i="30"/>
  <c r="U173" i="30"/>
  <c r="W173" i="30"/>
  <c r="AI173" i="30"/>
  <c r="AN175" i="30"/>
  <c r="AJ175" i="30"/>
  <c r="AF175" i="30"/>
  <c r="U175" i="30"/>
  <c r="W175" i="30"/>
  <c r="AI175" i="30"/>
  <c r="AO180" i="30"/>
  <c r="AK181" i="30"/>
  <c r="AF181" i="30"/>
  <c r="U181" i="30"/>
  <c r="AJ181" i="30"/>
  <c r="W181" i="30"/>
  <c r="AN181" i="30"/>
  <c r="AM183" i="30"/>
  <c r="AI183" i="30"/>
  <c r="AL183" i="30"/>
  <c r="AH183" i="30"/>
  <c r="W183" i="30"/>
  <c r="AJ183" i="30"/>
  <c r="AN187" i="30"/>
  <c r="AJ187" i="30"/>
  <c r="AM187" i="30"/>
  <c r="AI187" i="30"/>
  <c r="W187" i="30"/>
  <c r="AK187" i="30"/>
  <c r="AO196" i="30"/>
  <c r="U197" i="30"/>
  <c r="AJ198" i="30"/>
  <c r="AN198" i="30"/>
  <c r="AI198" i="30"/>
  <c r="W198" i="30"/>
  <c r="AL198" i="30"/>
  <c r="AN201" i="30"/>
  <c r="AJ201" i="30"/>
  <c r="AM201" i="30"/>
  <c r="AI201" i="30"/>
  <c r="W201" i="30"/>
  <c r="AK201" i="30"/>
  <c r="W212" i="30"/>
  <c r="AN215" i="30"/>
  <c r="AF215" i="30"/>
  <c r="U215" i="30"/>
  <c r="AK215" i="30"/>
  <c r="AG216" i="30"/>
  <c r="AI216" i="30"/>
  <c r="U216" i="30"/>
  <c r="AF216" i="30"/>
  <c r="AK216" i="30"/>
  <c r="AP217" i="30"/>
  <c r="V217" i="30"/>
  <c r="U223" i="30"/>
  <c r="U235" i="30"/>
  <c r="AP243" i="30"/>
  <c r="AF245" i="30"/>
  <c r="W245" i="30"/>
  <c r="AM246" i="30"/>
  <c r="AI246" i="30"/>
  <c r="AL246" i="30"/>
  <c r="AH246" i="30"/>
  <c r="W246" i="30"/>
  <c r="AN246" i="30"/>
  <c r="AF246" i="30"/>
  <c r="AK246" i="30"/>
  <c r="AO246" i="30"/>
  <c r="V251" i="30"/>
  <c r="AK261" i="30"/>
  <c r="W261" i="30"/>
  <c r="AG261" i="30"/>
  <c r="U261" i="30"/>
  <c r="AF261" i="30"/>
  <c r="AO261" i="30"/>
  <c r="AN261" i="30"/>
  <c r="AO281" i="30"/>
  <c r="U281" i="30"/>
  <c r="W104" i="30"/>
  <c r="AH104" i="30"/>
  <c r="W105" i="30"/>
  <c r="AH105" i="30"/>
  <c r="W106" i="30"/>
  <c r="AH106" i="30"/>
  <c r="W111" i="30"/>
  <c r="AH111" i="30"/>
  <c r="W113" i="30"/>
  <c r="AH113" i="30"/>
  <c r="W116" i="30"/>
  <c r="AM120" i="30"/>
  <c r="AG120" i="30"/>
  <c r="AL120" i="30"/>
  <c r="AK136" i="30"/>
  <c r="AF136" i="30"/>
  <c r="U136" i="30"/>
  <c r="W136" i="30"/>
  <c r="AI136" i="30"/>
  <c r="W142" i="30"/>
  <c r="AI142" i="30"/>
  <c r="AN143" i="30"/>
  <c r="AG143" i="30"/>
  <c r="AM143" i="30"/>
  <c r="W145" i="30"/>
  <c r="AJ145" i="30"/>
  <c r="AG151" i="30"/>
  <c r="AN156" i="30"/>
  <c r="AI156" i="30"/>
  <c r="W156" i="30"/>
  <c r="AH156" i="30"/>
  <c r="AK158" i="30"/>
  <c r="AG158" i="30"/>
  <c r="AJ158" i="30"/>
  <c r="W163" i="30"/>
  <c r="AH163" i="30"/>
  <c r="AP177" i="30"/>
  <c r="V177" i="30"/>
  <c r="AF194" i="30"/>
  <c r="U194" i="30"/>
  <c r="AJ197" i="30"/>
  <c r="AN197" i="30"/>
  <c r="AI197" i="30"/>
  <c r="W197" i="30"/>
  <c r="AL197" i="30"/>
  <c r="AO199" i="30"/>
  <c r="AO200" i="30"/>
  <c r="AK200" i="30"/>
  <c r="AF200" i="30"/>
  <c r="U200" i="30"/>
  <c r="AN200" i="30"/>
  <c r="AJ200" i="30"/>
  <c r="W200" i="30"/>
  <c r="AL200" i="30"/>
  <c r="AG206" i="30"/>
  <c r="AN206" i="30"/>
  <c r="AF206" i="30"/>
  <c r="U206" i="30"/>
  <c r="AI206" i="30"/>
  <c r="AP210" i="30"/>
  <c r="V210" i="30"/>
  <c r="AL212" i="30"/>
  <c r="AF212" i="30"/>
  <c r="U212" i="30"/>
  <c r="AK212" i="30"/>
  <c r="AI223" i="30"/>
  <c r="AK223" i="30"/>
  <c r="AH223" i="30"/>
  <c r="W223" i="30"/>
  <c r="AN223" i="30"/>
  <c r="AP224" i="30"/>
  <c r="V224" i="30"/>
  <c r="AI230" i="30"/>
  <c r="W230" i="30"/>
  <c r="AG230" i="30"/>
  <c r="U230" i="30"/>
  <c r="AF230" i="30"/>
  <c r="AF232" i="30"/>
  <c r="U232" i="30"/>
  <c r="AG232" i="30"/>
  <c r="W232" i="30"/>
  <c r="AN235" i="30"/>
  <c r="W235" i="30"/>
  <c r="AP240" i="30"/>
  <c r="V240" i="30"/>
  <c r="AF263" i="30"/>
  <c r="U263" i="30"/>
  <c r="AG263" i="30"/>
  <c r="AN263" i="30"/>
  <c r="AM263" i="30"/>
  <c r="AO275" i="30"/>
  <c r="U275" i="30"/>
  <c r="V289" i="30"/>
  <c r="AO291" i="30"/>
  <c r="U291" i="30"/>
  <c r="U294" i="30"/>
  <c r="AO294" i="30"/>
  <c r="AG131" i="30"/>
  <c r="W146" i="30"/>
  <c r="W147" i="30"/>
  <c r="W148" i="30"/>
  <c r="W149" i="30"/>
  <c r="W150" i="30"/>
  <c r="AG152" i="30"/>
  <c r="AG154" i="30"/>
  <c r="W159" i="30"/>
  <c r="W164" i="30"/>
  <c r="W167" i="30"/>
  <c r="W170" i="30"/>
  <c r="AG177" i="30"/>
  <c r="AG179" i="30"/>
  <c r="U182" i="30"/>
  <c r="AF182" i="30"/>
  <c r="AJ182" i="30"/>
  <c r="AN182" i="30"/>
  <c r="U184" i="30"/>
  <c r="AF184" i="30"/>
  <c r="AJ184" i="30"/>
  <c r="AN184" i="30"/>
  <c r="U186" i="30"/>
  <c r="AF186" i="30"/>
  <c r="AJ186" i="30"/>
  <c r="AN186" i="30"/>
  <c r="U189" i="30"/>
  <c r="AF189" i="30"/>
  <c r="AN189" i="30"/>
  <c r="AG191" i="30"/>
  <c r="AG192" i="30"/>
  <c r="AG193" i="30"/>
  <c r="AG195" i="30"/>
  <c r="AG202" i="30"/>
  <c r="U203" i="30"/>
  <c r="AF203" i="30"/>
  <c r="AJ203" i="30"/>
  <c r="AN203" i="30"/>
  <c r="U208" i="30"/>
  <c r="AF208" i="30"/>
  <c r="AJ208" i="30"/>
  <c r="U209" i="30"/>
  <c r="AF209" i="30"/>
  <c r="AJ209" i="30"/>
  <c r="AG210" i="30"/>
  <c r="AN210" i="30"/>
  <c r="W213" i="30"/>
  <c r="AG214" i="30"/>
  <c r="AL214" i="30"/>
  <c r="AN217" i="30"/>
  <c r="W222" i="30"/>
  <c r="AN224" i="30"/>
  <c r="W225" i="30"/>
  <c r="W226" i="30"/>
  <c r="AJ226" i="30"/>
  <c r="AM227" i="30"/>
  <c r="AI227" i="30"/>
  <c r="AL227" i="30"/>
  <c r="U233" i="30"/>
  <c r="AF233" i="30"/>
  <c r="AN238" i="30"/>
  <c r="AI238" i="30"/>
  <c r="AL238" i="30"/>
  <c r="AH238" i="30"/>
  <c r="W238" i="30"/>
  <c r="AJ238" i="30"/>
  <c r="V241" i="30"/>
  <c r="U248" i="30"/>
  <c r="AG248" i="30"/>
  <c r="AO252" i="30"/>
  <c r="AK253" i="30"/>
  <c r="AF253" i="30"/>
  <c r="U253" i="30"/>
  <c r="AI253" i="30"/>
  <c r="W253" i="30"/>
  <c r="AN253" i="30"/>
  <c r="U270" i="30"/>
  <c r="AO278" i="30"/>
  <c r="U278" i="30"/>
  <c r="AG182" i="30"/>
  <c r="AG184" i="30"/>
  <c r="AG186" i="30"/>
  <c r="W195" i="30"/>
  <c r="AG203" i="30"/>
  <c r="AG208" i="30"/>
  <c r="AG209" i="30"/>
  <c r="W210" i="30"/>
  <c r="W214" i="30"/>
  <c r="AI214" i="30"/>
  <c r="AJ218" i="30"/>
  <c r="AF218" i="30"/>
  <c r="U218" i="30"/>
  <c r="W218" i="30"/>
  <c r="AI218" i="30"/>
  <c r="AJ219" i="30"/>
  <c r="AF219" i="30"/>
  <c r="U219" i="30"/>
  <c r="W219" i="30"/>
  <c r="AI219" i="30"/>
  <c r="AJ220" i="30"/>
  <c r="AF220" i="30"/>
  <c r="U220" i="30"/>
  <c r="W220" i="30"/>
  <c r="AI220" i="30"/>
  <c r="AJ221" i="30"/>
  <c r="AF221" i="30"/>
  <c r="U221" i="30"/>
  <c r="W221" i="30"/>
  <c r="AI221" i="30"/>
  <c r="AN222" i="30"/>
  <c r="AG222" i="30"/>
  <c r="AK222" i="30"/>
  <c r="AM225" i="30"/>
  <c r="AI225" i="30"/>
  <c r="AL225" i="30"/>
  <c r="AO232" i="30"/>
  <c r="AO235" i="30"/>
  <c r="AF236" i="30"/>
  <c r="U236" i="30"/>
  <c r="W236" i="30"/>
  <c r="AO237" i="30"/>
  <c r="AJ237" i="30"/>
  <c r="AF237" i="30"/>
  <c r="U237" i="30"/>
  <c r="AN237" i="30"/>
  <c r="AI237" i="30"/>
  <c r="W237" i="30"/>
  <c r="AK237" i="30"/>
  <c r="AM248" i="30"/>
  <c r="AI248" i="30"/>
  <c r="AL248" i="30"/>
  <c r="AH248" i="30"/>
  <c r="W248" i="30"/>
  <c r="AJ248" i="30"/>
  <c r="V257" i="30"/>
  <c r="AN259" i="30"/>
  <c r="AI259" i="30"/>
  <c r="AL259" i="30"/>
  <c r="AF259" i="30"/>
  <c r="U259" i="30"/>
  <c r="AK259" i="30"/>
  <c r="W259" i="30"/>
  <c r="AM259" i="30"/>
  <c r="AF267" i="30"/>
  <c r="U267" i="30"/>
  <c r="AM267" i="30"/>
  <c r="AG267" i="30"/>
  <c r="AN270" i="30"/>
  <c r="W270" i="30"/>
  <c r="AF271" i="30"/>
  <c r="U271" i="30"/>
  <c r="W271" i="30"/>
  <c r="V277" i="30"/>
  <c r="AP277" i="30"/>
  <c r="AO277" i="30"/>
  <c r="AG239" i="30"/>
  <c r="AG240" i="30"/>
  <c r="AK240" i="30"/>
  <c r="AG241" i="30"/>
  <c r="AK241" i="30"/>
  <c r="AG242" i="30"/>
  <c r="AK242" i="30"/>
  <c r="AG243" i="30"/>
  <c r="W244" i="30"/>
  <c r="U247" i="30"/>
  <c r="AF247" i="30"/>
  <c r="AJ247" i="30"/>
  <c r="AN247" i="30"/>
  <c r="U249" i="30"/>
  <c r="AF249" i="30"/>
  <c r="AK249" i="30"/>
  <c r="AG250" i="30"/>
  <c r="AG251" i="30"/>
  <c r="U254" i="30"/>
  <c r="AF254" i="30"/>
  <c r="AK254" i="30"/>
  <c r="U255" i="30"/>
  <c r="AF255" i="30"/>
  <c r="AK255" i="30"/>
  <c r="AK256" i="30"/>
  <c r="AF256" i="30"/>
  <c r="U256" i="30"/>
  <c r="W256" i="30"/>
  <c r="AI256" i="30"/>
  <c r="AH258" i="30"/>
  <c r="U260" i="30"/>
  <c r="U264" i="30"/>
  <c r="AF264" i="30"/>
  <c r="U265" i="30"/>
  <c r="AO267" i="30"/>
  <c r="AO271" i="30"/>
  <c r="U272" i="30"/>
  <c r="AF272" i="30"/>
  <c r="AM274" i="30"/>
  <c r="AI274" i="30"/>
  <c r="AL274" i="30"/>
  <c r="AH274" i="30"/>
  <c r="W274" i="30"/>
  <c r="AJ274" i="30"/>
  <c r="U276" i="30"/>
  <c r="AG276" i="30"/>
  <c r="U279" i="30"/>
  <c r="AN286" i="30"/>
  <c r="AJ286" i="30"/>
  <c r="AF286" i="30"/>
  <c r="U286" i="30"/>
  <c r="AM286" i="30"/>
  <c r="AI286" i="30"/>
  <c r="AO286" i="30"/>
  <c r="AG286" i="30"/>
  <c r="AL286" i="30"/>
  <c r="W286" i="30"/>
  <c r="V287" i="30"/>
  <c r="AO292" i="30"/>
  <c r="AK292" i="30"/>
  <c r="AF292" i="30"/>
  <c r="U292" i="30"/>
  <c r="AN292" i="30"/>
  <c r="AI292" i="30"/>
  <c r="AH292" i="30"/>
  <c r="AG292" i="30"/>
  <c r="AN296" i="30"/>
  <c r="AG296" i="30"/>
  <c r="AM296" i="30"/>
  <c r="AF296" i="30"/>
  <c r="U296" i="30"/>
  <c r="W296" i="30"/>
  <c r="AK296" i="30"/>
  <c r="W240" i="30"/>
  <c r="AH240" i="30"/>
  <c r="W241" i="30"/>
  <c r="AH241" i="30"/>
  <c r="W242" i="30"/>
  <c r="AH242" i="30"/>
  <c r="W243" i="30"/>
  <c r="AG247" i="30"/>
  <c r="AG249" i="30"/>
  <c r="AG254" i="30"/>
  <c r="AG255" i="30"/>
  <c r="AK258" i="30"/>
  <c r="AF258" i="30"/>
  <c r="U258" i="30"/>
  <c r="W258" i="30"/>
  <c r="AI258" i="30"/>
  <c r="AN260" i="30"/>
  <c r="AH260" i="30"/>
  <c r="W260" i="30"/>
  <c r="AK260" i="30"/>
  <c r="AO263" i="30"/>
  <c r="AG264" i="30"/>
  <c r="AM265" i="30"/>
  <c r="W265" i="30"/>
  <c r="AN265" i="30"/>
  <c r="AO270" i="30"/>
  <c r="AM272" i="30"/>
  <c r="AI272" i="30"/>
  <c r="AL272" i="30"/>
  <c r="AG272" i="30"/>
  <c r="AN272" i="30"/>
  <c r="AO273" i="30"/>
  <c r="U273" i="30"/>
  <c r="AM276" i="30"/>
  <c r="AI276" i="30"/>
  <c r="AL276" i="30"/>
  <c r="AH276" i="30"/>
  <c r="W276" i="30"/>
  <c r="AJ276" i="30"/>
  <c r="AI279" i="30"/>
  <c r="AK279" i="30"/>
  <c r="AH279" i="30"/>
  <c r="W279" i="30"/>
  <c r="AN279" i="30"/>
  <c r="AP283" i="30"/>
  <c r="V283" i="30"/>
  <c r="AN284" i="30"/>
  <c r="AJ284" i="30"/>
  <c r="AF284" i="30"/>
  <c r="U284" i="30"/>
  <c r="AM284" i="30"/>
  <c r="AI284" i="30"/>
  <c r="AH284" i="30"/>
  <c r="AO284" i="30"/>
  <c r="AG284" i="30"/>
  <c r="AK280" i="30"/>
  <c r="AF280" i="30"/>
  <c r="U280" i="30"/>
  <c r="W280" i="30"/>
  <c r="AI280" i="30"/>
  <c r="AI283" i="30"/>
  <c r="AH283" i="30"/>
  <c r="W283" i="30"/>
  <c r="AK283" i="30"/>
  <c r="AN288" i="30"/>
  <c r="AJ288" i="30"/>
  <c r="AF288" i="30"/>
  <c r="U288" i="30"/>
  <c r="AM288" i="30"/>
  <c r="AI288" i="30"/>
  <c r="W288" i="30"/>
  <c r="AK288" i="30"/>
  <c r="AP293" i="30"/>
  <c r="AG257" i="30"/>
  <c r="AG273" i="30"/>
  <c r="AG275" i="30"/>
  <c r="AM277" i="30"/>
  <c r="AI277" i="30"/>
  <c r="AG277" i="30"/>
  <c r="AL277" i="30"/>
  <c r="AN280" i="30"/>
  <c r="AN283" i="30"/>
  <c r="U285" i="30"/>
  <c r="AL288" i="30"/>
  <c r="AN290" i="30"/>
  <c r="AJ290" i="30"/>
  <c r="AF290" i="30"/>
  <c r="U290" i="30"/>
  <c r="AM290" i="30"/>
  <c r="AI290" i="30"/>
  <c r="W290" i="30"/>
  <c r="AK290" i="30"/>
  <c r="AN293" i="30"/>
  <c r="AI293" i="30"/>
  <c r="AM293" i="30"/>
  <c r="AH293" i="30"/>
  <c r="W293" i="30"/>
  <c r="AK293" i="30"/>
  <c r="AP295" i="30"/>
  <c r="V295" i="30"/>
  <c r="AM297" i="30"/>
  <c r="AF297" i="30"/>
  <c r="U297" i="30"/>
  <c r="AK297" i="30"/>
  <c r="AG278" i="30"/>
  <c r="AG281" i="30"/>
  <c r="AG282" i="30"/>
  <c r="AG285" i="30"/>
  <c r="AG287" i="30"/>
  <c r="AG289" i="30"/>
  <c r="AG291" i="30"/>
  <c r="AG295" i="30"/>
  <c r="AN295" i="30"/>
  <c r="W298" i="30"/>
  <c r="W295" i="30"/>
  <c r="S303" i="29"/>
  <c r="S302" i="29"/>
  <c r="S301" i="29"/>
  <c r="S300" i="29"/>
  <c r="R304" i="29" s="1"/>
  <c r="AJ304" i="29" s="1"/>
  <c r="AK152" i="29"/>
  <c r="AK237" i="29"/>
  <c r="AC302" i="29"/>
  <c r="AG303" i="29"/>
  <c r="AK10" i="29"/>
  <c r="AK16" i="29"/>
  <c r="AK25" i="29"/>
  <c r="AK28" i="29"/>
  <c r="AK42" i="29"/>
  <c r="AK47" i="29"/>
  <c r="AK59" i="29"/>
  <c r="AK92" i="29"/>
  <c r="AK176" i="29"/>
  <c r="AK200" i="29"/>
  <c r="AK240" i="29"/>
  <c r="AK262" i="29"/>
  <c r="AK272" i="29"/>
  <c r="AE303" i="29"/>
  <c r="AE302" i="29"/>
  <c r="AE301" i="29"/>
  <c r="AE300" i="29"/>
  <c r="AI303" i="29"/>
  <c r="AI302" i="29"/>
  <c r="AI301" i="29"/>
  <c r="AI300" i="29"/>
  <c r="AK32" i="29"/>
  <c r="AK35" i="29"/>
  <c r="AD302" i="29"/>
  <c r="AD300" i="29"/>
  <c r="AD303" i="29"/>
  <c r="AD301" i="29"/>
  <c r="AH303" i="29"/>
  <c r="AH301" i="29"/>
  <c r="AH302" i="29"/>
  <c r="AK11" i="29"/>
  <c r="AK19" i="29"/>
  <c r="AK27" i="29"/>
  <c r="AK39" i="29"/>
  <c r="AK51" i="29"/>
  <c r="AK57" i="29"/>
  <c r="AK184" i="29"/>
  <c r="AK136" i="29"/>
  <c r="AK170" i="29"/>
  <c r="AK248" i="29"/>
  <c r="AK252" i="29"/>
  <c r="AK263" i="29"/>
  <c r="AK278" i="29"/>
  <c r="AK282" i="29"/>
  <c r="AK288" i="29"/>
  <c r="AB303" i="29"/>
  <c r="AB302" i="29"/>
  <c r="AB301" i="29"/>
  <c r="AB300" i="29"/>
  <c r="AF303" i="29"/>
  <c r="AF302" i="29"/>
  <c r="AF301" i="29"/>
  <c r="AF300" i="29"/>
  <c r="AJ303" i="29"/>
  <c r="AJ302" i="29"/>
  <c r="AJ301" i="29"/>
  <c r="AJ300" i="29"/>
  <c r="AK70" i="29"/>
  <c r="AK73" i="29"/>
  <c r="AK80" i="29"/>
  <c r="AK81" i="29"/>
  <c r="AK86" i="29"/>
  <c r="AK91" i="29"/>
  <c r="AK100" i="29"/>
  <c r="AK108" i="29"/>
  <c r="AK115" i="29"/>
  <c r="AK123" i="29"/>
  <c r="AK133" i="29"/>
  <c r="AK134" i="29"/>
  <c r="AK135" i="29"/>
  <c r="AK140" i="29"/>
  <c r="AK144" i="29"/>
  <c r="AK150" i="29"/>
  <c r="AK151" i="29"/>
  <c r="AK156" i="29"/>
  <c r="AK159" i="29"/>
  <c r="AK168" i="29"/>
  <c r="AK181" i="29"/>
  <c r="AK185" i="29"/>
  <c r="AK194" i="29"/>
  <c r="AK195" i="29"/>
  <c r="AK211" i="29"/>
  <c r="AK216" i="29"/>
  <c r="AK232" i="29"/>
  <c r="AK241" i="29"/>
  <c r="AK250" i="29"/>
  <c r="AK251" i="29"/>
  <c r="AK261" i="29"/>
  <c r="AK273" i="29"/>
  <c r="AK280" i="29"/>
  <c r="AK291" i="29"/>
  <c r="AG301" i="29"/>
  <c r="AK93" i="29"/>
  <c r="AK98" i="29"/>
  <c r="AK105" i="29"/>
  <c r="AK127" i="29"/>
  <c r="AK182" i="29"/>
  <c r="AK201" i="29"/>
  <c r="AK212" i="29"/>
  <c r="AC300" i="29"/>
  <c r="AG300" i="29"/>
  <c r="AK6" i="29"/>
  <c r="AK55" i="29"/>
  <c r="AK68" i="29"/>
  <c r="AK77" i="29"/>
  <c r="AK79" i="29"/>
  <c r="AK84" i="29"/>
  <c r="AK89" i="29"/>
  <c r="AK113" i="29"/>
  <c r="AK114" i="29"/>
  <c r="AK119" i="29"/>
  <c r="AK142" i="29"/>
  <c r="AK143" i="29"/>
  <c r="AK148" i="29"/>
  <c r="AK154" i="29"/>
  <c r="AK162" i="29"/>
  <c r="AK163" i="29"/>
  <c r="AK178" i="29"/>
  <c r="AK188" i="29"/>
  <c r="AK190" i="29"/>
  <c r="AK208" i="29"/>
  <c r="AK209" i="29"/>
  <c r="AK218" i="29"/>
  <c r="AK219" i="29"/>
  <c r="AK230" i="29"/>
  <c r="AK238" i="29"/>
  <c r="AK249" i="29"/>
  <c r="AK267" i="29"/>
  <c r="AK279" i="29"/>
  <c r="V242" i="30" l="1"/>
  <c r="AP193" i="30"/>
  <c r="V239" i="30"/>
  <c r="AP214" i="30"/>
  <c r="V119" i="30"/>
  <c r="V28" i="30"/>
  <c r="V274" i="30"/>
  <c r="AP179" i="30"/>
  <c r="V156" i="30"/>
  <c r="V104" i="30"/>
  <c r="AP105" i="30"/>
  <c r="V205" i="30"/>
  <c r="V142" i="30"/>
  <c r="V88" i="30"/>
  <c r="AP72" i="30"/>
  <c r="AP62" i="30"/>
  <c r="V24" i="30"/>
  <c r="AP64" i="30"/>
  <c r="AP91" i="30"/>
  <c r="AP222" i="30"/>
  <c r="AI303" i="30"/>
  <c r="AL303" i="30"/>
  <c r="V298" i="30"/>
  <c r="AP298" i="30"/>
  <c r="AP244" i="30"/>
  <c r="V244" i="30"/>
  <c r="V225" i="30"/>
  <c r="AP225" i="30"/>
  <c r="V238" i="30"/>
  <c r="AP238" i="30"/>
  <c r="AP167" i="30"/>
  <c r="V167" i="30"/>
  <c r="V148" i="30"/>
  <c r="AP148" i="30"/>
  <c r="AP147" i="30"/>
  <c r="V147" i="30"/>
  <c r="V138" i="30"/>
  <c r="AP138" i="30"/>
  <c r="V75" i="30"/>
  <c r="AP75" i="30"/>
  <c r="V69" i="30"/>
  <c r="AP69" i="30"/>
  <c r="V63" i="30"/>
  <c r="AP63" i="30"/>
  <c r="AP87" i="30"/>
  <c r="V87" i="30"/>
  <c r="AH303" i="30"/>
  <c r="AP226" i="30"/>
  <c r="V226" i="30"/>
  <c r="AP213" i="30"/>
  <c r="V213" i="30"/>
  <c r="V113" i="30"/>
  <c r="AP113" i="30"/>
  <c r="V152" i="30"/>
  <c r="AP152" i="30"/>
  <c r="AP149" i="30"/>
  <c r="V149" i="30"/>
  <c r="AP115" i="30"/>
  <c r="V115" i="30"/>
  <c r="AO302" i="30"/>
  <c r="AO301" i="30"/>
  <c r="AO303" i="30"/>
  <c r="AM303" i="30"/>
  <c r="AK303" i="30"/>
  <c r="AJ303" i="30"/>
  <c r="AN303" i="30"/>
  <c r="AG301" i="30"/>
  <c r="AG303" i="30"/>
  <c r="AG302" i="30"/>
  <c r="AK302" i="30"/>
  <c r="AP139" i="30"/>
  <c r="V139" i="30"/>
  <c r="AF303" i="30"/>
  <c r="M304" i="29"/>
  <c r="AE304" i="29" s="1"/>
  <c r="L304" i="29"/>
  <c r="AD304" i="29" s="1"/>
  <c r="Q304" i="29"/>
  <c r="AI304" i="29" s="1"/>
  <c r="P304" i="29"/>
  <c r="AH304" i="29" s="1"/>
  <c r="K304" i="29"/>
  <c r="O304" i="29"/>
  <c r="AG304" i="29" s="1"/>
  <c r="S304" i="29"/>
  <c r="AK304" i="29" s="1"/>
  <c r="N304" i="29"/>
  <c r="AF304" i="29" s="1"/>
  <c r="V273" i="30"/>
  <c r="AP273" i="30"/>
  <c r="V292" i="30"/>
  <c r="AP292" i="30"/>
  <c r="AP279" i="30"/>
  <c r="V279" i="30"/>
  <c r="AP256" i="30"/>
  <c r="V256" i="30"/>
  <c r="AP259" i="30"/>
  <c r="V259" i="30"/>
  <c r="AP236" i="30"/>
  <c r="V236" i="30"/>
  <c r="AP221" i="30"/>
  <c r="V221" i="30"/>
  <c r="V278" i="30"/>
  <c r="AP278" i="30"/>
  <c r="V200" i="30"/>
  <c r="AP200" i="30"/>
  <c r="V130" i="30"/>
  <c r="AP130" i="30"/>
  <c r="V109" i="30"/>
  <c r="AP109" i="30"/>
  <c r="AP178" i="30"/>
  <c r="V178" i="30"/>
  <c r="AP96" i="30"/>
  <c r="V96" i="30"/>
  <c r="V126" i="30"/>
  <c r="AP126" i="30"/>
  <c r="AP90" i="30"/>
  <c r="V90" i="30"/>
  <c r="AP117" i="30"/>
  <c r="V117" i="30"/>
  <c r="AP82" i="30"/>
  <c r="V82" i="30"/>
  <c r="V60" i="30"/>
  <c r="AP60" i="30"/>
  <c r="AP39" i="30"/>
  <c r="V39" i="30"/>
  <c r="AP262" i="30"/>
  <c r="V262" i="30"/>
  <c r="AP161" i="30"/>
  <c r="V161" i="30"/>
  <c r="AP7" i="30"/>
  <c r="V7" i="30"/>
  <c r="AP44" i="30"/>
  <c r="V44" i="30"/>
  <c r="V26" i="30"/>
  <c r="AP26" i="30"/>
  <c r="AP9" i="30"/>
  <c r="V9" i="30"/>
  <c r="AP290" i="30"/>
  <c r="V290" i="30"/>
  <c r="V265" i="30"/>
  <c r="AP265" i="30"/>
  <c r="V247" i="30"/>
  <c r="AP247" i="30"/>
  <c r="AP271" i="30"/>
  <c r="V271" i="30"/>
  <c r="AP220" i="30"/>
  <c r="V220" i="30"/>
  <c r="V203" i="30"/>
  <c r="AP203" i="30"/>
  <c r="V186" i="30"/>
  <c r="AP186" i="30"/>
  <c r="V182" i="30"/>
  <c r="AP182" i="30"/>
  <c r="AP136" i="30"/>
  <c r="V136" i="30"/>
  <c r="AP175" i="30"/>
  <c r="V175" i="30"/>
  <c r="AP168" i="30"/>
  <c r="V168" i="30"/>
  <c r="V162" i="30"/>
  <c r="AP162" i="30"/>
  <c r="AP102" i="30"/>
  <c r="V102" i="30"/>
  <c r="AP157" i="30"/>
  <c r="V157" i="30"/>
  <c r="AP180" i="30"/>
  <c r="V180" i="30"/>
  <c r="AP140" i="30"/>
  <c r="V140" i="30"/>
  <c r="AP80" i="30"/>
  <c r="V80" i="30"/>
  <c r="AP48" i="30"/>
  <c r="V48" i="30"/>
  <c r="V33" i="30"/>
  <c r="AP33" i="30"/>
  <c r="V207" i="30"/>
  <c r="AP207" i="30"/>
  <c r="AP190" i="30"/>
  <c r="V190" i="30"/>
  <c r="V144" i="30"/>
  <c r="AP144" i="30"/>
  <c r="V97" i="30"/>
  <c r="AP97" i="30"/>
  <c r="AP231" i="30"/>
  <c r="V231" i="30"/>
  <c r="AP114" i="30"/>
  <c r="V114" i="30"/>
  <c r="AP55" i="30"/>
  <c r="V55" i="30"/>
  <c r="AP53" i="30"/>
  <c r="V53" i="30"/>
  <c r="AP51" i="30"/>
  <c r="V51" i="30"/>
  <c r="AH301" i="30"/>
  <c r="AH302" i="30"/>
  <c r="AH300" i="30"/>
  <c r="W301" i="30"/>
  <c r="W303" i="30"/>
  <c r="W300" i="30"/>
  <c r="W302" i="30"/>
  <c r="AN300" i="30"/>
  <c r="AN302" i="30"/>
  <c r="AN301" i="30"/>
  <c r="AP38" i="30"/>
  <c r="V38" i="30"/>
  <c r="AK300" i="30"/>
  <c r="AP297" i="30"/>
  <c r="V297" i="30"/>
  <c r="AP285" i="30"/>
  <c r="V285" i="30"/>
  <c r="AP276" i="30"/>
  <c r="V276" i="30"/>
  <c r="AP272" i="30"/>
  <c r="V272" i="30"/>
  <c r="AP219" i="30"/>
  <c r="V219" i="30"/>
  <c r="AP270" i="30"/>
  <c r="V270" i="30"/>
  <c r="AP253" i="30"/>
  <c r="V253" i="30"/>
  <c r="V209" i="30"/>
  <c r="AP209" i="30"/>
  <c r="AP291" i="30"/>
  <c r="V291" i="30"/>
  <c r="V275" i="30"/>
  <c r="AP275" i="30"/>
  <c r="AP230" i="30"/>
  <c r="V230" i="30"/>
  <c r="AP212" i="30"/>
  <c r="V212" i="30"/>
  <c r="AP194" i="30"/>
  <c r="V194" i="30"/>
  <c r="V281" i="30"/>
  <c r="AP281" i="30"/>
  <c r="AP216" i="30"/>
  <c r="V216" i="30"/>
  <c r="V215" i="30"/>
  <c r="AP215" i="30"/>
  <c r="AP151" i="30"/>
  <c r="V151" i="30"/>
  <c r="AP228" i="30"/>
  <c r="V228" i="30"/>
  <c r="V165" i="30"/>
  <c r="AP165" i="30"/>
  <c r="AP81" i="30"/>
  <c r="V81" i="30"/>
  <c r="AP49" i="30"/>
  <c r="V49" i="30"/>
  <c r="AP27" i="30"/>
  <c r="V27" i="30"/>
  <c r="AP23" i="30"/>
  <c r="V23" i="30"/>
  <c r="V118" i="30"/>
  <c r="AP118" i="30"/>
  <c r="V99" i="30"/>
  <c r="AP99" i="30"/>
  <c r="AP47" i="30"/>
  <c r="V47" i="30"/>
  <c r="V171" i="30"/>
  <c r="AP171" i="30"/>
  <c r="V282" i="30"/>
  <c r="AP282" i="30"/>
  <c r="AP185" i="30"/>
  <c r="V185" i="30"/>
  <c r="AP93" i="30"/>
  <c r="V93" i="30"/>
  <c r="V84" i="30"/>
  <c r="AP84" i="30"/>
  <c r="V79" i="30"/>
  <c r="AP79" i="30"/>
  <c r="V61" i="30"/>
  <c r="AP61" i="30"/>
  <c r="V31" i="30"/>
  <c r="AP31" i="30"/>
  <c r="V15" i="30"/>
  <c r="AP15" i="30"/>
  <c r="V211" i="30"/>
  <c r="AP211" i="30"/>
  <c r="V154" i="30"/>
  <c r="AP154" i="30"/>
  <c r="V229" i="30"/>
  <c r="AP229" i="30"/>
  <c r="AP66" i="30"/>
  <c r="V66" i="30"/>
  <c r="AP45" i="30"/>
  <c r="V45" i="30"/>
  <c r="AP41" i="30"/>
  <c r="V41" i="30"/>
  <c r="AP8" i="30"/>
  <c r="V8" i="30"/>
  <c r="AL301" i="30"/>
  <c r="AL300" i="30"/>
  <c r="AL302" i="30"/>
  <c r="U303" i="30"/>
  <c r="U300" i="30"/>
  <c r="O304" i="30" s="1"/>
  <c r="U302" i="30"/>
  <c r="U301" i="30"/>
  <c r="AP6" i="30"/>
  <c r="V6" i="30"/>
  <c r="AG300" i="30"/>
  <c r="AP74" i="30"/>
  <c r="V74" i="30"/>
  <c r="AP42" i="30"/>
  <c r="V42" i="30"/>
  <c r="V56" i="30"/>
  <c r="AP56" i="30"/>
  <c r="AP54" i="30"/>
  <c r="V54" i="30"/>
  <c r="AP52" i="30"/>
  <c r="V52" i="30"/>
  <c r="AP36" i="30"/>
  <c r="V36" i="30"/>
  <c r="AK301" i="30"/>
  <c r="AO300" i="30"/>
  <c r="AP286" i="30"/>
  <c r="V286" i="30"/>
  <c r="AP260" i="30"/>
  <c r="V260" i="30"/>
  <c r="V254" i="30"/>
  <c r="AP254" i="30"/>
  <c r="AP206" i="30"/>
  <c r="V206" i="30"/>
  <c r="AP223" i="30"/>
  <c r="V223" i="30"/>
  <c r="AP196" i="30"/>
  <c r="V196" i="30"/>
  <c r="V137" i="30"/>
  <c r="AP137" i="30"/>
  <c r="AP19" i="30"/>
  <c r="V19" i="30"/>
  <c r="AP68" i="30"/>
  <c r="V68" i="30"/>
  <c r="AP174" i="30"/>
  <c r="V174" i="30"/>
  <c r="AP35" i="30"/>
  <c r="V35" i="30"/>
  <c r="AP252" i="30"/>
  <c r="V252" i="30"/>
  <c r="V127" i="30"/>
  <c r="AP127" i="30"/>
  <c r="V94" i="30"/>
  <c r="AP94" i="30"/>
  <c r="AP43" i="30"/>
  <c r="V43" i="30"/>
  <c r="AM300" i="30"/>
  <c r="AM302" i="30"/>
  <c r="AM301" i="30"/>
  <c r="AJ300" i="30"/>
  <c r="AJ302" i="30"/>
  <c r="AJ301" i="30"/>
  <c r="AP40" i="30"/>
  <c r="V40" i="30"/>
  <c r="AP77" i="30"/>
  <c r="V77" i="30"/>
  <c r="V288" i="30"/>
  <c r="AP288" i="30"/>
  <c r="AP255" i="30"/>
  <c r="V255" i="30"/>
  <c r="V249" i="30"/>
  <c r="AP249" i="30"/>
  <c r="V233" i="30"/>
  <c r="AP233" i="30"/>
  <c r="V208" i="30"/>
  <c r="AP208" i="30"/>
  <c r="V189" i="30"/>
  <c r="AP189" i="30"/>
  <c r="V184" i="30"/>
  <c r="AP184" i="30"/>
  <c r="AP294" i="30"/>
  <c r="V294" i="30"/>
  <c r="V197" i="30"/>
  <c r="AP197" i="30"/>
  <c r="AP124" i="30"/>
  <c r="V124" i="30"/>
  <c r="AP176" i="30"/>
  <c r="V176" i="30"/>
  <c r="AP155" i="30"/>
  <c r="V155" i="30"/>
  <c r="AP78" i="30"/>
  <c r="V78" i="30"/>
  <c r="AP21" i="30"/>
  <c r="V21" i="30"/>
  <c r="AP202" i="30"/>
  <c r="V202" i="30"/>
  <c r="V192" i="30"/>
  <c r="AP192" i="30"/>
  <c r="AP110" i="30"/>
  <c r="V110" i="30"/>
  <c r="AP280" i="30"/>
  <c r="V280" i="30"/>
  <c r="AP284" i="30"/>
  <c r="V284" i="30"/>
  <c r="AP258" i="30"/>
  <c r="V258" i="30"/>
  <c r="V296" i="30"/>
  <c r="AP296" i="30"/>
  <c r="V264" i="30"/>
  <c r="AP264" i="30"/>
  <c r="V267" i="30"/>
  <c r="AP267" i="30"/>
  <c r="V237" i="30"/>
  <c r="AP237" i="30"/>
  <c r="AP218" i="30"/>
  <c r="V218" i="30"/>
  <c r="AP248" i="30"/>
  <c r="V248" i="30"/>
  <c r="AP263" i="30"/>
  <c r="V263" i="30"/>
  <c r="AP232" i="30"/>
  <c r="V232" i="30"/>
  <c r="AP261" i="30"/>
  <c r="V261" i="30"/>
  <c r="V245" i="30"/>
  <c r="AP235" i="30"/>
  <c r="V235" i="30"/>
  <c r="AP181" i="30"/>
  <c r="V181" i="30"/>
  <c r="AP173" i="30"/>
  <c r="V173" i="30"/>
  <c r="AP172" i="30"/>
  <c r="V172" i="30"/>
  <c r="V166" i="30"/>
  <c r="AP166" i="30"/>
  <c r="AP122" i="30"/>
  <c r="V122" i="30"/>
  <c r="V107" i="30"/>
  <c r="AP107" i="30"/>
  <c r="V160" i="30"/>
  <c r="AP160" i="30"/>
  <c r="V128" i="30"/>
  <c r="AP128" i="30"/>
  <c r="AP123" i="30"/>
  <c r="V123" i="30"/>
  <c r="AP112" i="30"/>
  <c r="V112" i="30"/>
  <c r="AP108" i="30"/>
  <c r="V108" i="30"/>
  <c r="AP101" i="30"/>
  <c r="V101" i="30"/>
  <c r="AP83" i="30"/>
  <c r="V83" i="30"/>
  <c r="AP18" i="30"/>
  <c r="V18" i="30"/>
  <c r="AP86" i="30"/>
  <c r="V86" i="30"/>
  <c r="AP134" i="30"/>
  <c r="V134" i="30"/>
  <c r="V125" i="30"/>
  <c r="AP125" i="30"/>
  <c r="V71" i="30"/>
  <c r="AP71" i="30"/>
  <c r="V59" i="30"/>
  <c r="AP59" i="30"/>
  <c r="V57" i="30"/>
  <c r="AP57" i="30"/>
  <c r="V29" i="30"/>
  <c r="AP29" i="30"/>
  <c r="V17" i="30"/>
  <c r="AP17" i="30"/>
  <c r="V141" i="30"/>
  <c r="AP141" i="30"/>
  <c r="V132" i="30"/>
  <c r="AP132" i="30"/>
  <c r="AI300" i="30"/>
  <c r="AI302" i="30"/>
  <c r="AI301" i="30"/>
  <c r="AF300" i="30"/>
  <c r="AF302" i="30"/>
  <c r="AF301" i="30"/>
  <c r="AP50" i="30"/>
  <c r="V50" i="30"/>
  <c r="AP10" i="30"/>
  <c r="V10" i="30"/>
  <c r="V73" i="30"/>
  <c r="AP73" i="30"/>
  <c r="AP46" i="30"/>
  <c r="V46" i="30"/>
  <c r="AK300" i="29"/>
  <c r="AK302" i="29"/>
  <c r="AK303" i="29"/>
  <c r="AK301" i="29"/>
  <c r="AP303" i="30" l="1"/>
  <c r="U304" i="30"/>
  <c r="S304" i="30"/>
  <c r="AN304" i="30" s="1"/>
  <c r="J304" i="29"/>
  <c r="AB304" i="29" s="1"/>
  <c r="AC304" i="29"/>
  <c r="Q304" i="30"/>
  <c r="AL304" i="30" s="1"/>
  <c r="AJ304" i="30"/>
  <c r="AP304" i="30"/>
  <c r="L304" i="30"/>
  <c r="N304" i="30"/>
  <c r="V302" i="30"/>
  <c r="V301" i="30"/>
  <c r="V303" i="30"/>
  <c r="V300" i="30"/>
  <c r="T304" i="30"/>
  <c r="R304" i="30"/>
  <c r="AP301" i="30"/>
  <c r="AP300" i="30"/>
  <c r="AP302" i="30"/>
  <c r="P304" i="30"/>
  <c r="M304" i="30"/>
  <c r="AI304" i="30" l="1"/>
  <c r="AM304" i="30"/>
  <c r="J304" i="30"/>
  <c r="AG304" i="30"/>
  <c r="AK304" i="30"/>
  <c r="AH304" i="30"/>
  <c r="AO304" i="30"/>
  <c r="M268" i="6" l="1"/>
  <c r="J268" i="6"/>
  <c r="Q267" i="6"/>
  <c r="J6" i="6"/>
  <c r="K6" i="6"/>
  <c r="L6" i="6"/>
  <c r="M6" i="6"/>
  <c r="N6" i="6"/>
  <c r="O6" i="6"/>
  <c r="P6" i="6"/>
  <c r="Q6" i="6"/>
  <c r="J7" i="6"/>
  <c r="K7" i="6"/>
  <c r="L7" i="6"/>
  <c r="M7" i="6"/>
  <c r="N7" i="6"/>
  <c r="O7" i="6"/>
  <c r="P7" i="6"/>
  <c r="Q7" i="6"/>
  <c r="J8" i="6"/>
  <c r="K8" i="6"/>
  <c r="L8" i="6"/>
  <c r="M8" i="6"/>
  <c r="N8" i="6"/>
  <c r="O8" i="6"/>
  <c r="P8" i="6"/>
  <c r="Q8" i="6"/>
  <c r="J9" i="6"/>
  <c r="K9" i="6"/>
  <c r="L9" i="6"/>
  <c r="M9" i="6"/>
  <c r="N9" i="6"/>
  <c r="O9" i="6"/>
  <c r="P9" i="6"/>
  <c r="Q9" i="6"/>
  <c r="J10" i="6"/>
  <c r="K10" i="6"/>
  <c r="L10" i="6"/>
  <c r="M10" i="6"/>
  <c r="N10" i="6"/>
  <c r="O10" i="6"/>
  <c r="P10" i="6"/>
  <c r="Q10" i="6"/>
  <c r="J11" i="6"/>
  <c r="K11" i="6"/>
  <c r="L11" i="6"/>
  <c r="M11" i="6"/>
  <c r="N11" i="6"/>
  <c r="O11" i="6"/>
  <c r="P11" i="6"/>
  <c r="Q11" i="6"/>
  <c r="J12" i="6"/>
  <c r="K12" i="6"/>
  <c r="L12" i="6"/>
  <c r="M12" i="6"/>
  <c r="N12" i="6"/>
  <c r="O12" i="6"/>
  <c r="P12" i="6"/>
  <c r="Q12" i="6"/>
  <c r="J13" i="6"/>
  <c r="K13" i="6"/>
  <c r="L13" i="6"/>
  <c r="M13" i="6"/>
  <c r="N13" i="6"/>
  <c r="O13" i="6"/>
  <c r="P13" i="6"/>
  <c r="Q13" i="6"/>
  <c r="J14" i="6"/>
  <c r="K14" i="6"/>
  <c r="L14" i="6"/>
  <c r="M14" i="6"/>
  <c r="N14" i="6"/>
  <c r="O14" i="6"/>
  <c r="P14" i="6"/>
  <c r="Q14" i="6"/>
  <c r="J15" i="6"/>
  <c r="K15" i="6"/>
  <c r="L15" i="6"/>
  <c r="M15" i="6"/>
  <c r="N15" i="6"/>
  <c r="O15" i="6"/>
  <c r="P15" i="6"/>
  <c r="Q15" i="6"/>
  <c r="J16" i="6"/>
  <c r="K16" i="6"/>
  <c r="L16" i="6"/>
  <c r="M16" i="6"/>
  <c r="N16" i="6"/>
  <c r="O16" i="6"/>
  <c r="P16" i="6"/>
  <c r="Q16" i="6"/>
  <c r="J17" i="6"/>
  <c r="K17" i="6"/>
  <c r="L17" i="6"/>
  <c r="M17" i="6"/>
  <c r="N17" i="6"/>
  <c r="O17" i="6"/>
  <c r="P17" i="6"/>
  <c r="Q17" i="6"/>
  <c r="J18" i="6"/>
  <c r="K18" i="6"/>
  <c r="M18" i="6"/>
  <c r="N18" i="6"/>
  <c r="O18" i="6"/>
  <c r="P18" i="6"/>
  <c r="J19" i="6"/>
  <c r="K19" i="6"/>
  <c r="M19" i="6"/>
  <c r="N19" i="6"/>
  <c r="O19" i="6"/>
  <c r="P19" i="6"/>
  <c r="J21" i="6"/>
  <c r="K21" i="6"/>
  <c r="M21" i="6"/>
  <c r="N21" i="6"/>
  <c r="O21" i="6"/>
  <c r="P21" i="6"/>
  <c r="J23" i="6"/>
  <c r="K23" i="6"/>
  <c r="M23" i="6"/>
  <c r="N23" i="6"/>
  <c r="O23" i="6"/>
  <c r="P23" i="6"/>
  <c r="J24" i="6"/>
  <c r="K24" i="6"/>
  <c r="L24" i="6"/>
  <c r="M24" i="6"/>
  <c r="N24" i="6"/>
  <c r="O24" i="6"/>
  <c r="P24" i="6"/>
  <c r="Q24" i="6"/>
  <c r="J25" i="6"/>
  <c r="K25" i="6"/>
  <c r="M25" i="6"/>
  <c r="N25" i="6"/>
  <c r="O25" i="6"/>
  <c r="P25" i="6"/>
  <c r="J26" i="6"/>
  <c r="K26" i="6"/>
  <c r="L26" i="6"/>
  <c r="M26" i="6"/>
  <c r="N26" i="6"/>
  <c r="O26" i="6"/>
  <c r="P26" i="6"/>
  <c r="Q26" i="6"/>
  <c r="J27" i="6"/>
  <c r="K27" i="6"/>
  <c r="M27" i="6"/>
  <c r="N27" i="6"/>
  <c r="O27" i="6"/>
  <c r="P27" i="6"/>
  <c r="J28" i="6"/>
  <c r="K28" i="6"/>
  <c r="M28" i="6"/>
  <c r="N28" i="6"/>
  <c r="O28" i="6"/>
  <c r="P28" i="6"/>
  <c r="J29" i="6"/>
  <c r="K29" i="6"/>
  <c r="L29" i="6"/>
  <c r="M29" i="6"/>
  <c r="N29" i="6"/>
  <c r="O29" i="6"/>
  <c r="P29" i="6"/>
  <c r="Q29" i="6"/>
  <c r="J30" i="6"/>
  <c r="K30" i="6"/>
  <c r="L30" i="6"/>
  <c r="M30" i="6"/>
  <c r="N30" i="6"/>
  <c r="O30" i="6"/>
  <c r="P30" i="6"/>
  <c r="Q30" i="6"/>
  <c r="J31" i="6"/>
  <c r="K31" i="6"/>
  <c r="L31" i="6"/>
  <c r="M31" i="6"/>
  <c r="N31" i="6"/>
  <c r="O31" i="6"/>
  <c r="P31" i="6"/>
  <c r="Q31" i="6"/>
  <c r="J32" i="6"/>
  <c r="K32" i="6"/>
  <c r="L32" i="6"/>
  <c r="M32" i="6"/>
  <c r="N32" i="6"/>
  <c r="O32" i="6"/>
  <c r="P32" i="6"/>
  <c r="Q32" i="6"/>
  <c r="J33" i="6"/>
  <c r="K33" i="6"/>
  <c r="L33" i="6"/>
  <c r="M33" i="6"/>
  <c r="N33" i="6"/>
  <c r="O33" i="6"/>
  <c r="P33" i="6"/>
  <c r="Q33" i="6"/>
  <c r="J34" i="6"/>
  <c r="K34" i="6"/>
  <c r="L34" i="6"/>
  <c r="M34" i="6"/>
  <c r="N34" i="6"/>
  <c r="O34" i="6"/>
  <c r="P34" i="6"/>
  <c r="Q34" i="6"/>
  <c r="J35" i="6"/>
  <c r="K35" i="6"/>
  <c r="L35" i="6"/>
  <c r="M35" i="6"/>
  <c r="N35" i="6"/>
  <c r="O35" i="6"/>
  <c r="P35" i="6"/>
  <c r="Q35" i="6"/>
  <c r="J36" i="6"/>
  <c r="K36" i="6"/>
  <c r="L36" i="6"/>
  <c r="M36" i="6"/>
  <c r="N36" i="6"/>
  <c r="O36" i="6"/>
  <c r="P36" i="6"/>
  <c r="Q36" i="6"/>
  <c r="J37" i="6"/>
  <c r="K37" i="6"/>
  <c r="L37" i="6"/>
  <c r="M37" i="6"/>
  <c r="N37" i="6"/>
  <c r="O37" i="6"/>
  <c r="P37" i="6"/>
  <c r="Q37" i="6"/>
  <c r="J38" i="6"/>
  <c r="K38" i="6"/>
  <c r="L38" i="6"/>
  <c r="M38" i="6"/>
  <c r="N38" i="6"/>
  <c r="O38" i="6"/>
  <c r="P38" i="6"/>
  <c r="Q38" i="6"/>
  <c r="J39" i="6"/>
  <c r="K39" i="6"/>
  <c r="L39" i="6"/>
  <c r="M39" i="6"/>
  <c r="N39" i="6"/>
  <c r="O39" i="6"/>
  <c r="P39" i="6"/>
  <c r="Q39" i="6"/>
  <c r="J40" i="6"/>
  <c r="K40" i="6"/>
  <c r="L40" i="6"/>
  <c r="M40" i="6"/>
  <c r="N40" i="6"/>
  <c r="O40" i="6"/>
  <c r="P40" i="6"/>
  <c r="Q40" i="6"/>
  <c r="J41" i="6"/>
  <c r="K41" i="6"/>
  <c r="L41" i="6"/>
  <c r="M41" i="6"/>
  <c r="N41" i="6"/>
  <c r="O41" i="6"/>
  <c r="P41" i="6"/>
  <c r="Q41" i="6"/>
  <c r="J42" i="6"/>
  <c r="K42" i="6"/>
  <c r="L42" i="6"/>
  <c r="M42" i="6"/>
  <c r="N42" i="6"/>
  <c r="O42" i="6"/>
  <c r="P42" i="6"/>
  <c r="Q42" i="6"/>
  <c r="J43" i="6"/>
  <c r="K43" i="6"/>
  <c r="L43" i="6"/>
  <c r="M43" i="6"/>
  <c r="N43" i="6"/>
  <c r="O43" i="6"/>
  <c r="P43" i="6"/>
  <c r="Q43" i="6"/>
  <c r="J44" i="6"/>
  <c r="K44" i="6"/>
  <c r="L44" i="6"/>
  <c r="M44" i="6"/>
  <c r="N44" i="6"/>
  <c r="O44" i="6"/>
  <c r="P44" i="6"/>
  <c r="Q44" i="6"/>
  <c r="J45" i="6"/>
  <c r="K45" i="6"/>
  <c r="L45" i="6"/>
  <c r="M45" i="6"/>
  <c r="N45" i="6"/>
  <c r="O45" i="6"/>
  <c r="P45" i="6"/>
  <c r="Q45" i="6"/>
  <c r="J46" i="6"/>
  <c r="K46" i="6"/>
  <c r="L46" i="6"/>
  <c r="M46" i="6"/>
  <c r="N46" i="6"/>
  <c r="O46" i="6"/>
  <c r="P46" i="6"/>
  <c r="Q46" i="6"/>
  <c r="J47" i="6"/>
  <c r="K47" i="6"/>
  <c r="L47" i="6"/>
  <c r="M47" i="6"/>
  <c r="N47" i="6"/>
  <c r="O47" i="6"/>
  <c r="P47" i="6"/>
  <c r="Q47" i="6"/>
  <c r="J48" i="6"/>
  <c r="K48" i="6"/>
  <c r="L48" i="6"/>
  <c r="M48" i="6"/>
  <c r="N48" i="6"/>
  <c r="O48" i="6"/>
  <c r="P48" i="6"/>
  <c r="Q48" i="6"/>
  <c r="J49" i="6"/>
  <c r="K49" i="6"/>
  <c r="L49" i="6"/>
  <c r="M49" i="6"/>
  <c r="N49" i="6"/>
  <c r="O49" i="6"/>
  <c r="P49" i="6"/>
  <c r="Q49" i="6"/>
  <c r="J50" i="6"/>
  <c r="K50" i="6"/>
  <c r="L50" i="6"/>
  <c r="M50" i="6"/>
  <c r="N50" i="6"/>
  <c r="O50" i="6"/>
  <c r="P50" i="6"/>
  <c r="Q50" i="6"/>
  <c r="J51" i="6"/>
  <c r="K51" i="6"/>
  <c r="L51" i="6"/>
  <c r="M51" i="6"/>
  <c r="N51" i="6"/>
  <c r="O51" i="6"/>
  <c r="P51" i="6"/>
  <c r="Q51" i="6"/>
  <c r="J52" i="6"/>
  <c r="K52" i="6"/>
  <c r="L52" i="6"/>
  <c r="M52" i="6"/>
  <c r="N52" i="6"/>
  <c r="O52" i="6"/>
  <c r="P52" i="6"/>
  <c r="Q52" i="6"/>
  <c r="J53" i="6"/>
  <c r="K53" i="6"/>
  <c r="L53" i="6"/>
  <c r="M53" i="6"/>
  <c r="N53" i="6"/>
  <c r="O53" i="6"/>
  <c r="P53" i="6"/>
  <c r="Q53" i="6"/>
  <c r="J54" i="6"/>
  <c r="K54" i="6"/>
  <c r="L54" i="6"/>
  <c r="M54" i="6"/>
  <c r="N54" i="6"/>
  <c r="O54" i="6"/>
  <c r="P54" i="6"/>
  <c r="Q54" i="6"/>
  <c r="J55" i="6"/>
  <c r="K55" i="6"/>
  <c r="L55" i="6"/>
  <c r="M55" i="6"/>
  <c r="N55" i="6"/>
  <c r="O55" i="6"/>
  <c r="P55" i="6"/>
  <c r="Q55" i="6"/>
  <c r="J56" i="6"/>
  <c r="K56" i="6"/>
  <c r="L56" i="6"/>
  <c r="M56" i="6"/>
  <c r="N56" i="6"/>
  <c r="O56" i="6"/>
  <c r="P56" i="6"/>
  <c r="Q56" i="6"/>
  <c r="J57" i="6"/>
  <c r="K57" i="6"/>
  <c r="L57" i="6"/>
  <c r="M57" i="6"/>
  <c r="N57" i="6"/>
  <c r="O57" i="6"/>
  <c r="P57" i="6"/>
  <c r="Q57" i="6"/>
  <c r="J58" i="6"/>
  <c r="K58" i="6"/>
  <c r="L58" i="6"/>
  <c r="M58" i="6"/>
  <c r="N58" i="6"/>
  <c r="O58" i="6"/>
  <c r="P58" i="6"/>
  <c r="Q58" i="6"/>
  <c r="J59" i="6"/>
  <c r="K59" i="6"/>
  <c r="L59" i="6"/>
  <c r="M59" i="6"/>
  <c r="N59" i="6"/>
  <c r="O59" i="6"/>
  <c r="P59" i="6"/>
  <c r="Q59" i="6"/>
  <c r="J60" i="6"/>
  <c r="K60" i="6"/>
  <c r="L60" i="6"/>
  <c r="M60" i="6"/>
  <c r="N60" i="6"/>
  <c r="O60" i="6"/>
  <c r="P60" i="6"/>
  <c r="Q60" i="6"/>
  <c r="J61" i="6"/>
  <c r="K61" i="6"/>
  <c r="L61" i="6"/>
  <c r="M61" i="6"/>
  <c r="N61" i="6"/>
  <c r="O61" i="6"/>
  <c r="P61" i="6"/>
  <c r="Q61" i="6"/>
  <c r="J62" i="6"/>
  <c r="K62" i="6"/>
  <c r="L62" i="6"/>
  <c r="M62" i="6"/>
  <c r="N62" i="6"/>
  <c r="O62" i="6"/>
  <c r="P62" i="6"/>
  <c r="Q62" i="6"/>
  <c r="J63" i="6"/>
  <c r="K63" i="6"/>
  <c r="L63" i="6"/>
  <c r="M63" i="6"/>
  <c r="N63" i="6"/>
  <c r="O63" i="6"/>
  <c r="P63" i="6"/>
  <c r="Q63" i="6"/>
  <c r="J64" i="6"/>
  <c r="K64" i="6"/>
  <c r="L64" i="6"/>
  <c r="M64" i="6"/>
  <c r="N64" i="6"/>
  <c r="O64" i="6"/>
  <c r="P64" i="6"/>
  <c r="Q64" i="6"/>
  <c r="J65" i="6"/>
  <c r="K65" i="6"/>
  <c r="L65" i="6"/>
  <c r="M65" i="6"/>
  <c r="N65" i="6"/>
  <c r="O65" i="6"/>
  <c r="P65" i="6"/>
  <c r="Q65" i="6"/>
  <c r="J66" i="6"/>
  <c r="K66" i="6"/>
  <c r="M66" i="6"/>
  <c r="N66" i="6"/>
  <c r="O66" i="6"/>
  <c r="P66" i="6"/>
  <c r="J67" i="6"/>
  <c r="K67" i="6"/>
  <c r="L67" i="6"/>
  <c r="M67" i="6"/>
  <c r="N67" i="6"/>
  <c r="O67" i="6"/>
  <c r="P67" i="6"/>
  <c r="Q67" i="6"/>
  <c r="J68" i="6"/>
  <c r="K68" i="6"/>
  <c r="L68" i="6"/>
  <c r="M68" i="6"/>
  <c r="N68" i="6"/>
  <c r="O68" i="6"/>
  <c r="P68" i="6"/>
  <c r="Q68" i="6"/>
  <c r="J69" i="6"/>
  <c r="K69" i="6"/>
  <c r="L69" i="6"/>
  <c r="M69" i="6"/>
  <c r="N69" i="6"/>
  <c r="O69" i="6"/>
  <c r="P69" i="6"/>
  <c r="Q69" i="6"/>
  <c r="J70" i="6"/>
  <c r="K70" i="6"/>
  <c r="L70" i="6"/>
  <c r="M70" i="6"/>
  <c r="N70" i="6"/>
  <c r="O70" i="6"/>
  <c r="P70" i="6"/>
  <c r="Q70" i="6"/>
  <c r="J71" i="6"/>
  <c r="K71" i="6"/>
  <c r="L71" i="6"/>
  <c r="M71" i="6"/>
  <c r="N71" i="6"/>
  <c r="O71" i="6"/>
  <c r="P71" i="6"/>
  <c r="Q71" i="6"/>
  <c r="J72" i="6"/>
  <c r="K72" i="6"/>
  <c r="L72" i="6"/>
  <c r="M72" i="6"/>
  <c r="N72" i="6"/>
  <c r="O72" i="6"/>
  <c r="P72" i="6"/>
  <c r="Q72" i="6"/>
  <c r="J73" i="6"/>
  <c r="K73" i="6"/>
  <c r="L73" i="6"/>
  <c r="M73" i="6"/>
  <c r="N73" i="6"/>
  <c r="O73" i="6"/>
  <c r="P73" i="6"/>
  <c r="Q73" i="6"/>
  <c r="J74" i="6"/>
  <c r="K74" i="6"/>
  <c r="L74" i="6"/>
  <c r="M74" i="6"/>
  <c r="N74" i="6"/>
  <c r="O74" i="6"/>
  <c r="P74" i="6"/>
  <c r="Q74" i="6"/>
  <c r="J75" i="6"/>
  <c r="K75" i="6"/>
  <c r="L75" i="6"/>
  <c r="M75" i="6"/>
  <c r="N75" i="6"/>
  <c r="O75" i="6"/>
  <c r="P75" i="6"/>
  <c r="Q75" i="6"/>
  <c r="J76" i="6"/>
  <c r="K76" i="6"/>
  <c r="L76" i="6"/>
  <c r="M76" i="6"/>
  <c r="N76" i="6"/>
  <c r="O76" i="6"/>
  <c r="P76" i="6"/>
  <c r="Q76" i="6"/>
  <c r="J77" i="6"/>
  <c r="K77" i="6"/>
  <c r="L77" i="6"/>
  <c r="M77" i="6"/>
  <c r="N77" i="6"/>
  <c r="O77" i="6"/>
  <c r="P77" i="6"/>
  <c r="Q77" i="6"/>
  <c r="J78" i="6"/>
  <c r="K78" i="6"/>
  <c r="L78" i="6"/>
  <c r="M78" i="6"/>
  <c r="N78" i="6"/>
  <c r="O78" i="6"/>
  <c r="P78" i="6"/>
  <c r="Q78" i="6"/>
  <c r="J79" i="6"/>
  <c r="K79" i="6"/>
  <c r="L79" i="6"/>
  <c r="M79" i="6"/>
  <c r="N79" i="6"/>
  <c r="O79" i="6"/>
  <c r="P79" i="6"/>
  <c r="Q79" i="6"/>
  <c r="J80" i="6"/>
  <c r="K80" i="6"/>
  <c r="L80" i="6"/>
  <c r="M80" i="6"/>
  <c r="N80" i="6"/>
  <c r="O80" i="6"/>
  <c r="P80" i="6"/>
  <c r="Q80" i="6"/>
  <c r="J81" i="6"/>
  <c r="K81" i="6"/>
  <c r="L81" i="6"/>
  <c r="M81" i="6"/>
  <c r="N81" i="6"/>
  <c r="O81" i="6"/>
  <c r="P81" i="6"/>
  <c r="Q81" i="6"/>
  <c r="J82" i="6"/>
  <c r="K82" i="6"/>
  <c r="L82" i="6"/>
  <c r="M82" i="6"/>
  <c r="N82" i="6"/>
  <c r="O82" i="6"/>
  <c r="P82" i="6"/>
  <c r="Q82" i="6"/>
  <c r="J83" i="6"/>
  <c r="K83" i="6"/>
  <c r="L83" i="6"/>
  <c r="M83" i="6"/>
  <c r="N83" i="6"/>
  <c r="O83" i="6"/>
  <c r="P83" i="6"/>
  <c r="Q83" i="6"/>
  <c r="J84" i="6"/>
  <c r="K84" i="6"/>
  <c r="L84" i="6"/>
  <c r="M84" i="6"/>
  <c r="N84" i="6"/>
  <c r="O84" i="6"/>
  <c r="P84" i="6"/>
  <c r="Q84" i="6"/>
  <c r="J85" i="6"/>
  <c r="K85" i="6"/>
  <c r="L85" i="6"/>
  <c r="M85" i="6"/>
  <c r="N85" i="6"/>
  <c r="O85" i="6"/>
  <c r="P85" i="6"/>
  <c r="Q85" i="6"/>
  <c r="J86" i="6"/>
  <c r="K86" i="6"/>
  <c r="L86" i="6"/>
  <c r="M86" i="6"/>
  <c r="N86" i="6"/>
  <c r="O86" i="6"/>
  <c r="P86" i="6"/>
  <c r="Q86" i="6"/>
  <c r="J87" i="6"/>
  <c r="K87" i="6"/>
  <c r="M87" i="6"/>
  <c r="N87" i="6"/>
  <c r="O87" i="6"/>
  <c r="P87" i="6"/>
  <c r="J88" i="6"/>
  <c r="K88" i="6"/>
  <c r="M88" i="6"/>
  <c r="N88" i="6"/>
  <c r="O88" i="6"/>
  <c r="P88" i="6"/>
  <c r="J89" i="6"/>
  <c r="K89" i="6"/>
  <c r="L89" i="6"/>
  <c r="M89" i="6"/>
  <c r="N89" i="6"/>
  <c r="O89" i="6"/>
  <c r="P89" i="6"/>
  <c r="Q89" i="6"/>
  <c r="J90" i="6"/>
  <c r="K90" i="6"/>
  <c r="L90" i="6"/>
  <c r="M90" i="6"/>
  <c r="N90" i="6"/>
  <c r="O90" i="6"/>
  <c r="P90" i="6"/>
  <c r="Q90" i="6"/>
  <c r="J91" i="6"/>
  <c r="K91" i="6"/>
  <c r="L91" i="6"/>
  <c r="M91" i="6"/>
  <c r="N91" i="6"/>
  <c r="O91" i="6"/>
  <c r="P91" i="6"/>
  <c r="Q91" i="6"/>
  <c r="J92" i="6"/>
  <c r="K92" i="6"/>
  <c r="L92" i="6"/>
  <c r="M92" i="6"/>
  <c r="N92" i="6"/>
  <c r="O92" i="6"/>
  <c r="P92" i="6"/>
  <c r="Q92" i="6"/>
  <c r="J93" i="6"/>
  <c r="K93" i="6"/>
  <c r="L93" i="6"/>
  <c r="M93" i="6"/>
  <c r="N93" i="6"/>
  <c r="O93" i="6"/>
  <c r="P93" i="6"/>
  <c r="Q93" i="6"/>
  <c r="J94" i="6"/>
  <c r="K94" i="6"/>
  <c r="L94" i="6"/>
  <c r="M94" i="6"/>
  <c r="N94" i="6"/>
  <c r="O94" i="6"/>
  <c r="P94" i="6"/>
  <c r="Q94" i="6"/>
  <c r="J95" i="6"/>
  <c r="K95" i="6"/>
  <c r="L95" i="6"/>
  <c r="M95" i="6"/>
  <c r="N95" i="6"/>
  <c r="O95" i="6"/>
  <c r="P95" i="6"/>
  <c r="Q95" i="6"/>
  <c r="J96" i="6"/>
  <c r="K96" i="6"/>
  <c r="L96" i="6"/>
  <c r="M96" i="6"/>
  <c r="N96" i="6"/>
  <c r="O96" i="6"/>
  <c r="P96" i="6"/>
  <c r="Q96" i="6"/>
  <c r="J97" i="6"/>
  <c r="K97" i="6"/>
  <c r="L97" i="6"/>
  <c r="M97" i="6"/>
  <c r="N97" i="6"/>
  <c r="O97" i="6"/>
  <c r="P97" i="6"/>
  <c r="Q97" i="6"/>
  <c r="J98" i="6"/>
  <c r="K98" i="6"/>
  <c r="L98" i="6"/>
  <c r="M98" i="6"/>
  <c r="N98" i="6"/>
  <c r="O98" i="6"/>
  <c r="P98" i="6"/>
  <c r="Q98" i="6"/>
  <c r="J99" i="6"/>
  <c r="K99" i="6"/>
  <c r="L99" i="6"/>
  <c r="M99" i="6"/>
  <c r="N99" i="6"/>
  <c r="O99" i="6"/>
  <c r="P99" i="6"/>
  <c r="Q99" i="6"/>
  <c r="J100" i="6"/>
  <c r="K100" i="6"/>
  <c r="L100" i="6"/>
  <c r="M100" i="6"/>
  <c r="N100" i="6"/>
  <c r="O100" i="6"/>
  <c r="P100" i="6"/>
  <c r="Q100" i="6"/>
  <c r="J101" i="6"/>
  <c r="K101" i="6"/>
  <c r="L101" i="6"/>
  <c r="M101" i="6"/>
  <c r="N101" i="6"/>
  <c r="O101" i="6"/>
  <c r="P101" i="6"/>
  <c r="Q101" i="6"/>
  <c r="J102" i="6"/>
  <c r="K102" i="6"/>
  <c r="L102" i="6"/>
  <c r="M102" i="6"/>
  <c r="N102" i="6"/>
  <c r="O102" i="6"/>
  <c r="P102" i="6"/>
  <c r="Q102" i="6"/>
  <c r="J103" i="6"/>
  <c r="K103" i="6"/>
  <c r="L103" i="6"/>
  <c r="M103" i="6"/>
  <c r="N103" i="6"/>
  <c r="O103" i="6"/>
  <c r="P103" i="6"/>
  <c r="Q103" i="6"/>
  <c r="J104" i="6"/>
  <c r="K104" i="6"/>
  <c r="M104" i="6"/>
  <c r="N104" i="6"/>
  <c r="O104" i="6"/>
  <c r="P104" i="6"/>
  <c r="J105" i="6"/>
  <c r="K105" i="6"/>
  <c r="M105" i="6"/>
  <c r="N105" i="6"/>
  <c r="O105" i="6"/>
  <c r="P105" i="6"/>
  <c r="J106" i="6"/>
  <c r="K106" i="6"/>
  <c r="M106" i="6"/>
  <c r="N106" i="6"/>
  <c r="O106" i="6"/>
  <c r="P106" i="6"/>
  <c r="J107" i="6"/>
  <c r="K107" i="6"/>
  <c r="L107" i="6"/>
  <c r="M107" i="6"/>
  <c r="N107" i="6"/>
  <c r="O107" i="6"/>
  <c r="P107" i="6"/>
  <c r="Q107" i="6"/>
  <c r="J108" i="6"/>
  <c r="K108" i="6"/>
  <c r="L108" i="6"/>
  <c r="M108" i="6"/>
  <c r="N108" i="6"/>
  <c r="O108" i="6"/>
  <c r="P108" i="6"/>
  <c r="Q108" i="6"/>
  <c r="J109" i="6"/>
  <c r="K109" i="6"/>
  <c r="L109" i="6"/>
  <c r="M109" i="6"/>
  <c r="N109" i="6"/>
  <c r="O109" i="6"/>
  <c r="P109" i="6"/>
  <c r="Q109" i="6"/>
  <c r="J110" i="6"/>
  <c r="K110" i="6"/>
  <c r="M110" i="6"/>
  <c r="N110" i="6"/>
  <c r="O110" i="6"/>
  <c r="P110" i="6"/>
  <c r="J111" i="6"/>
  <c r="K111" i="6"/>
  <c r="M111" i="6"/>
  <c r="N111" i="6"/>
  <c r="O111" i="6"/>
  <c r="P111" i="6"/>
  <c r="J112" i="6"/>
  <c r="K112" i="6"/>
  <c r="M112" i="6"/>
  <c r="N112" i="6"/>
  <c r="O112" i="6"/>
  <c r="P112" i="6"/>
  <c r="J113" i="6"/>
  <c r="K113" i="6"/>
  <c r="M113" i="6"/>
  <c r="N113" i="6"/>
  <c r="O113" i="6"/>
  <c r="P113" i="6"/>
  <c r="J114" i="6"/>
  <c r="K114" i="6"/>
  <c r="M114" i="6"/>
  <c r="N114" i="6"/>
  <c r="O114" i="6"/>
  <c r="P114" i="6"/>
  <c r="J115" i="6"/>
  <c r="K115" i="6"/>
  <c r="M115" i="6"/>
  <c r="N115" i="6"/>
  <c r="O115" i="6"/>
  <c r="P115" i="6"/>
  <c r="J116" i="6"/>
  <c r="K116" i="6"/>
  <c r="M116" i="6"/>
  <c r="N116" i="6"/>
  <c r="O116" i="6"/>
  <c r="P116" i="6"/>
  <c r="J117" i="6"/>
  <c r="K117" i="6"/>
  <c r="L117" i="6"/>
  <c r="M117" i="6"/>
  <c r="N117" i="6"/>
  <c r="O117" i="6"/>
  <c r="P117" i="6"/>
  <c r="Q117" i="6"/>
  <c r="J118" i="6"/>
  <c r="K118" i="6"/>
  <c r="L118" i="6"/>
  <c r="M118" i="6"/>
  <c r="N118" i="6"/>
  <c r="O118" i="6"/>
  <c r="P118" i="6"/>
  <c r="Q118" i="6"/>
  <c r="J119" i="6"/>
  <c r="K119" i="6"/>
  <c r="L119" i="6"/>
  <c r="M119" i="6"/>
  <c r="N119" i="6"/>
  <c r="O119" i="6"/>
  <c r="P119" i="6"/>
  <c r="Q119" i="6"/>
  <c r="J120" i="6"/>
  <c r="K120" i="6"/>
  <c r="M120" i="6"/>
  <c r="N120" i="6"/>
  <c r="O120" i="6"/>
  <c r="P120" i="6"/>
  <c r="J121" i="6"/>
  <c r="K121" i="6"/>
  <c r="M121" i="6"/>
  <c r="N121" i="6"/>
  <c r="O121" i="6"/>
  <c r="P121" i="6"/>
  <c r="J122" i="6"/>
  <c r="K122" i="6"/>
  <c r="L122" i="6"/>
  <c r="M122" i="6"/>
  <c r="N122" i="6"/>
  <c r="O122" i="6"/>
  <c r="P122" i="6"/>
  <c r="Q122" i="6"/>
  <c r="J123" i="6"/>
  <c r="K123" i="6"/>
  <c r="L123" i="6"/>
  <c r="M123" i="6"/>
  <c r="N123" i="6"/>
  <c r="O123" i="6"/>
  <c r="P123" i="6"/>
  <c r="Q123" i="6"/>
  <c r="J124" i="6"/>
  <c r="K124" i="6"/>
  <c r="L124" i="6"/>
  <c r="M124" i="6"/>
  <c r="N124" i="6"/>
  <c r="O124" i="6"/>
  <c r="P124" i="6"/>
  <c r="Q124" i="6"/>
  <c r="J125" i="6"/>
  <c r="K125" i="6"/>
  <c r="M125" i="6"/>
  <c r="N125" i="6"/>
  <c r="O125" i="6"/>
  <c r="P125" i="6"/>
  <c r="J126" i="6"/>
  <c r="K126" i="6"/>
  <c r="M126" i="6"/>
  <c r="N126" i="6"/>
  <c r="O126" i="6"/>
  <c r="P126" i="6"/>
  <c r="J127" i="6"/>
  <c r="K127" i="6"/>
  <c r="M127" i="6"/>
  <c r="N127" i="6"/>
  <c r="O127" i="6"/>
  <c r="P127" i="6"/>
  <c r="J128" i="6"/>
  <c r="K128" i="6"/>
  <c r="M128" i="6"/>
  <c r="N128" i="6"/>
  <c r="O128" i="6"/>
  <c r="P128" i="6"/>
  <c r="J129" i="6"/>
  <c r="K129" i="6"/>
  <c r="L129" i="6"/>
  <c r="M129" i="6"/>
  <c r="N129" i="6"/>
  <c r="O129" i="6"/>
  <c r="P129" i="6"/>
  <c r="Q129" i="6"/>
  <c r="J130" i="6"/>
  <c r="K130" i="6"/>
  <c r="L130" i="6"/>
  <c r="M130" i="6"/>
  <c r="N130" i="6"/>
  <c r="O130" i="6"/>
  <c r="P130" i="6"/>
  <c r="Q130" i="6"/>
  <c r="J131" i="6"/>
  <c r="K131" i="6"/>
  <c r="L131" i="6"/>
  <c r="M131" i="6"/>
  <c r="N131" i="6"/>
  <c r="O131" i="6"/>
  <c r="P131" i="6"/>
  <c r="Q131" i="6"/>
  <c r="J132" i="6"/>
  <c r="K132" i="6"/>
  <c r="L132" i="6"/>
  <c r="M132" i="6"/>
  <c r="N132" i="6"/>
  <c r="O132" i="6"/>
  <c r="P132" i="6"/>
  <c r="Q132" i="6"/>
  <c r="J133" i="6"/>
  <c r="K133" i="6"/>
  <c r="L133" i="6"/>
  <c r="M133" i="6"/>
  <c r="N133" i="6"/>
  <c r="O133" i="6"/>
  <c r="P133" i="6"/>
  <c r="Q133" i="6"/>
  <c r="J134" i="6"/>
  <c r="K134" i="6"/>
  <c r="L134" i="6"/>
  <c r="M134" i="6"/>
  <c r="N134" i="6"/>
  <c r="O134" i="6"/>
  <c r="P134" i="6"/>
  <c r="Q134" i="6"/>
  <c r="J135" i="6"/>
  <c r="K135" i="6"/>
  <c r="L135" i="6"/>
  <c r="M135" i="6"/>
  <c r="N135" i="6"/>
  <c r="O135" i="6"/>
  <c r="P135" i="6"/>
  <c r="Q135" i="6"/>
  <c r="J136" i="6"/>
  <c r="K136" i="6"/>
  <c r="L136" i="6"/>
  <c r="M136" i="6"/>
  <c r="N136" i="6"/>
  <c r="O136" i="6"/>
  <c r="P136" i="6"/>
  <c r="Q136" i="6"/>
  <c r="J137" i="6"/>
  <c r="K137" i="6"/>
  <c r="L137" i="6"/>
  <c r="M137" i="6"/>
  <c r="N137" i="6"/>
  <c r="O137" i="6"/>
  <c r="P137" i="6"/>
  <c r="Q137" i="6"/>
  <c r="J138" i="6"/>
  <c r="K138" i="6"/>
  <c r="L138" i="6"/>
  <c r="M138" i="6"/>
  <c r="N138" i="6"/>
  <c r="O138" i="6"/>
  <c r="P138" i="6"/>
  <c r="Q138" i="6"/>
  <c r="J139" i="6"/>
  <c r="K139" i="6"/>
  <c r="M139" i="6"/>
  <c r="N139" i="6"/>
  <c r="O139" i="6"/>
  <c r="P139" i="6"/>
  <c r="J140" i="6"/>
  <c r="K140" i="6"/>
  <c r="M140" i="6"/>
  <c r="N140" i="6"/>
  <c r="O140" i="6"/>
  <c r="P140" i="6"/>
  <c r="J141" i="6"/>
  <c r="K141" i="6"/>
  <c r="M141" i="6"/>
  <c r="N141" i="6"/>
  <c r="O141" i="6"/>
  <c r="P141" i="6"/>
  <c r="J142" i="6"/>
  <c r="K142" i="6"/>
  <c r="M142" i="6"/>
  <c r="N142" i="6"/>
  <c r="O142" i="6"/>
  <c r="P142" i="6"/>
  <c r="J143" i="6"/>
  <c r="K143" i="6"/>
  <c r="M143" i="6"/>
  <c r="N143" i="6"/>
  <c r="O143" i="6"/>
  <c r="P143" i="6"/>
  <c r="J144" i="6"/>
  <c r="K144" i="6"/>
  <c r="M144" i="6"/>
  <c r="N144" i="6"/>
  <c r="O144" i="6"/>
  <c r="P144" i="6"/>
  <c r="J145" i="6"/>
  <c r="K145" i="6"/>
  <c r="M145" i="6"/>
  <c r="N145" i="6"/>
  <c r="O145" i="6"/>
  <c r="P145" i="6"/>
  <c r="J146" i="6"/>
  <c r="K146" i="6"/>
  <c r="M146" i="6"/>
  <c r="N146" i="6"/>
  <c r="O146" i="6"/>
  <c r="P146" i="6"/>
  <c r="J147" i="6"/>
  <c r="K147" i="6"/>
  <c r="M147" i="6"/>
  <c r="N147" i="6"/>
  <c r="O147" i="6"/>
  <c r="P147" i="6"/>
  <c r="J148" i="6"/>
  <c r="K148" i="6"/>
  <c r="M148" i="6"/>
  <c r="N148" i="6"/>
  <c r="O148" i="6"/>
  <c r="P148" i="6"/>
  <c r="J149" i="6"/>
  <c r="K149" i="6"/>
  <c r="M149" i="6"/>
  <c r="N149" i="6"/>
  <c r="O149" i="6"/>
  <c r="P149" i="6"/>
  <c r="J150" i="6"/>
  <c r="K150" i="6"/>
  <c r="M150" i="6"/>
  <c r="N150" i="6"/>
  <c r="O150" i="6"/>
  <c r="P150" i="6"/>
  <c r="J151" i="6"/>
  <c r="K151" i="6"/>
  <c r="L151" i="6"/>
  <c r="M151" i="6"/>
  <c r="N151" i="6"/>
  <c r="O151" i="6"/>
  <c r="P151" i="6"/>
  <c r="Q151" i="6"/>
  <c r="J152" i="6"/>
  <c r="K152" i="6"/>
  <c r="L152" i="6"/>
  <c r="M152" i="6"/>
  <c r="N152" i="6"/>
  <c r="O152" i="6"/>
  <c r="P152" i="6"/>
  <c r="Q152" i="6"/>
  <c r="J153" i="6"/>
  <c r="K153" i="6"/>
  <c r="L153" i="6"/>
  <c r="M153" i="6"/>
  <c r="N153" i="6"/>
  <c r="O153" i="6"/>
  <c r="P153" i="6"/>
  <c r="Q153" i="6"/>
  <c r="J154" i="6"/>
  <c r="K154" i="6"/>
  <c r="L154" i="6"/>
  <c r="M154" i="6"/>
  <c r="N154" i="6"/>
  <c r="O154" i="6"/>
  <c r="P154" i="6"/>
  <c r="Q154" i="6"/>
  <c r="J155" i="6"/>
  <c r="K155" i="6"/>
  <c r="L155" i="6"/>
  <c r="M155" i="6"/>
  <c r="N155" i="6"/>
  <c r="O155" i="6"/>
  <c r="P155" i="6"/>
  <c r="Q155" i="6"/>
  <c r="J156" i="6"/>
  <c r="K156" i="6"/>
  <c r="M156" i="6"/>
  <c r="N156" i="6"/>
  <c r="O156" i="6"/>
  <c r="P156" i="6"/>
  <c r="J157" i="6"/>
  <c r="K157" i="6"/>
  <c r="M157" i="6"/>
  <c r="N157" i="6"/>
  <c r="O157" i="6"/>
  <c r="P157" i="6"/>
  <c r="J158" i="6"/>
  <c r="K158" i="6"/>
  <c r="M158" i="6"/>
  <c r="N158" i="6"/>
  <c r="O158" i="6"/>
  <c r="P158" i="6"/>
  <c r="J159" i="6"/>
  <c r="K159" i="6"/>
  <c r="M159" i="6"/>
  <c r="N159" i="6"/>
  <c r="O159" i="6"/>
  <c r="P159" i="6"/>
  <c r="J160" i="6"/>
  <c r="K160" i="6"/>
  <c r="M160" i="6"/>
  <c r="N160" i="6"/>
  <c r="O160" i="6"/>
  <c r="P160" i="6"/>
  <c r="J161" i="6"/>
  <c r="K161" i="6"/>
  <c r="M161" i="6"/>
  <c r="N161" i="6"/>
  <c r="O161" i="6"/>
  <c r="P161" i="6"/>
  <c r="J162" i="6"/>
  <c r="K162" i="6"/>
  <c r="M162" i="6"/>
  <c r="N162" i="6"/>
  <c r="O162" i="6"/>
  <c r="P162" i="6"/>
  <c r="J163" i="6"/>
  <c r="K163" i="6"/>
  <c r="M163" i="6"/>
  <c r="N163" i="6"/>
  <c r="O163" i="6"/>
  <c r="P163" i="6"/>
  <c r="J164" i="6"/>
  <c r="K164" i="6"/>
  <c r="M164" i="6"/>
  <c r="N164" i="6"/>
  <c r="O164" i="6"/>
  <c r="P164" i="6"/>
  <c r="J165" i="6"/>
  <c r="K165" i="6"/>
  <c r="M165" i="6"/>
  <c r="N165" i="6"/>
  <c r="O165" i="6"/>
  <c r="P165" i="6"/>
  <c r="J166" i="6"/>
  <c r="K166" i="6"/>
  <c r="M166" i="6"/>
  <c r="N166" i="6"/>
  <c r="O166" i="6"/>
  <c r="P166" i="6"/>
  <c r="J167" i="6"/>
  <c r="K167" i="6"/>
  <c r="M167" i="6"/>
  <c r="N167" i="6"/>
  <c r="O167" i="6"/>
  <c r="P167" i="6"/>
  <c r="J168" i="6"/>
  <c r="K168" i="6"/>
  <c r="M168" i="6"/>
  <c r="N168" i="6"/>
  <c r="O168" i="6"/>
  <c r="P168" i="6"/>
  <c r="J169" i="6"/>
  <c r="K169" i="6"/>
  <c r="M169" i="6"/>
  <c r="N169" i="6"/>
  <c r="O169" i="6"/>
  <c r="P169" i="6"/>
  <c r="J170" i="6"/>
  <c r="K170" i="6"/>
  <c r="M170" i="6"/>
  <c r="N170" i="6"/>
  <c r="O170" i="6"/>
  <c r="P170" i="6"/>
  <c r="J171" i="6"/>
  <c r="K171" i="6"/>
  <c r="M171" i="6"/>
  <c r="N171" i="6"/>
  <c r="O171" i="6"/>
  <c r="P171" i="6"/>
  <c r="J172" i="6"/>
  <c r="K172" i="6"/>
  <c r="M172" i="6"/>
  <c r="N172" i="6"/>
  <c r="O172" i="6"/>
  <c r="P172" i="6"/>
  <c r="J173" i="6"/>
  <c r="K173" i="6"/>
  <c r="L173" i="6"/>
  <c r="M173" i="6"/>
  <c r="N173" i="6"/>
  <c r="O173" i="6"/>
  <c r="P173" i="6"/>
  <c r="Q173" i="6"/>
  <c r="J174" i="6"/>
  <c r="K174" i="6"/>
  <c r="L174" i="6"/>
  <c r="M174" i="6"/>
  <c r="N174" i="6"/>
  <c r="O174" i="6"/>
  <c r="P174" i="6"/>
  <c r="Q174" i="6"/>
  <c r="J175" i="6"/>
  <c r="K175" i="6"/>
  <c r="L175" i="6"/>
  <c r="M175" i="6"/>
  <c r="N175" i="6"/>
  <c r="O175" i="6"/>
  <c r="P175" i="6"/>
  <c r="Q175" i="6"/>
  <c r="J176" i="6"/>
  <c r="K176" i="6"/>
  <c r="L176" i="6"/>
  <c r="M176" i="6"/>
  <c r="N176" i="6"/>
  <c r="O176" i="6"/>
  <c r="P176" i="6"/>
  <c r="Q176" i="6"/>
  <c r="J177" i="6"/>
  <c r="K177" i="6"/>
  <c r="L177" i="6"/>
  <c r="M177" i="6"/>
  <c r="N177" i="6"/>
  <c r="O177" i="6"/>
  <c r="P177" i="6"/>
  <c r="Q177" i="6"/>
  <c r="J178" i="6"/>
  <c r="K178" i="6"/>
  <c r="L178" i="6"/>
  <c r="M178" i="6"/>
  <c r="N178" i="6"/>
  <c r="O178" i="6"/>
  <c r="P178" i="6"/>
  <c r="Q178" i="6"/>
  <c r="J179" i="6"/>
  <c r="K179" i="6"/>
  <c r="L179" i="6"/>
  <c r="M179" i="6"/>
  <c r="N179" i="6"/>
  <c r="O179" i="6"/>
  <c r="P179" i="6"/>
  <c r="Q179" i="6"/>
  <c r="J180" i="6"/>
  <c r="K180" i="6"/>
  <c r="L180" i="6"/>
  <c r="M180" i="6"/>
  <c r="N180" i="6"/>
  <c r="O180" i="6"/>
  <c r="P180" i="6"/>
  <c r="Q180" i="6"/>
  <c r="J181" i="6"/>
  <c r="K181" i="6"/>
  <c r="L181" i="6"/>
  <c r="M181" i="6"/>
  <c r="N181" i="6"/>
  <c r="O181" i="6"/>
  <c r="P181" i="6"/>
  <c r="Q181" i="6"/>
  <c r="J182" i="6"/>
  <c r="K182" i="6"/>
  <c r="L182" i="6"/>
  <c r="M182" i="6"/>
  <c r="N182" i="6"/>
  <c r="O182" i="6"/>
  <c r="P182" i="6"/>
  <c r="Q182" i="6"/>
  <c r="J183" i="6"/>
  <c r="K183" i="6"/>
  <c r="L183" i="6"/>
  <c r="M183" i="6"/>
  <c r="N183" i="6"/>
  <c r="O183" i="6"/>
  <c r="P183" i="6"/>
  <c r="Q183" i="6"/>
  <c r="J184" i="6"/>
  <c r="K184" i="6"/>
  <c r="L184" i="6"/>
  <c r="M184" i="6"/>
  <c r="N184" i="6"/>
  <c r="O184" i="6"/>
  <c r="P184" i="6"/>
  <c r="Q184" i="6"/>
  <c r="J185" i="6"/>
  <c r="K185" i="6"/>
  <c r="L185" i="6"/>
  <c r="M185" i="6"/>
  <c r="N185" i="6"/>
  <c r="O185" i="6"/>
  <c r="P185" i="6"/>
  <c r="Q185" i="6"/>
  <c r="J186" i="6"/>
  <c r="K186" i="6"/>
  <c r="L186" i="6"/>
  <c r="M186" i="6"/>
  <c r="N186" i="6"/>
  <c r="O186" i="6"/>
  <c r="P186" i="6"/>
  <c r="Q186" i="6"/>
  <c r="J187" i="6"/>
  <c r="K187" i="6"/>
  <c r="L187" i="6"/>
  <c r="M187" i="6"/>
  <c r="N187" i="6"/>
  <c r="O187" i="6"/>
  <c r="P187" i="6"/>
  <c r="Q187" i="6"/>
  <c r="J188" i="6"/>
  <c r="K188" i="6"/>
  <c r="L188" i="6"/>
  <c r="M188" i="6"/>
  <c r="N188" i="6"/>
  <c r="O188" i="6"/>
  <c r="P188" i="6"/>
  <c r="Q188" i="6"/>
  <c r="J189" i="6"/>
  <c r="K189" i="6"/>
  <c r="L189" i="6"/>
  <c r="M189" i="6"/>
  <c r="N189" i="6"/>
  <c r="O189" i="6"/>
  <c r="P189" i="6"/>
  <c r="Q189" i="6"/>
  <c r="J190" i="6"/>
  <c r="K190" i="6"/>
  <c r="L190" i="6"/>
  <c r="M190" i="6"/>
  <c r="N190" i="6"/>
  <c r="O190" i="6"/>
  <c r="P190" i="6"/>
  <c r="Q190" i="6"/>
  <c r="J191" i="6"/>
  <c r="K191" i="6"/>
  <c r="L191" i="6"/>
  <c r="M191" i="6"/>
  <c r="N191" i="6"/>
  <c r="O191" i="6"/>
  <c r="P191" i="6"/>
  <c r="Q191" i="6"/>
  <c r="J192" i="6"/>
  <c r="K192" i="6"/>
  <c r="L192" i="6"/>
  <c r="M192" i="6"/>
  <c r="N192" i="6"/>
  <c r="O192" i="6"/>
  <c r="P192" i="6"/>
  <c r="Q192" i="6"/>
  <c r="J193" i="6"/>
  <c r="K193" i="6"/>
  <c r="L193" i="6"/>
  <c r="M193" i="6"/>
  <c r="N193" i="6"/>
  <c r="O193" i="6"/>
  <c r="P193" i="6"/>
  <c r="Q193" i="6"/>
  <c r="J194" i="6"/>
  <c r="K194" i="6"/>
  <c r="M194" i="6"/>
  <c r="N194" i="6"/>
  <c r="O194" i="6"/>
  <c r="P194" i="6"/>
  <c r="J195" i="6"/>
  <c r="K195" i="6"/>
  <c r="M195" i="6"/>
  <c r="N195" i="6"/>
  <c r="O195" i="6"/>
  <c r="P195" i="6"/>
  <c r="J196" i="6"/>
  <c r="K196" i="6"/>
  <c r="L196" i="6"/>
  <c r="M196" i="6"/>
  <c r="N196" i="6"/>
  <c r="O196" i="6"/>
  <c r="P196" i="6"/>
  <c r="Q196" i="6"/>
  <c r="J197" i="6"/>
  <c r="K197" i="6"/>
  <c r="L197" i="6"/>
  <c r="M197" i="6"/>
  <c r="N197" i="6"/>
  <c r="O197" i="6"/>
  <c r="P197" i="6"/>
  <c r="Q197" i="6"/>
  <c r="J198" i="6"/>
  <c r="K198" i="6"/>
  <c r="L198" i="6"/>
  <c r="M198" i="6"/>
  <c r="N198" i="6"/>
  <c r="O198" i="6"/>
  <c r="P198" i="6"/>
  <c r="Q198" i="6"/>
  <c r="J199" i="6"/>
  <c r="K199" i="6"/>
  <c r="L199" i="6"/>
  <c r="M199" i="6"/>
  <c r="N199" i="6"/>
  <c r="O199" i="6"/>
  <c r="P199" i="6"/>
  <c r="Q199" i="6"/>
  <c r="J200" i="6"/>
  <c r="K200" i="6"/>
  <c r="L200" i="6"/>
  <c r="M200" i="6"/>
  <c r="N200" i="6"/>
  <c r="O200" i="6"/>
  <c r="P200" i="6"/>
  <c r="Q200" i="6"/>
  <c r="J201" i="6"/>
  <c r="K201" i="6"/>
  <c r="L201" i="6"/>
  <c r="M201" i="6"/>
  <c r="N201" i="6"/>
  <c r="O201" i="6"/>
  <c r="P201" i="6"/>
  <c r="Q201" i="6"/>
  <c r="J202" i="6"/>
  <c r="K202" i="6"/>
  <c r="L202" i="6"/>
  <c r="M202" i="6"/>
  <c r="N202" i="6"/>
  <c r="O202" i="6"/>
  <c r="P202" i="6"/>
  <c r="Q202" i="6"/>
  <c r="J203" i="6"/>
  <c r="K203" i="6"/>
  <c r="L203" i="6"/>
  <c r="M203" i="6"/>
  <c r="N203" i="6"/>
  <c r="O203" i="6"/>
  <c r="P203" i="6"/>
  <c r="Q203" i="6"/>
  <c r="J204" i="6"/>
  <c r="K204" i="6"/>
  <c r="L204" i="6"/>
  <c r="M204" i="6"/>
  <c r="N204" i="6"/>
  <c r="O204" i="6"/>
  <c r="P204" i="6"/>
  <c r="Q204" i="6"/>
  <c r="J205" i="6"/>
  <c r="K205" i="6"/>
  <c r="L205" i="6"/>
  <c r="M205" i="6"/>
  <c r="N205" i="6"/>
  <c r="O205" i="6"/>
  <c r="P205" i="6"/>
  <c r="Q205" i="6"/>
  <c r="J206" i="6"/>
  <c r="K206" i="6"/>
  <c r="M206" i="6"/>
  <c r="N206" i="6"/>
  <c r="O206" i="6"/>
  <c r="P206" i="6"/>
  <c r="J207" i="6"/>
  <c r="K207" i="6"/>
  <c r="M207" i="6"/>
  <c r="N207" i="6"/>
  <c r="O207" i="6"/>
  <c r="P207" i="6"/>
  <c r="J208" i="6"/>
  <c r="K208" i="6"/>
  <c r="L208" i="6"/>
  <c r="M208" i="6"/>
  <c r="N208" i="6"/>
  <c r="O208" i="6"/>
  <c r="P208" i="6"/>
  <c r="Q208" i="6"/>
  <c r="J209" i="6"/>
  <c r="K209" i="6"/>
  <c r="L209" i="6"/>
  <c r="M209" i="6"/>
  <c r="N209" i="6"/>
  <c r="O209" i="6"/>
  <c r="P209" i="6"/>
  <c r="Q209" i="6"/>
  <c r="J210" i="6"/>
  <c r="K210" i="6"/>
  <c r="M210" i="6"/>
  <c r="N210" i="6"/>
  <c r="O210" i="6"/>
  <c r="P210" i="6"/>
  <c r="J211" i="6"/>
  <c r="K211" i="6"/>
  <c r="M211" i="6"/>
  <c r="N211" i="6"/>
  <c r="O211" i="6"/>
  <c r="P211" i="6"/>
  <c r="J212" i="6"/>
  <c r="K212" i="6"/>
  <c r="M212" i="6"/>
  <c r="N212" i="6"/>
  <c r="O212" i="6"/>
  <c r="P212" i="6"/>
  <c r="J213" i="6"/>
  <c r="K213" i="6"/>
  <c r="M213" i="6"/>
  <c r="N213" i="6"/>
  <c r="O213" i="6"/>
  <c r="P213" i="6"/>
  <c r="J214" i="6"/>
  <c r="K214" i="6"/>
  <c r="M214" i="6"/>
  <c r="N214" i="6"/>
  <c r="O214" i="6"/>
  <c r="P214" i="6"/>
  <c r="J215" i="6"/>
  <c r="K215" i="6"/>
  <c r="M215" i="6"/>
  <c r="N215" i="6"/>
  <c r="O215" i="6"/>
  <c r="P215" i="6"/>
  <c r="J216" i="6"/>
  <c r="K216" i="6"/>
  <c r="M216" i="6"/>
  <c r="N216" i="6"/>
  <c r="O216" i="6"/>
  <c r="P216" i="6"/>
  <c r="J217" i="6"/>
  <c r="K217" i="6"/>
  <c r="M217" i="6"/>
  <c r="N217" i="6"/>
  <c r="O217" i="6"/>
  <c r="P217" i="6"/>
  <c r="J218" i="6"/>
  <c r="K218" i="6"/>
  <c r="L218" i="6"/>
  <c r="M218" i="6"/>
  <c r="N218" i="6"/>
  <c r="O218" i="6"/>
  <c r="P218" i="6"/>
  <c r="Q218" i="6"/>
  <c r="J219" i="6"/>
  <c r="K219" i="6"/>
  <c r="L219" i="6"/>
  <c r="M219" i="6"/>
  <c r="N219" i="6"/>
  <c r="O219" i="6"/>
  <c r="P219" i="6"/>
  <c r="Q219" i="6"/>
  <c r="J220" i="6"/>
  <c r="K220" i="6"/>
  <c r="L220" i="6"/>
  <c r="M220" i="6"/>
  <c r="N220" i="6"/>
  <c r="O220" i="6"/>
  <c r="P220" i="6"/>
  <c r="Q220" i="6"/>
  <c r="J221" i="6"/>
  <c r="K221" i="6"/>
  <c r="L221" i="6"/>
  <c r="M221" i="6"/>
  <c r="N221" i="6"/>
  <c r="O221" i="6"/>
  <c r="P221" i="6"/>
  <c r="Q221" i="6"/>
  <c r="J222" i="6"/>
  <c r="K222" i="6"/>
  <c r="M222" i="6"/>
  <c r="N222" i="6"/>
  <c r="O222" i="6"/>
  <c r="P222" i="6"/>
  <c r="J223" i="6"/>
  <c r="K223" i="6"/>
  <c r="L223" i="6"/>
  <c r="M223" i="6"/>
  <c r="N223" i="6"/>
  <c r="O223" i="6"/>
  <c r="P223" i="6"/>
  <c r="Q223" i="6"/>
  <c r="J224" i="6"/>
  <c r="K224" i="6"/>
  <c r="M224" i="6"/>
  <c r="N224" i="6"/>
  <c r="O224" i="6"/>
  <c r="P224" i="6"/>
  <c r="J225" i="6"/>
  <c r="K225" i="6"/>
  <c r="M225" i="6"/>
  <c r="N225" i="6"/>
  <c r="O225" i="6"/>
  <c r="P225" i="6"/>
  <c r="J226" i="6"/>
  <c r="K226" i="6"/>
  <c r="M226" i="6"/>
  <c r="N226" i="6"/>
  <c r="O226" i="6"/>
  <c r="P226" i="6"/>
  <c r="J227" i="6"/>
  <c r="K227" i="6"/>
  <c r="M227" i="6"/>
  <c r="N227" i="6"/>
  <c r="O227" i="6"/>
  <c r="P227" i="6"/>
  <c r="J228" i="6"/>
  <c r="K228" i="6"/>
  <c r="M228" i="6"/>
  <c r="N228" i="6"/>
  <c r="O228" i="6"/>
  <c r="P228" i="6"/>
  <c r="J229" i="6"/>
  <c r="K229" i="6"/>
  <c r="M229" i="6"/>
  <c r="N229" i="6"/>
  <c r="O229" i="6"/>
  <c r="P229" i="6"/>
  <c r="J230" i="6"/>
  <c r="K230" i="6"/>
  <c r="L230" i="6"/>
  <c r="M230" i="6"/>
  <c r="N230" i="6"/>
  <c r="O230" i="6"/>
  <c r="P230" i="6"/>
  <c r="Q230" i="6"/>
  <c r="J231" i="6"/>
  <c r="K231" i="6"/>
  <c r="L231" i="6"/>
  <c r="M231" i="6"/>
  <c r="N231" i="6"/>
  <c r="O231" i="6"/>
  <c r="P231" i="6"/>
  <c r="Q231" i="6"/>
  <c r="J232" i="6"/>
  <c r="K232" i="6"/>
  <c r="L232" i="6"/>
  <c r="M232" i="6"/>
  <c r="N232" i="6"/>
  <c r="O232" i="6"/>
  <c r="P232" i="6"/>
  <c r="Q232" i="6"/>
  <c r="J233" i="6"/>
  <c r="K233" i="6"/>
  <c r="L233" i="6"/>
  <c r="M233" i="6"/>
  <c r="N233" i="6"/>
  <c r="O233" i="6"/>
  <c r="P233" i="6"/>
  <c r="Q233" i="6"/>
  <c r="J234" i="6"/>
  <c r="K234" i="6"/>
  <c r="L234" i="6"/>
  <c r="M234" i="6"/>
  <c r="N234" i="6"/>
  <c r="O234" i="6"/>
  <c r="P234" i="6"/>
  <c r="Q234" i="6"/>
  <c r="J235" i="6"/>
  <c r="K235" i="6"/>
  <c r="L235" i="6"/>
  <c r="M235" i="6"/>
  <c r="N235" i="6"/>
  <c r="O235" i="6"/>
  <c r="P235" i="6"/>
  <c r="Q235" i="6"/>
  <c r="J236" i="6"/>
  <c r="K236" i="6"/>
  <c r="L236" i="6"/>
  <c r="M236" i="6"/>
  <c r="N236" i="6"/>
  <c r="O236" i="6"/>
  <c r="P236" i="6"/>
  <c r="Q236" i="6"/>
  <c r="J237" i="6"/>
  <c r="K237" i="6"/>
  <c r="L237" i="6"/>
  <c r="M237" i="6"/>
  <c r="N237" i="6"/>
  <c r="O237" i="6"/>
  <c r="P237" i="6"/>
  <c r="Q237" i="6"/>
  <c r="J238" i="6"/>
  <c r="K238" i="6"/>
  <c r="L238" i="6"/>
  <c r="M238" i="6"/>
  <c r="N238" i="6"/>
  <c r="O238" i="6"/>
  <c r="P238" i="6"/>
  <c r="Q238" i="6"/>
  <c r="J239" i="6"/>
  <c r="K239" i="6"/>
  <c r="L239" i="6"/>
  <c r="M239" i="6"/>
  <c r="N239" i="6"/>
  <c r="O239" i="6"/>
  <c r="P239" i="6"/>
  <c r="Q239" i="6"/>
  <c r="J240" i="6"/>
  <c r="K240" i="6"/>
  <c r="M240" i="6"/>
  <c r="N240" i="6"/>
  <c r="O240" i="6"/>
  <c r="P240" i="6"/>
  <c r="J241" i="6"/>
  <c r="K241" i="6"/>
  <c r="M241" i="6"/>
  <c r="N241" i="6"/>
  <c r="O241" i="6"/>
  <c r="P241" i="6"/>
  <c r="J242" i="6"/>
  <c r="K242" i="6"/>
  <c r="M242" i="6"/>
  <c r="N242" i="6"/>
  <c r="O242" i="6"/>
  <c r="P242" i="6"/>
  <c r="J243" i="6"/>
  <c r="K243" i="6"/>
  <c r="M243" i="6"/>
  <c r="N243" i="6"/>
  <c r="O243" i="6"/>
  <c r="P243" i="6"/>
  <c r="J244" i="6"/>
  <c r="K244" i="6"/>
  <c r="M244" i="6"/>
  <c r="N244" i="6"/>
  <c r="O244" i="6"/>
  <c r="P244" i="6"/>
  <c r="J245" i="6"/>
  <c r="K245" i="6"/>
  <c r="M245" i="6"/>
  <c r="N245" i="6"/>
  <c r="O245" i="6"/>
  <c r="P245" i="6"/>
  <c r="J246" i="6"/>
  <c r="K246" i="6"/>
  <c r="L246" i="6"/>
  <c r="M246" i="6"/>
  <c r="N246" i="6"/>
  <c r="O246" i="6"/>
  <c r="P246" i="6"/>
  <c r="Q246" i="6"/>
  <c r="J247" i="6"/>
  <c r="K247" i="6"/>
  <c r="L247" i="6"/>
  <c r="M247" i="6"/>
  <c r="N247" i="6"/>
  <c r="O247" i="6"/>
  <c r="P247" i="6"/>
  <c r="Q247" i="6"/>
  <c r="J248" i="6"/>
  <c r="K248" i="6"/>
  <c r="L248" i="6"/>
  <c r="M248" i="6"/>
  <c r="N248" i="6"/>
  <c r="O248" i="6"/>
  <c r="P248" i="6"/>
  <c r="Q248" i="6"/>
  <c r="J249" i="6"/>
  <c r="K249" i="6"/>
  <c r="L249" i="6"/>
  <c r="M249" i="6"/>
  <c r="N249" i="6"/>
  <c r="O249" i="6"/>
  <c r="P249" i="6"/>
  <c r="Q249" i="6"/>
  <c r="J250" i="6"/>
  <c r="K250" i="6"/>
  <c r="L250" i="6"/>
  <c r="M250" i="6"/>
  <c r="N250" i="6"/>
  <c r="O250" i="6"/>
  <c r="P250" i="6"/>
  <c r="Q250" i="6"/>
  <c r="J251" i="6"/>
  <c r="K251" i="6"/>
  <c r="L251" i="6"/>
  <c r="M251" i="6"/>
  <c r="N251" i="6"/>
  <c r="O251" i="6"/>
  <c r="P251" i="6"/>
  <c r="Q251" i="6"/>
  <c r="J252" i="6"/>
  <c r="K252" i="6"/>
  <c r="L252" i="6"/>
  <c r="M252" i="6"/>
  <c r="N252" i="6"/>
  <c r="O252" i="6"/>
  <c r="P252" i="6"/>
  <c r="Q252" i="6"/>
  <c r="J253" i="6"/>
  <c r="K253" i="6"/>
  <c r="L253" i="6"/>
  <c r="M253" i="6"/>
  <c r="N253" i="6"/>
  <c r="O253" i="6"/>
  <c r="P253" i="6"/>
  <c r="Q253" i="6"/>
  <c r="J254" i="6"/>
  <c r="K254" i="6"/>
  <c r="L254" i="6"/>
  <c r="M254" i="6"/>
  <c r="N254" i="6"/>
  <c r="O254" i="6"/>
  <c r="P254" i="6"/>
  <c r="Q254" i="6"/>
  <c r="J255" i="6"/>
  <c r="K255" i="6"/>
  <c r="L255" i="6"/>
  <c r="M255" i="6"/>
  <c r="N255" i="6"/>
  <c r="O255" i="6"/>
  <c r="P255" i="6"/>
  <c r="Q255" i="6"/>
  <c r="J256" i="6"/>
  <c r="K256" i="6"/>
  <c r="L256" i="6"/>
  <c r="M256" i="6"/>
  <c r="N256" i="6"/>
  <c r="O256" i="6"/>
  <c r="P256" i="6"/>
  <c r="Q256" i="6"/>
  <c r="J257" i="6"/>
  <c r="K257" i="6"/>
  <c r="L257" i="6"/>
  <c r="M257" i="6"/>
  <c r="N257" i="6"/>
  <c r="O257" i="6"/>
  <c r="P257" i="6"/>
  <c r="Q257" i="6"/>
  <c r="J258" i="6"/>
  <c r="K258" i="6"/>
  <c r="L258" i="6"/>
  <c r="M258" i="6"/>
  <c r="N258" i="6"/>
  <c r="O258" i="6"/>
  <c r="P258" i="6"/>
  <c r="Q258" i="6"/>
  <c r="J259" i="6"/>
  <c r="K259" i="6"/>
  <c r="L259" i="6"/>
  <c r="M259" i="6"/>
  <c r="N259" i="6"/>
  <c r="O259" i="6"/>
  <c r="P259" i="6"/>
  <c r="Q259" i="6"/>
  <c r="J260" i="6"/>
  <c r="K260" i="6"/>
  <c r="L260" i="6"/>
  <c r="M260" i="6"/>
  <c r="N260" i="6"/>
  <c r="O260" i="6"/>
  <c r="P260" i="6"/>
  <c r="Q260" i="6"/>
  <c r="J261" i="6"/>
  <c r="K261" i="6"/>
  <c r="L261" i="6"/>
  <c r="M261" i="6"/>
  <c r="N261" i="6"/>
  <c r="O261" i="6"/>
  <c r="P261" i="6"/>
  <c r="Q261" i="6"/>
  <c r="J262" i="6"/>
  <c r="K262" i="6"/>
  <c r="L262" i="6"/>
  <c r="M262" i="6"/>
  <c r="N262" i="6"/>
  <c r="O262" i="6"/>
  <c r="P262" i="6"/>
  <c r="Q262" i="6"/>
  <c r="J263" i="6"/>
  <c r="K263" i="6"/>
  <c r="L263" i="6"/>
  <c r="M263" i="6"/>
  <c r="N263" i="6"/>
  <c r="O263" i="6"/>
  <c r="P263" i="6"/>
  <c r="Q263" i="6"/>
  <c r="J264" i="6"/>
  <c r="K264" i="6"/>
  <c r="L264" i="6"/>
  <c r="M264" i="6"/>
  <c r="N264" i="6"/>
  <c r="O264" i="6"/>
  <c r="P264" i="6"/>
  <c r="Q264" i="6"/>
  <c r="J265" i="6"/>
  <c r="K265" i="6"/>
  <c r="L265" i="6"/>
  <c r="M265" i="6"/>
  <c r="N265" i="6"/>
  <c r="O265" i="6"/>
  <c r="P265" i="6"/>
  <c r="Q265" i="6"/>
  <c r="J266" i="6"/>
  <c r="K266" i="6"/>
  <c r="L266" i="6"/>
  <c r="M266" i="6"/>
  <c r="N266" i="6"/>
  <c r="O266" i="6"/>
  <c r="P266" i="6"/>
  <c r="Q266" i="6"/>
  <c r="J267" i="6"/>
  <c r="K267" i="6"/>
  <c r="L267" i="6"/>
  <c r="M267" i="6"/>
  <c r="N267" i="6"/>
  <c r="O267" i="6"/>
  <c r="P267" i="6"/>
  <c r="J269" i="6"/>
  <c r="K269" i="6"/>
  <c r="L269" i="6"/>
  <c r="M269" i="6"/>
  <c r="N269" i="6"/>
  <c r="O269" i="6"/>
  <c r="P269" i="6"/>
  <c r="Q269" i="6"/>
  <c r="J270" i="6"/>
  <c r="K270" i="6"/>
  <c r="L270" i="6"/>
  <c r="M270" i="6"/>
  <c r="N270" i="6"/>
  <c r="O270" i="6"/>
  <c r="P270" i="6"/>
  <c r="Q270" i="6"/>
  <c r="J271" i="6"/>
  <c r="K271" i="6"/>
  <c r="L271" i="6"/>
  <c r="M271" i="6"/>
  <c r="N271" i="6"/>
  <c r="O271" i="6"/>
  <c r="P271" i="6"/>
  <c r="Q271" i="6"/>
  <c r="J272" i="6"/>
  <c r="K272" i="6"/>
  <c r="L272" i="6"/>
  <c r="M272" i="6"/>
  <c r="N272" i="6"/>
  <c r="O272" i="6"/>
  <c r="P272" i="6"/>
  <c r="Q272" i="6"/>
  <c r="J273" i="6"/>
  <c r="K273" i="6"/>
  <c r="L273" i="6"/>
  <c r="M273" i="6"/>
  <c r="N273" i="6"/>
  <c r="O273" i="6"/>
  <c r="P273" i="6"/>
  <c r="Q273" i="6"/>
  <c r="J274" i="6"/>
  <c r="K274" i="6"/>
  <c r="L274" i="6"/>
  <c r="M274" i="6"/>
  <c r="N274" i="6"/>
  <c r="O274" i="6"/>
  <c r="P274" i="6"/>
  <c r="Q274" i="6"/>
  <c r="J275" i="6"/>
  <c r="K275" i="6"/>
  <c r="L275" i="6"/>
  <c r="M275" i="6"/>
  <c r="N275" i="6"/>
  <c r="O275" i="6"/>
  <c r="P275" i="6"/>
  <c r="Q275" i="6"/>
  <c r="J276" i="6"/>
  <c r="K276" i="6"/>
  <c r="L276" i="6"/>
  <c r="M276" i="6"/>
  <c r="N276" i="6"/>
  <c r="O276" i="6"/>
  <c r="P276" i="6"/>
  <c r="Q276" i="6"/>
  <c r="J277" i="6"/>
  <c r="K277" i="6"/>
  <c r="L277" i="6"/>
  <c r="M277" i="6"/>
  <c r="N277" i="6"/>
  <c r="O277" i="6"/>
  <c r="P277" i="6"/>
  <c r="Q277" i="6"/>
  <c r="J278" i="6"/>
  <c r="K278" i="6"/>
  <c r="L278" i="6"/>
  <c r="M278" i="6"/>
  <c r="N278" i="6"/>
  <c r="O278" i="6"/>
  <c r="P278" i="6"/>
  <c r="Q278" i="6"/>
  <c r="J279" i="6"/>
  <c r="K279" i="6"/>
  <c r="L279" i="6"/>
  <c r="M279" i="6"/>
  <c r="N279" i="6"/>
  <c r="O279" i="6"/>
  <c r="P279" i="6"/>
  <c r="Q279" i="6"/>
  <c r="J280" i="6"/>
  <c r="K280" i="6"/>
  <c r="L280" i="6"/>
  <c r="M280" i="6"/>
  <c r="N280" i="6"/>
  <c r="O280" i="6"/>
  <c r="P280" i="6"/>
  <c r="Q280" i="6"/>
  <c r="J281" i="6"/>
  <c r="K281" i="6"/>
  <c r="L281" i="6"/>
  <c r="M281" i="6"/>
  <c r="N281" i="6"/>
  <c r="O281" i="6"/>
  <c r="P281" i="6"/>
  <c r="Q281" i="6"/>
  <c r="J282" i="6"/>
  <c r="K282" i="6"/>
  <c r="L282" i="6"/>
  <c r="M282" i="6"/>
  <c r="N282" i="6"/>
  <c r="O282" i="6"/>
  <c r="P282" i="6"/>
  <c r="Q282" i="6"/>
  <c r="J283" i="6"/>
  <c r="K283" i="6"/>
  <c r="L283" i="6"/>
  <c r="M283" i="6"/>
  <c r="N283" i="6"/>
  <c r="O283" i="6"/>
  <c r="P283" i="6"/>
  <c r="Q283" i="6"/>
  <c r="J284" i="6"/>
  <c r="K284" i="6"/>
  <c r="L284" i="6"/>
  <c r="M284" i="6"/>
  <c r="N284" i="6"/>
  <c r="O284" i="6"/>
  <c r="P284" i="6"/>
  <c r="Q284" i="6"/>
  <c r="J285" i="6"/>
  <c r="K285" i="6"/>
  <c r="L285" i="6"/>
  <c r="M285" i="6"/>
  <c r="N285" i="6"/>
  <c r="O285" i="6"/>
  <c r="P285" i="6"/>
  <c r="Q285" i="6"/>
  <c r="J286" i="6"/>
  <c r="K286" i="6"/>
  <c r="L286" i="6"/>
  <c r="M286" i="6"/>
  <c r="N286" i="6"/>
  <c r="O286" i="6"/>
  <c r="P286" i="6"/>
  <c r="Q286" i="6"/>
  <c r="J287" i="6"/>
  <c r="K287" i="6"/>
  <c r="L287" i="6"/>
  <c r="M287" i="6"/>
  <c r="N287" i="6"/>
  <c r="O287" i="6"/>
  <c r="P287" i="6"/>
  <c r="Q287" i="6"/>
  <c r="J288" i="6"/>
  <c r="K288" i="6"/>
  <c r="L288" i="6"/>
  <c r="M288" i="6"/>
  <c r="N288" i="6"/>
  <c r="O288" i="6"/>
  <c r="P288" i="6"/>
  <c r="Q288" i="6"/>
  <c r="J289" i="6"/>
  <c r="K289" i="6"/>
  <c r="L289" i="6"/>
  <c r="M289" i="6"/>
  <c r="N289" i="6"/>
  <c r="O289" i="6"/>
  <c r="P289" i="6"/>
  <c r="Q289" i="6"/>
  <c r="J290" i="6"/>
  <c r="K290" i="6"/>
  <c r="L290" i="6"/>
  <c r="M290" i="6"/>
  <c r="N290" i="6"/>
  <c r="O290" i="6"/>
  <c r="P290" i="6"/>
  <c r="Q290" i="6"/>
  <c r="J291" i="6"/>
  <c r="K291" i="6"/>
  <c r="L291" i="6"/>
  <c r="M291" i="6"/>
  <c r="N291" i="6"/>
  <c r="O291" i="6"/>
  <c r="P291" i="6"/>
  <c r="Q291" i="6"/>
  <c r="J292" i="6"/>
  <c r="K292" i="6"/>
  <c r="L292" i="6"/>
  <c r="M292" i="6"/>
  <c r="N292" i="6"/>
  <c r="O292" i="6"/>
  <c r="P292" i="6"/>
  <c r="Q292" i="6"/>
  <c r="J293" i="6"/>
  <c r="K293" i="6"/>
  <c r="L293" i="6"/>
  <c r="M293" i="6"/>
  <c r="N293" i="6"/>
  <c r="O293" i="6"/>
  <c r="P293" i="6"/>
  <c r="Q293" i="6"/>
  <c r="J294" i="6"/>
  <c r="K294" i="6"/>
  <c r="L294" i="6"/>
  <c r="M294" i="6"/>
  <c r="N294" i="6"/>
  <c r="O294" i="6"/>
  <c r="P294" i="6"/>
  <c r="Q294" i="6"/>
  <c r="J295" i="6"/>
  <c r="K295" i="6"/>
  <c r="M295" i="6"/>
  <c r="N295" i="6"/>
  <c r="O295" i="6"/>
  <c r="P295" i="6"/>
  <c r="J296" i="6"/>
  <c r="K296" i="6"/>
  <c r="M296" i="6"/>
  <c r="N296" i="6"/>
  <c r="O296" i="6"/>
  <c r="P296" i="6"/>
  <c r="J297" i="6"/>
  <c r="K297" i="6"/>
  <c r="M297" i="6"/>
  <c r="N297" i="6"/>
  <c r="O297" i="6"/>
  <c r="P297" i="6"/>
  <c r="J298" i="6"/>
  <c r="K298" i="6"/>
  <c r="M298" i="6"/>
  <c r="N298" i="6"/>
  <c r="O298" i="6"/>
  <c r="P298" i="6"/>
  <c r="Z110" i="6" l="1"/>
  <c r="AA110" i="6"/>
  <c r="AC110" i="6"/>
  <c r="AD110" i="6"/>
  <c r="AE110" i="6"/>
  <c r="AF110" i="6"/>
  <c r="Z111" i="6"/>
  <c r="AA111" i="6"/>
  <c r="AC111" i="6"/>
  <c r="AD111" i="6"/>
  <c r="AE111" i="6"/>
  <c r="AF111" i="6"/>
  <c r="Z112" i="6"/>
  <c r="AA112" i="6"/>
  <c r="AC112" i="6"/>
  <c r="AD112" i="6"/>
  <c r="AE112" i="6"/>
  <c r="AF112" i="6"/>
  <c r="J303" i="8" l="1"/>
  <c r="I303" i="8"/>
  <c r="H303" i="8"/>
  <c r="J302" i="8"/>
  <c r="I302" i="8"/>
  <c r="H302" i="8"/>
  <c r="J301" i="8"/>
  <c r="I301" i="8"/>
  <c r="H301" i="8"/>
  <c r="J300" i="8"/>
  <c r="I300" i="8"/>
  <c r="H300" i="8"/>
  <c r="G303" i="8"/>
  <c r="G302" i="8"/>
  <c r="G301" i="8"/>
  <c r="G300" i="8"/>
  <c r="Y303" i="6"/>
  <c r="X303" i="6"/>
  <c r="W303" i="6"/>
  <c r="Y302" i="6"/>
  <c r="X302" i="6"/>
  <c r="W302" i="6"/>
  <c r="Y301" i="6"/>
  <c r="X301" i="6"/>
  <c r="W301" i="6"/>
  <c r="Y300" i="6"/>
  <c r="X300" i="6"/>
  <c r="W300" i="6"/>
  <c r="I302" i="6"/>
  <c r="H302" i="6"/>
  <c r="I301" i="6"/>
  <c r="H301" i="6"/>
  <c r="G302" i="6"/>
  <c r="G301" i="6"/>
  <c r="AB300" i="6" l="1"/>
  <c r="AF300" i="6"/>
  <c r="AA300" i="6"/>
  <c r="AC300" i="6"/>
  <c r="AE300" i="6"/>
  <c r="AG300" i="6"/>
  <c r="Z300" i="6"/>
  <c r="AD300" i="6"/>
  <c r="Z268" i="6" l="1"/>
  <c r="AC268" i="6"/>
  <c r="Z251" i="6"/>
  <c r="AA251" i="6"/>
  <c r="AB251" i="6"/>
  <c r="AC251" i="6"/>
  <c r="AD251" i="6"/>
  <c r="AE251" i="6"/>
  <c r="AF251" i="6"/>
  <c r="AG251" i="6"/>
  <c r="Z252" i="6"/>
  <c r="AA252" i="6"/>
  <c r="AB252" i="6"/>
  <c r="AC252" i="6"/>
  <c r="AD252" i="6"/>
  <c r="AE252" i="6"/>
  <c r="AF252" i="6"/>
  <c r="AG252" i="6"/>
  <c r="Z253" i="6"/>
  <c r="AA253" i="6"/>
  <c r="AB253" i="6"/>
  <c r="AC253" i="6"/>
  <c r="AD253" i="6"/>
  <c r="AE253" i="6"/>
  <c r="AF253" i="6"/>
  <c r="AG253" i="6"/>
  <c r="Z244" i="6"/>
  <c r="AA244" i="6"/>
  <c r="AC244" i="6"/>
  <c r="AD244" i="6"/>
  <c r="AE244" i="6"/>
  <c r="AF244" i="6"/>
  <c r="Z245" i="6"/>
  <c r="AA245" i="6"/>
  <c r="AC245" i="6"/>
  <c r="AD245" i="6"/>
  <c r="AE245" i="6"/>
  <c r="AF245" i="6"/>
  <c r="Z223" i="6"/>
  <c r="AA223" i="6"/>
  <c r="AB223" i="6"/>
  <c r="AC223" i="6"/>
  <c r="AD223" i="6"/>
  <c r="AE223" i="6"/>
  <c r="AF223" i="6"/>
  <c r="AG223" i="6"/>
  <c r="Z207" i="6"/>
  <c r="AA207" i="6"/>
  <c r="AC207" i="6"/>
  <c r="AD207" i="6"/>
  <c r="AE207" i="6"/>
  <c r="AF207" i="6"/>
  <c r="Z208" i="6"/>
  <c r="AA208" i="6"/>
  <c r="AB208" i="6"/>
  <c r="AC208" i="6"/>
  <c r="AD208" i="6"/>
  <c r="AE208" i="6"/>
  <c r="AF208" i="6"/>
  <c r="AG208" i="6"/>
  <c r="Z209" i="6"/>
  <c r="AA209" i="6"/>
  <c r="AB209" i="6"/>
  <c r="AC209" i="6"/>
  <c r="AD209" i="6"/>
  <c r="AE209" i="6"/>
  <c r="AF209" i="6"/>
  <c r="AG209" i="6"/>
  <c r="Z150" i="6"/>
  <c r="AA150" i="6"/>
  <c r="AC150" i="6"/>
  <c r="AD150" i="6"/>
  <c r="AE150" i="6"/>
  <c r="AF150" i="6"/>
  <c r="Z55" i="6"/>
  <c r="AA55" i="6"/>
  <c r="AB55" i="6"/>
  <c r="AC55" i="6"/>
  <c r="AD55" i="6"/>
  <c r="AE55" i="6"/>
  <c r="AF55" i="6"/>
  <c r="AG55" i="6"/>
  <c r="Z56" i="6"/>
  <c r="AA56" i="6"/>
  <c r="AB56" i="6"/>
  <c r="AC56" i="6"/>
  <c r="AD56" i="6"/>
  <c r="AE56" i="6"/>
  <c r="AF56" i="6"/>
  <c r="AG56" i="6"/>
  <c r="Z38" i="6"/>
  <c r="AA38" i="6"/>
  <c r="AB38" i="6"/>
  <c r="AC38" i="6"/>
  <c r="AD38" i="6"/>
  <c r="AE38" i="6"/>
  <c r="AF38" i="6"/>
  <c r="AG38" i="6"/>
  <c r="Z39" i="6"/>
  <c r="AA39" i="6"/>
  <c r="AB39" i="6"/>
  <c r="AC39" i="6"/>
  <c r="AD39" i="6"/>
  <c r="AE39" i="6"/>
  <c r="AF39" i="6"/>
  <c r="AG39" i="6"/>
  <c r="Z40" i="6"/>
  <c r="AA40" i="6"/>
  <c r="AB40" i="6"/>
  <c r="AC40" i="6"/>
  <c r="AD40" i="6"/>
  <c r="AE40" i="6"/>
  <c r="AF40" i="6"/>
  <c r="AG40" i="6"/>
  <c r="Z41" i="6"/>
  <c r="AA41" i="6"/>
  <c r="AB41" i="6"/>
  <c r="AC41" i="6"/>
  <c r="AD41" i="6"/>
  <c r="AE41" i="6"/>
  <c r="AF41" i="6"/>
  <c r="AG41" i="6"/>
  <c r="Z42" i="6"/>
  <c r="AA42" i="6"/>
  <c r="AB42" i="6"/>
  <c r="AC42" i="6"/>
  <c r="AD42" i="6"/>
  <c r="AE42" i="6"/>
  <c r="AF42" i="6"/>
  <c r="AG42" i="6"/>
  <c r="Z43" i="6"/>
  <c r="AA43" i="6"/>
  <c r="AB43" i="6"/>
  <c r="AC43" i="6"/>
  <c r="AD43" i="6"/>
  <c r="AE43" i="6"/>
  <c r="AF43" i="6"/>
  <c r="AG43" i="6"/>
  <c r="Z44" i="6"/>
  <c r="AA44" i="6"/>
  <c r="AB44" i="6"/>
  <c r="AC44" i="6"/>
  <c r="AD44" i="6"/>
  <c r="AE44" i="6"/>
  <c r="AF44" i="6"/>
  <c r="AG44" i="6"/>
  <c r="K300" i="5" l="1"/>
  <c r="K299" i="5"/>
  <c r="K298" i="5"/>
  <c r="AG184" i="6" l="1"/>
  <c r="AF184" i="6"/>
  <c r="AE184" i="6"/>
  <c r="AD184" i="6"/>
  <c r="AC184" i="6"/>
  <c r="AB184" i="6"/>
  <c r="AA184" i="6"/>
  <c r="Z184" i="6"/>
  <c r="AG183" i="6"/>
  <c r="AF183" i="6"/>
  <c r="AE183" i="6"/>
  <c r="AD183" i="6"/>
  <c r="AC183" i="6"/>
  <c r="AB183" i="6"/>
  <c r="AA183" i="6"/>
  <c r="Z183" i="6"/>
  <c r="AG182" i="6"/>
  <c r="AF182" i="6"/>
  <c r="AE182" i="6"/>
  <c r="AD182" i="6"/>
  <c r="AC182" i="6"/>
  <c r="AB182" i="6"/>
  <c r="AA182" i="6"/>
  <c r="Z182" i="6"/>
  <c r="I303" i="6" l="1"/>
  <c r="H303" i="6"/>
  <c r="I300" i="6"/>
  <c r="H300" i="6"/>
  <c r="G300" i="6"/>
  <c r="G303" i="6"/>
  <c r="L300" i="6" l="1"/>
  <c r="P300" i="6"/>
  <c r="Q300" i="6"/>
  <c r="K300" i="6"/>
  <c r="M300" i="6"/>
  <c r="O300" i="6"/>
  <c r="J300" i="6"/>
  <c r="N300" i="6"/>
  <c r="AF298" i="6" l="1"/>
  <c r="AE298" i="6"/>
  <c r="AD298" i="6"/>
  <c r="AC298" i="6"/>
  <c r="AA298" i="6"/>
  <c r="Z298" i="6"/>
  <c r="AF297" i="6"/>
  <c r="AE297" i="6"/>
  <c r="AD297" i="6"/>
  <c r="AC297" i="6"/>
  <c r="AA297" i="6"/>
  <c r="Z297" i="6"/>
  <c r="AF296" i="6"/>
  <c r="AE296" i="6"/>
  <c r="AD296" i="6"/>
  <c r="AC296" i="6"/>
  <c r="AA296" i="6"/>
  <c r="Z296" i="6"/>
  <c r="AF295" i="6"/>
  <c r="AE295" i="6"/>
  <c r="AD295" i="6"/>
  <c r="AC295" i="6"/>
  <c r="AA295" i="6"/>
  <c r="Z295" i="6"/>
  <c r="AG294" i="6"/>
  <c r="AF294" i="6"/>
  <c r="AE294" i="6"/>
  <c r="AD294" i="6"/>
  <c r="AC294" i="6"/>
  <c r="AB294" i="6"/>
  <c r="AA294" i="6"/>
  <c r="Z294" i="6"/>
  <c r="AG293" i="6"/>
  <c r="AF293" i="6"/>
  <c r="AE293" i="6"/>
  <c r="AD293" i="6"/>
  <c r="AC293" i="6"/>
  <c r="AB293" i="6"/>
  <c r="AA293" i="6"/>
  <c r="Z293" i="6"/>
  <c r="AG292" i="6"/>
  <c r="AF292" i="6"/>
  <c r="AE292" i="6"/>
  <c r="AD292" i="6"/>
  <c r="AC292" i="6"/>
  <c r="AB292" i="6"/>
  <c r="AA292" i="6"/>
  <c r="Z292" i="6"/>
  <c r="AG291" i="6"/>
  <c r="AF291" i="6"/>
  <c r="AE291" i="6"/>
  <c r="AD291" i="6"/>
  <c r="AC291" i="6"/>
  <c r="AB291" i="6"/>
  <c r="AA291" i="6"/>
  <c r="Z291" i="6"/>
  <c r="AG290" i="6"/>
  <c r="AF290" i="6"/>
  <c r="AE290" i="6"/>
  <c r="AD290" i="6"/>
  <c r="AC290" i="6"/>
  <c r="AB290" i="6"/>
  <c r="AA290" i="6"/>
  <c r="Z290" i="6"/>
  <c r="AG289" i="6"/>
  <c r="AF289" i="6"/>
  <c r="AE289" i="6"/>
  <c r="AD289" i="6"/>
  <c r="AC289" i="6"/>
  <c r="AB289" i="6"/>
  <c r="AA289" i="6"/>
  <c r="Z289" i="6"/>
  <c r="AG288" i="6"/>
  <c r="AF288" i="6"/>
  <c r="AE288" i="6"/>
  <c r="AD288" i="6"/>
  <c r="AC288" i="6"/>
  <c r="AB288" i="6"/>
  <c r="AA288" i="6"/>
  <c r="Z288" i="6"/>
  <c r="AG287" i="6"/>
  <c r="AF287" i="6"/>
  <c r="AE287" i="6"/>
  <c r="AD287" i="6"/>
  <c r="AC287" i="6"/>
  <c r="AB287" i="6"/>
  <c r="AA287" i="6"/>
  <c r="Z287" i="6"/>
  <c r="AG286" i="6"/>
  <c r="AF286" i="6"/>
  <c r="AE286" i="6"/>
  <c r="AD286" i="6"/>
  <c r="AC286" i="6"/>
  <c r="AB286" i="6"/>
  <c r="AA286" i="6"/>
  <c r="Z286" i="6"/>
  <c r="AG285" i="6"/>
  <c r="AF285" i="6"/>
  <c r="AE285" i="6"/>
  <c r="AD285" i="6"/>
  <c r="AC285" i="6"/>
  <c r="AB285" i="6"/>
  <c r="AA285" i="6"/>
  <c r="Z285" i="6"/>
  <c r="AG284" i="6"/>
  <c r="AF284" i="6"/>
  <c r="AE284" i="6"/>
  <c r="AD284" i="6"/>
  <c r="AC284" i="6"/>
  <c r="AB284" i="6"/>
  <c r="AA284" i="6"/>
  <c r="Z284" i="6"/>
  <c r="AG283" i="6"/>
  <c r="AF283" i="6"/>
  <c r="AE283" i="6"/>
  <c r="AD283" i="6"/>
  <c r="AC283" i="6"/>
  <c r="AB283" i="6"/>
  <c r="AA283" i="6"/>
  <c r="Z283" i="6"/>
  <c r="AG282" i="6"/>
  <c r="AF282" i="6"/>
  <c r="AE282" i="6"/>
  <c r="AD282" i="6"/>
  <c r="AC282" i="6"/>
  <c r="AB282" i="6"/>
  <c r="AA282" i="6"/>
  <c r="Z282" i="6"/>
  <c r="AG281" i="6"/>
  <c r="AF281" i="6"/>
  <c r="AE281" i="6"/>
  <c r="AD281" i="6"/>
  <c r="AC281" i="6"/>
  <c r="AB281" i="6"/>
  <c r="AA281" i="6"/>
  <c r="Z281" i="6"/>
  <c r="AG280" i="6"/>
  <c r="AF280" i="6"/>
  <c r="AE280" i="6"/>
  <c r="AD280" i="6"/>
  <c r="AC280" i="6"/>
  <c r="AB280" i="6"/>
  <c r="AA280" i="6"/>
  <c r="Z280" i="6"/>
  <c r="AG279" i="6"/>
  <c r="AF279" i="6"/>
  <c r="AE279" i="6"/>
  <c r="AD279" i="6"/>
  <c r="AC279" i="6"/>
  <c r="AB279" i="6"/>
  <c r="AA279" i="6"/>
  <c r="Z279" i="6"/>
  <c r="AG278" i="6"/>
  <c r="AF278" i="6"/>
  <c r="AE278" i="6"/>
  <c r="AD278" i="6"/>
  <c r="AC278" i="6"/>
  <c r="AB278" i="6"/>
  <c r="AA278" i="6"/>
  <c r="Z278" i="6"/>
  <c r="AG277" i="6"/>
  <c r="AF277" i="6"/>
  <c r="AE277" i="6"/>
  <c r="AD277" i="6"/>
  <c r="AC277" i="6"/>
  <c r="AB277" i="6"/>
  <c r="AA277" i="6"/>
  <c r="Z277" i="6"/>
  <c r="AG276" i="6"/>
  <c r="AF276" i="6"/>
  <c r="AE276" i="6"/>
  <c r="AD276" i="6"/>
  <c r="AC276" i="6"/>
  <c r="AB276" i="6"/>
  <c r="AA276" i="6"/>
  <c r="Z276" i="6"/>
  <c r="AG275" i="6"/>
  <c r="AF275" i="6"/>
  <c r="AE275" i="6"/>
  <c r="AD275" i="6"/>
  <c r="AC275" i="6"/>
  <c r="AB275" i="6"/>
  <c r="AA275" i="6"/>
  <c r="Z275" i="6"/>
  <c r="AG274" i="6"/>
  <c r="AF274" i="6"/>
  <c r="AE274" i="6"/>
  <c r="AD274" i="6"/>
  <c r="AC274" i="6"/>
  <c r="AB274" i="6"/>
  <c r="AA274" i="6"/>
  <c r="Z274" i="6"/>
  <c r="AG273" i="6"/>
  <c r="AF273" i="6"/>
  <c r="AE273" i="6"/>
  <c r="AD273" i="6"/>
  <c r="AC273" i="6"/>
  <c r="AB273" i="6"/>
  <c r="AA273" i="6"/>
  <c r="Z273" i="6"/>
  <c r="AG272" i="6"/>
  <c r="AF272" i="6"/>
  <c r="AE272" i="6"/>
  <c r="AD272" i="6"/>
  <c r="AC272" i="6"/>
  <c r="AB272" i="6"/>
  <c r="AA272" i="6"/>
  <c r="Z272" i="6"/>
  <c r="AG271" i="6"/>
  <c r="AF271" i="6"/>
  <c r="AE271" i="6"/>
  <c r="AD271" i="6"/>
  <c r="AC271" i="6"/>
  <c r="AB271" i="6"/>
  <c r="AA271" i="6"/>
  <c r="Z271" i="6"/>
  <c r="AG270" i="6"/>
  <c r="AF270" i="6"/>
  <c r="AE270" i="6"/>
  <c r="AD270" i="6"/>
  <c r="AC270" i="6"/>
  <c r="AB270" i="6"/>
  <c r="AA270" i="6"/>
  <c r="Z270" i="6"/>
  <c r="AG269" i="6"/>
  <c r="AF269" i="6"/>
  <c r="AE269" i="6"/>
  <c r="AD269" i="6"/>
  <c r="AC269" i="6"/>
  <c r="AB269" i="6"/>
  <c r="AA269" i="6"/>
  <c r="Z269" i="6"/>
  <c r="AG267" i="6"/>
  <c r="AF267" i="6"/>
  <c r="AE267" i="6"/>
  <c r="AD267" i="6"/>
  <c r="AC267" i="6"/>
  <c r="AB267" i="6"/>
  <c r="AA267" i="6"/>
  <c r="Z267" i="6"/>
  <c r="AG266" i="6"/>
  <c r="AF266" i="6"/>
  <c r="AE266" i="6"/>
  <c r="AD266" i="6"/>
  <c r="AC266" i="6"/>
  <c r="AB266" i="6"/>
  <c r="AA266" i="6"/>
  <c r="Z266" i="6"/>
  <c r="AG265" i="6"/>
  <c r="AF265" i="6"/>
  <c r="AE265" i="6"/>
  <c r="AD265" i="6"/>
  <c r="AC265" i="6"/>
  <c r="AB265" i="6"/>
  <c r="AA265" i="6"/>
  <c r="Z265" i="6"/>
  <c r="AG264" i="6"/>
  <c r="AF264" i="6"/>
  <c r="AE264" i="6"/>
  <c r="AD264" i="6"/>
  <c r="AC264" i="6"/>
  <c r="AB264" i="6"/>
  <c r="AA264" i="6"/>
  <c r="Z264" i="6"/>
  <c r="AG263" i="6"/>
  <c r="AF263" i="6"/>
  <c r="AE263" i="6"/>
  <c r="AD263" i="6"/>
  <c r="AC263" i="6"/>
  <c r="AB263" i="6"/>
  <c r="AA263" i="6"/>
  <c r="Z263" i="6"/>
  <c r="AG262" i="6"/>
  <c r="AF262" i="6"/>
  <c r="AE262" i="6"/>
  <c r="AD262" i="6"/>
  <c r="AC262" i="6"/>
  <c r="AB262" i="6"/>
  <c r="AA262" i="6"/>
  <c r="Z262" i="6"/>
  <c r="AG261" i="6"/>
  <c r="AF261" i="6"/>
  <c r="AE261" i="6"/>
  <c r="AD261" i="6"/>
  <c r="AC261" i="6"/>
  <c r="AB261" i="6"/>
  <c r="AA261" i="6"/>
  <c r="Z261" i="6"/>
  <c r="AG260" i="6"/>
  <c r="AF260" i="6"/>
  <c r="AE260" i="6"/>
  <c r="AD260" i="6"/>
  <c r="AC260" i="6"/>
  <c r="AB260" i="6"/>
  <c r="AA260" i="6"/>
  <c r="Z260" i="6"/>
  <c r="AG259" i="6"/>
  <c r="AF259" i="6"/>
  <c r="AE259" i="6"/>
  <c r="AD259" i="6"/>
  <c r="AC259" i="6"/>
  <c r="AB259" i="6"/>
  <c r="AA259" i="6"/>
  <c r="Z259" i="6"/>
  <c r="AG258" i="6"/>
  <c r="AF258" i="6"/>
  <c r="AE258" i="6"/>
  <c r="AD258" i="6"/>
  <c r="AC258" i="6"/>
  <c r="AB258" i="6"/>
  <c r="AA258" i="6"/>
  <c r="Z258" i="6"/>
  <c r="AG257" i="6"/>
  <c r="AF257" i="6"/>
  <c r="AE257" i="6"/>
  <c r="AD257" i="6"/>
  <c r="AC257" i="6"/>
  <c r="AB257" i="6"/>
  <c r="AA257" i="6"/>
  <c r="Z257" i="6"/>
  <c r="AG256" i="6"/>
  <c r="AF256" i="6"/>
  <c r="AE256" i="6"/>
  <c r="AD256" i="6"/>
  <c r="AC256" i="6"/>
  <c r="AB256" i="6"/>
  <c r="AA256" i="6"/>
  <c r="Z256" i="6"/>
  <c r="AG255" i="6"/>
  <c r="AF255" i="6"/>
  <c r="AE255" i="6"/>
  <c r="AD255" i="6"/>
  <c r="AC255" i="6"/>
  <c r="AB255" i="6"/>
  <c r="AA255" i="6"/>
  <c r="Z255" i="6"/>
  <c r="AG254" i="6"/>
  <c r="AF254" i="6"/>
  <c r="AE254" i="6"/>
  <c r="AD254" i="6"/>
  <c r="AC254" i="6"/>
  <c r="AB254" i="6"/>
  <c r="AA254" i="6"/>
  <c r="Z254" i="6"/>
  <c r="AG250" i="6"/>
  <c r="AF250" i="6"/>
  <c r="AE250" i="6"/>
  <c r="AD250" i="6"/>
  <c r="AC250" i="6"/>
  <c r="AB250" i="6"/>
  <c r="AA250" i="6"/>
  <c r="Z250" i="6"/>
  <c r="AG249" i="6"/>
  <c r="AF249" i="6"/>
  <c r="AE249" i="6"/>
  <c r="AD249" i="6"/>
  <c r="AC249" i="6"/>
  <c r="AB249" i="6"/>
  <c r="AA249" i="6"/>
  <c r="Z249" i="6"/>
  <c r="AG248" i="6"/>
  <c r="AF248" i="6"/>
  <c r="AE248" i="6"/>
  <c r="AD248" i="6"/>
  <c r="AC248" i="6"/>
  <c r="AB248" i="6"/>
  <c r="AA248" i="6"/>
  <c r="Z248" i="6"/>
  <c r="AG247" i="6"/>
  <c r="AF247" i="6"/>
  <c r="AE247" i="6"/>
  <c r="AD247" i="6"/>
  <c r="AC247" i="6"/>
  <c r="AB247" i="6"/>
  <c r="AA247" i="6"/>
  <c r="Z247" i="6"/>
  <c r="AG246" i="6"/>
  <c r="AF246" i="6"/>
  <c r="AE246" i="6"/>
  <c r="AD246" i="6"/>
  <c r="AC246" i="6"/>
  <c r="AB246" i="6"/>
  <c r="AA246" i="6"/>
  <c r="Z246" i="6"/>
  <c r="AF243" i="6"/>
  <c r="AE243" i="6"/>
  <c r="AD243" i="6"/>
  <c r="AC243" i="6"/>
  <c r="AA243" i="6"/>
  <c r="Z243" i="6"/>
  <c r="AF242" i="6"/>
  <c r="AE242" i="6"/>
  <c r="AD242" i="6"/>
  <c r="AC242" i="6"/>
  <c r="AA242" i="6"/>
  <c r="Z242" i="6"/>
  <c r="AF241" i="6"/>
  <c r="AE241" i="6"/>
  <c r="AD241" i="6"/>
  <c r="AC241" i="6"/>
  <c r="AA241" i="6"/>
  <c r="Z241" i="6"/>
  <c r="AF240" i="6"/>
  <c r="AE240" i="6"/>
  <c r="AD240" i="6"/>
  <c r="AC240" i="6"/>
  <c r="AA240" i="6"/>
  <c r="Z240" i="6"/>
  <c r="AG239" i="6"/>
  <c r="AF239" i="6"/>
  <c r="AE239" i="6"/>
  <c r="AD239" i="6"/>
  <c r="AC239" i="6"/>
  <c r="AB239" i="6"/>
  <c r="AA239" i="6"/>
  <c r="Z239" i="6"/>
  <c r="AG238" i="6"/>
  <c r="AF238" i="6"/>
  <c r="AE238" i="6"/>
  <c r="AD238" i="6"/>
  <c r="AC238" i="6"/>
  <c r="AB238" i="6"/>
  <c r="AA238" i="6"/>
  <c r="Z238" i="6"/>
  <c r="AG237" i="6"/>
  <c r="AF237" i="6"/>
  <c r="AE237" i="6"/>
  <c r="AD237" i="6"/>
  <c r="AC237" i="6"/>
  <c r="AB237" i="6"/>
  <c r="AA237" i="6"/>
  <c r="Z237" i="6"/>
  <c r="AG236" i="6"/>
  <c r="AF236" i="6"/>
  <c r="AE236" i="6"/>
  <c r="AD236" i="6"/>
  <c r="AC236" i="6"/>
  <c r="AB236" i="6"/>
  <c r="AA236" i="6"/>
  <c r="Z236" i="6"/>
  <c r="AG235" i="6"/>
  <c r="AF235" i="6"/>
  <c r="AE235" i="6"/>
  <c r="AD235" i="6"/>
  <c r="AC235" i="6"/>
  <c r="AB235" i="6"/>
  <c r="AA235" i="6"/>
  <c r="Z235" i="6"/>
  <c r="AG234" i="6"/>
  <c r="AF234" i="6"/>
  <c r="AE234" i="6"/>
  <c r="AD234" i="6"/>
  <c r="AC234" i="6"/>
  <c r="AB234" i="6"/>
  <c r="AA234" i="6"/>
  <c r="Z234" i="6"/>
  <c r="AG233" i="6"/>
  <c r="AF233" i="6"/>
  <c r="AE233" i="6"/>
  <c r="AD233" i="6"/>
  <c r="AC233" i="6"/>
  <c r="AB233" i="6"/>
  <c r="AA233" i="6"/>
  <c r="Z233" i="6"/>
  <c r="AG232" i="6"/>
  <c r="AF232" i="6"/>
  <c r="AE232" i="6"/>
  <c r="AD232" i="6"/>
  <c r="AC232" i="6"/>
  <c r="AB232" i="6"/>
  <c r="AA232" i="6"/>
  <c r="Z232" i="6"/>
  <c r="AG231" i="6"/>
  <c r="AF231" i="6"/>
  <c r="AE231" i="6"/>
  <c r="AD231" i="6"/>
  <c r="AC231" i="6"/>
  <c r="AB231" i="6"/>
  <c r="AA231" i="6"/>
  <c r="Z231" i="6"/>
  <c r="AG230" i="6"/>
  <c r="AF230" i="6"/>
  <c r="AE230" i="6"/>
  <c r="AD230" i="6"/>
  <c r="AC230" i="6"/>
  <c r="AB230" i="6"/>
  <c r="AA230" i="6"/>
  <c r="Z230" i="6"/>
  <c r="AF229" i="6"/>
  <c r="AE229" i="6"/>
  <c r="AD229" i="6"/>
  <c r="AC229" i="6"/>
  <c r="AA229" i="6"/>
  <c r="Z229" i="6"/>
  <c r="AF228" i="6"/>
  <c r="AE228" i="6"/>
  <c r="AD228" i="6"/>
  <c r="AC228" i="6"/>
  <c r="AA228" i="6"/>
  <c r="Z228" i="6"/>
  <c r="AF227" i="6"/>
  <c r="AE227" i="6"/>
  <c r="AD227" i="6"/>
  <c r="AC227" i="6"/>
  <c r="AA227" i="6"/>
  <c r="Z227" i="6"/>
  <c r="AF226" i="6"/>
  <c r="AE226" i="6"/>
  <c r="AD226" i="6"/>
  <c r="AC226" i="6"/>
  <c r="AA226" i="6"/>
  <c r="Z226" i="6"/>
  <c r="AF225" i="6"/>
  <c r="AE225" i="6"/>
  <c r="AD225" i="6"/>
  <c r="AC225" i="6"/>
  <c r="AA225" i="6"/>
  <c r="Z225" i="6"/>
  <c r="AF224" i="6"/>
  <c r="AE224" i="6"/>
  <c r="AD224" i="6"/>
  <c r="AC224" i="6"/>
  <c r="AA224" i="6"/>
  <c r="Z224" i="6"/>
  <c r="AF222" i="6"/>
  <c r="AE222" i="6"/>
  <c r="AD222" i="6"/>
  <c r="AC222" i="6"/>
  <c r="AA222" i="6"/>
  <c r="Z222" i="6"/>
  <c r="AG221" i="6"/>
  <c r="AF221" i="6"/>
  <c r="AE221" i="6"/>
  <c r="AD221" i="6"/>
  <c r="AC221" i="6"/>
  <c r="AB221" i="6"/>
  <c r="AA221" i="6"/>
  <c r="Z221" i="6"/>
  <c r="AG220" i="6"/>
  <c r="AF220" i="6"/>
  <c r="AE220" i="6"/>
  <c r="AD220" i="6"/>
  <c r="AC220" i="6"/>
  <c r="AB220" i="6"/>
  <c r="AA220" i="6"/>
  <c r="Z220" i="6"/>
  <c r="AG219" i="6"/>
  <c r="AF219" i="6"/>
  <c r="AE219" i="6"/>
  <c r="AD219" i="6"/>
  <c r="AC219" i="6"/>
  <c r="AB219" i="6"/>
  <c r="AA219" i="6"/>
  <c r="Z219" i="6"/>
  <c r="AG218" i="6"/>
  <c r="AF218" i="6"/>
  <c r="AE218" i="6"/>
  <c r="AD218" i="6"/>
  <c r="AC218" i="6"/>
  <c r="AB218" i="6"/>
  <c r="AA218" i="6"/>
  <c r="Z218" i="6"/>
  <c r="AF217" i="6"/>
  <c r="AE217" i="6"/>
  <c r="AD217" i="6"/>
  <c r="AC217" i="6"/>
  <c r="AA217" i="6"/>
  <c r="Z217" i="6"/>
  <c r="AF216" i="6"/>
  <c r="AE216" i="6"/>
  <c r="AD216" i="6"/>
  <c r="AC216" i="6"/>
  <c r="AA216" i="6"/>
  <c r="Z216" i="6"/>
  <c r="AF215" i="6"/>
  <c r="AE215" i="6"/>
  <c r="AD215" i="6"/>
  <c r="AC215" i="6"/>
  <c r="AA215" i="6"/>
  <c r="Z215" i="6"/>
  <c r="AF214" i="6"/>
  <c r="AE214" i="6"/>
  <c r="AD214" i="6"/>
  <c r="AC214" i="6"/>
  <c r="AA214" i="6"/>
  <c r="Z214" i="6"/>
  <c r="AF213" i="6"/>
  <c r="AE213" i="6"/>
  <c r="AD213" i="6"/>
  <c r="AC213" i="6"/>
  <c r="AA213" i="6"/>
  <c r="Z213" i="6"/>
  <c r="AF212" i="6"/>
  <c r="AE212" i="6"/>
  <c r="AD212" i="6"/>
  <c r="AC212" i="6"/>
  <c r="AA212" i="6"/>
  <c r="Z212" i="6"/>
  <c r="AF211" i="6"/>
  <c r="AE211" i="6"/>
  <c r="AD211" i="6"/>
  <c r="AC211" i="6"/>
  <c r="AA211" i="6"/>
  <c r="Z211" i="6"/>
  <c r="AF210" i="6"/>
  <c r="AE210" i="6"/>
  <c r="AD210" i="6"/>
  <c r="AC210" i="6"/>
  <c r="AA210" i="6"/>
  <c r="Z210" i="6"/>
  <c r="AF206" i="6"/>
  <c r="AE206" i="6"/>
  <c r="AD206" i="6"/>
  <c r="AC206" i="6"/>
  <c r="AA206" i="6"/>
  <c r="Z206" i="6"/>
  <c r="AG205" i="6"/>
  <c r="AF205" i="6"/>
  <c r="AE205" i="6"/>
  <c r="AD205" i="6"/>
  <c r="AC205" i="6"/>
  <c r="AB205" i="6"/>
  <c r="AA205" i="6"/>
  <c r="Z205" i="6"/>
  <c r="AG204" i="6"/>
  <c r="AF204" i="6"/>
  <c r="AE204" i="6"/>
  <c r="AD204" i="6"/>
  <c r="AC204" i="6"/>
  <c r="AB204" i="6"/>
  <c r="AA204" i="6"/>
  <c r="Z204" i="6"/>
  <c r="AG203" i="6"/>
  <c r="AF203" i="6"/>
  <c r="AE203" i="6"/>
  <c r="AD203" i="6"/>
  <c r="AC203" i="6"/>
  <c r="AB203" i="6"/>
  <c r="AA203" i="6"/>
  <c r="Z203" i="6"/>
  <c r="AG202" i="6"/>
  <c r="AF202" i="6"/>
  <c r="AE202" i="6"/>
  <c r="AD202" i="6"/>
  <c r="AC202" i="6"/>
  <c r="AB202" i="6"/>
  <c r="AA202" i="6"/>
  <c r="Z202" i="6"/>
  <c r="AG201" i="6"/>
  <c r="AF201" i="6"/>
  <c r="AE201" i="6"/>
  <c r="AD201" i="6"/>
  <c r="AC201" i="6"/>
  <c r="AB201" i="6"/>
  <c r="AA201" i="6"/>
  <c r="Z201" i="6"/>
  <c r="AG200" i="6"/>
  <c r="AF200" i="6"/>
  <c r="AE200" i="6"/>
  <c r="AD200" i="6"/>
  <c r="AC200" i="6"/>
  <c r="AB200" i="6"/>
  <c r="AA200" i="6"/>
  <c r="Z200" i="6"/>
  <c r="AG199" i="6"/>
  <c r="AF199" i="6"/>
  <c r="AE199" i="6"/>
  <c r="AD199" i="6"/>
  <c r="AC199" i="6"/>
  <c r="AB199" i="6"/>
  <c r="AA199" i="6"/>
  <c r="Z199" i="6"/>
  <c r="AG198" i="6"/>
  <c r="AF198" i="6"/>
  <c r="AE198" i="6"/>
  <c r="AD198" i="6"/>
  <c r="AC198" i="6"/>
  <c r="AB198" i="6"/>
  <c r="AA198" i="6"/>
  <c r="Z198" i="6"/>
  <c r="AG197" i="6"/>
  <c r="AF197" i="6"/>
  <c r="AE197" i="6"/>
  <c r="AD197" i="6"/>
  <c r="AC197" i="6"/>
  <c r="AB197" i="6"/>
  <c r="AA197" i="6"/>
  <c r="Z197" i="6"/>
  <c r="AG196" i="6"/>
  <c r="AF196" i="6"/>
  <c r="AE196" i="6"/>
  <c r="AD196" i="6"/>
  <c r="AC196" i="6"/>
  <c r="AB196" i="6"/>
  <c r="AA196" i="6"/>
  <c r="Z196" i="6"/>
  <c r="AF195" i="6"/>
  <c r="AE195" i="6"/>
  <c r="AD195" i="6"/>
  <c r="AC195" i="6"/>
  <c r="AA195" i="6"/>
  <c r="Z195" i="6"/>
  <c r="AF194" i="6"/>
  <c r="AE194" i="6"/>
  <c r="AD194" i="6"/>
  <c r="AC194" i="6"/>
  <c r="AA194" i="6"/>
  <c r="Z194" i="6"/>
  <c r="AG193" i="6"/>
  <c r="AF193" i="6"/>
  <c r="AE193" i="6"/>
  <c r="AD193" i="6"/>
  <c r="AC193" i="6"/>
  <c r="AB193" i="6"/>
  <c r="AA193" i="6"/>
  <c r="Z193" i="6"/>
  <c r="AG192" i="6"/>
  <c r="AF192" i="6"/>
  <c r="AE192" i="6"/>
  <c r="AD192" i="6"/>
  <c r="AC192" i="6"/>
  <c r="AB192" i="6"/>
  <c r="AA192" i="6"/>
  <c r="Z192" i="6"/>
  <c r="AG191" i="6"/>
  <c r="AF191" i="6"/>
  <c r="AE191" i="6"/>
  <c r="AD191" i="6"/>
  <c r="AC191" i="6"/>
  <c r="AB191" i="6"/>
  <c r="AA191" i="6"/>
  <c r="Z191" i="6"/>
  <c r="AG190" i="6"/>
  <c r="AF190" i="6"/>
  <c r="AE190" i="6"/>
  <c r="AD190" i="6"/>
  <c r="AC190" i="6"/>
  <c r="AB190" i="6"/>
  <c r="AA190" i="6"/>
  <c r="Z190" i="6"/>
  <c r="AG189" i="6"/>
  <c r="AF189" i="6"/>
  <c r="AE189" i="6"/>
  <c r="AD189" i="6"/>
  <c r="AC189" i="6"/>
  <c r="AB189" i="6"/>
  <c r="AA189" i="6"/>
  <c r="Z189" i="6"/>
  <c r="AG188" i="6"/>
  <c r="AF188" i="6"/>
  <c r="AE188" i="6"/>
  <c r="AD188" i="6"/>
  <c r="AC188" i="6"/>
  <c r="AB188" i="6"/>
  <c r="AA188" i="6"/>
  <c r="Z188" i="6"/>
  <c r="AG187" i="6"/>
  <c r="AF187" i="6"/>
  <c r="AE187" i="6"/>
  <c r="AD187" i="6"/>
  <c r="AC187" i="6"/>
  <c r="AB187" i="6"/>
  <c r="AA187" i="6"/>
  <c r="Z187" i="6"/>
  <c r="AG186" i="6"/>
  <c r="AF186" i="6"/>
  <c r="AE186" i="6"/>
  <c r="AD186" i="6"/>
  <c r="AC186" i="6"/>
  <c r="AB186" i="6"/>
  <c r="AA186" i="6"/>
  <c r="Z186" i="6"/>
  <c r="AG185" i="6"/>
  <c r="AF185" i="6"/>
  <c r="AE185" i="6"/>
  <c r="AD185" i="6"/>
  <c r="AC185" i="6"/>
  <c r="AB185" i="6"/>
  <c r="AA185" i="6"/>
  <c r="Z185" i="6"/>
  <c r="AG181" i="6"/>
  <c r="AF181" i="6"/>
  <c r="AE181" i="6"/>
  <c r="AD181" i="6"/>
  <c r="AC181" i="6"/>
  <c r="AB181" i="6"/>
  <c r="AA181" i="6"/>
  <c r="Z181" i="6"/>
  <c r="AG180" i="6"/>
  <c r="AF180" i="6"/>
  <c r="AE180" i="6"/>
  <c r="AD180" i="6"/>
  <c r="AC180" i="6"/>
  <c r="AB180" i="6"/>
  <c r="AA180" i="6"/>
  <c r="Z180" i="6"/>
  <c r="AG179" i="6"/>
  <c r="AF179" i="6"/>
  <c r="AE179" i="6"/>
  <c r="AD179" i="6"/>
  <c r="AC179" i="6"/>
  <c r="AB179" i="6"/>
  <c r="AA179" i="6"/>
  <c r="Z179" i="6"/>
  <c r="AG178" i="6"/>
  <c r="AF178" i="6"/>
  <c r="AE178" i="6"/>
  <c r="AD178" i="6"/>
  <c r="AC178" i="6"/>
  <c r="AB178" i="6"/>
  <c r="AA178" i="6"/>
  <c r="Z178" i="6"/>
  <c r="AG177" i="6"/>
  <c r="AF177" i="6"/>
  <c r="AE177" i="6"/>
  <c r="AD177" i="6"/>
  <c r="AC177" i="6"/>
  <c r="AB177" i="6"/>
  <c r="AA177" i="6"/>
  <c r="Z177" i="6"/>
  <c r="AG176" i="6"/>
  <c r="AF176" i="6"/>
  <c r="AE176" i="6"/>
  <c r="AD176" i="6"/>
  <c r="AC176" i="6"/>
  <c r="AB176" i="6"/>
  <c r="AA176" i="6"/>
  <c r="Z176" i="6"/>
  <c r="AG175" i="6"/>
  <c r="AF175" i="6"/>
  <c r="AE175" i="6"/>
  <c r="AD175" i="6"/>
  <c r="AC175" i="6"/>
  <c r="AB175" i="6"/>
  <c r="AA175" i="6"/>
  <c r="Z175" i="6"/>
  <c r="AG174" i="6"/>
  <c r="AF174" i="6"/>
  <c r="AE174" i="6"/>
  <c r="AD174" i="6"/>
  <c r="AC174" i="6"/>
  <c r="AB174" i="6"/>
  <c r="AA174" i="6"/>
  <c r="Z174" i="6"/>
  <c r="AG173" i="6"/>
  <c r="AF173" i="6"/>
  <c r="AE173" i="6"/>
  <c r="AD173" i="6"/>
  <c r="AC173" i="6"/>
  <c r="AB173" i="6"/>
  <c r="AA173" i="6"/>
  <c r="Z173" i="6"/>
  <c r="AF172" i="6"/>
  <c r="AE172" i="6"/>
  <c r="AD172" i="6"/>
  <c r="AC172" i="6"/>
  <c r="AA172" i="6"/>
  <c r="Z172" i="6"/>
  <c r="AF171" i="6"/>
  <c r="AE171" i="6"/>
  <c r="AD171" i="6"/>
  <c r="AC171" i="6"/>
  <c r="AA171" i="6"/>
  <c r="Z171" i="6"/>
  <c r="AF170" i="6"/>
  <c r="AE170" i="6"/>
  <c r="AD170" i="6"/>
  <c r="AC170" i="6"/>
  <c r="AA170" i="6"/>
  <c r="Z170" i="6"/>
  <c r="AF169" i="6"/>
  <c r="AE169" i="6"/>
  <c r="AD169" i="6"/>
  <c r="AC169" i="6"/>
  <c r="AA169" i="6"/>
  <c r="Z169" i="6"/>
  <c r="AF168" i="6"/>
  <c r="AE168" i="6"/>
  <c r="AD168" i="6"/>
  <c r="AC168" i="6"/>
  <c r="AA168" i="6"/>
  <c r="Z168" i="6"/>
  <c r="AF167" i="6"/>
  <c r="AE167" i="6"/>
  <c r="AD167" i="6"/>
  <c r="AC167" i="6"/>
  <c r="AA167" i="6"/>
  <c r="Z167" i="6"/>
  <c r="AF166" i="6"/>
  <c r="AE166" i="6"/>
  <c r="AD166" i="6"/>
  <c r="AC166" i="6"/>
  <c r="AA166" i="6"/>
  <c r="Z166" i="6"/>
  <c r="AF165" i="6"/>
  <c r="AE165" i="6"/>
  <c r="AD165" i="6"/>
  <c r="AC165" i="6"/>
  <c r="AA165" i="6"/>
  <c r="Z165" i="6"/>
  <c r="AF164" i="6"/>
  <c r="AE164" i="6"/>
  <c r="AD164" i="6"/>
  <c r="AC164" i="6"/>
  <c r="AA164" i="6"/>
  <c r="Z164" i="6"/>
  <c r="AF163" i="6"/>
  <c r="AE163" i="6"/>
  <c r="AD163" i="6"/>
  <c r="AC163" i="6"/>
  <c r="AA163" i="6"/>
  <c r="Z163" i="6"/>
  <c r="AF162" i="6"/>
  <c r="AE162" i="6"/>
  <c r="AD162" i="6"/>
  <c r="AC162" i="6"/>
  <c r="AA162" i="6"/>
  <c r="Z162" i="6"/>
  <c r="AF161" i="6"/>
  <c r="AE161" i="6"/>
  <c r="AD161" i="6"/>
  <c r="AC161" i="6"/>
  <c r="AA161" i="6"/>
  <c r="Z161" i="6"/>
  <c r="AF160" i="6"/>
  <c r="AE160" i="6"/>
  <c r="AD160" i="6"/>
  <c r="AC160" i="6"/>
  <c r="AA160" i="6"/>
  <c r="Z160" i="6"/>
  <c r="AF159" i="6"/>
  <c r="AE159" i="6"/>
  <c r="AD159" i="6"/>
  <c r="AC159" i="6"/>
  <c r="AA159" i="6"/>
  <c r="Z159" i="6"/>
  <c r="AF158" i="6"/>
  <c r="AE158" i="6"/>
  <c r="AD158" i="6"/>
  <c r="AC158" i="6"/>
  <c r="AA158" i="6"/>
  <c r="Z158" i="6"/>
  <c r="AF157" i="6"/>
  <c r="AE157" i="6"/>
  <c r="AD157" i="6"/>
  <c r="AC157" i="6"/>
  <c r="AA157" i="6"/>
  <c r="Z157" i="6"/>
  <c r="AF156" i="6"/>
  <c r="AE156" i="6"/>
  <c r="AD156" i="6"/>
  <c r="AC156" i="6"/>
  <c r="AA156" i="6"/>
  <c r="Z156" i="6"/>
  <c r="AG155" i="6"/>
  <c r="AF155" i="6"/>
  <c r="AE155" i="6"/>
  <c r="AD155" i="6"/>
  <c r="AC155" i="6"/>
  <c r="AB155" i="6"/>
  <c r="AA155" i="6"/>
  <c r="Z155" i="6"/>
  <c r="AG154" i="6"/>
  <c r="AF154" i="6"/>
  <c r="AE154" i="6"/>
  <c r="AD154" i="6"/>
  <c r="AC154" i="6"/>
  <c r="AB154" i="6"/>
  <c r="AA154" i="6"/>
  <c r="Z154" i="6"/>
  <c r="AG153" i="6"/>
  <c r="AF153" i="6"/>
  <c r="AE153" i="6"/>
  <c r="AD153" i="6"/>
  <c r="AC153" i="6"/>
  <c r="AB153" i="6"/>
  <c r="AA153" i="6"/>
  <c r="Z153" i="6"/>
  <c r="AG152" i="6"/>
  <c r="AF152" i="6"/>
  <c r="AE152" i="6"/>
  <c r="AD152" i="6"/>
  <c r="AC152" i="6"/>
  <c r="AB152" i="6"/>
  <c r="AA152" i="6"/>
  <c r="Z152" i="6"/>
  <c r="AG151" i="6"/>
  <c r="AF151" i="6"/>
  <c r="AE151" i="6"/>
  <c r="AD151" i="6"/>
  <c r="AC151" i="6"/>
  <c r="AB151" i="6"/>
  <c r="AA151" i="6"/>
  <c r="Z151" i="6"/>
  <c r="AF149" i="6"/>
  <c r="AE149" i="6"/>
  <c r="AD149" i="6"/>
  <c r="AC149" i="6"/>
  <c r="AA149" i="6"/>
  <c r="Z149" i="6"/>
  <c r="AF148" i="6"/>
  <c r="AE148" i="6"/>
  <c r="AD148" i="6"/>
  <c r="AC148" i="6"/>
  <c r="AA148" i="6"/>
  <c r="Z148" i="6"/>
  <c r="AF147" i="6"/>
  <c r="AE147" i="6"/>
  <c r="AD147" i="6"/>
  <c r="AC147" i="6"/>
  <c r="AA147" i="6"/>
  <c r="Z147" i="6"/>
  <c r="AF146" i="6"/>
  <c r="AE146" i="6"/>
  <c r="AD146" i="6"/>
  <c r="AC146" i="6"/>
  <c r="AA146" i="6"/>
  <c r="Z146" i="6"/>
  <c r="AF145" i="6"/>
  <c r="AE145" i="6"/>
  <c r="AD145" i="6"/>
  <c r="AC145" i="6"/>
  <c r="AA145" i="6"/>
  <c r="Z145" i="6"/>
  <c r="AF144" i="6"/>
  <c r="AE144" i="6"/>
  <c r="AD144" i="6"/>
  <c r="AC144" i="6"/>
  <c r="AA144" i="6"/>
  <c r="Z144" i="6"/>
  <c r="AF143" i="6"/>
  <c r="AE143" i="6"/>
  <c r="AD143" i="6"/>
  <c r="AC143" i="6"/>
  <c r="AA143" i="6"/>
  <c r="Z143" i="6"/>
  <c r="AF142" i="6"/>
  <c r="AE142" i="6"/>
  <c r="AD142" i="6"/>
  <c r="AC142" i="6"/>
  <c r="AA142" i="6"/>
  <c r="Z142" i="6"/>
  <c r="AF141" i="6"/>
  <c r="AE141" i="6"/>
  <c r="AD141" i="6"/>
  <c r="AC141" i="6"/>
  <c r="AA141" i="6"/>
  <c r="Z141" i="6"/>
  <c r="AF140" i="6"/>
  <c r="AE140" i="6"/>
  <c r="AD140" i="6"/>
  <c r="AC140" i="6"/>
  <c r="AA140" i="6"/>
  <c r="Z140" i="6"/>
  <c r="AF139" i="6"/>
  <c r="AE139" i="6"/>
  <c r="AD139" i="6"/>
  <c r="AC139" i="6"/>
  <c r="AA139" i="6"/>
  <c r="Z139" i="6"/>
  <c r="AG138" i="6"/>
  <c r="AF138" i="6"/>
  <c r="AE138" i="6"/>
  <c r="AD138" i="6"/>
  <c r="AC138" i="6"/>
  <c r="AB138" i="6"/>
  <c r="AA138" i="6"/>
  <c r="Z138" i="6"/>
  <c r="AG137" i="6"/>
  <c r="AF137" i="6"/>
  <c r="AE137" i="6"/>
  <c r="AD137" i="6"/>
  <c r="AC137" i="6"/>
  <c r="AB137" i="6"/>
  <c r="AA137" i="6"/>
  <c r="Z137" i="6"/>
  <c r="AG136" i="6"/>
  <c r="AF136" i="6"/>
  <c r="AE136" i="6"/>
  <c r="AD136" i="6"/>
  <c r="AC136" i="6"/>
  <c r="AB136" i="6"/>
  <c r="AA136" i="6"/>
  <c r="Z136" i="6"/>
  <c r="AG135" i="6"/>
  <c r="AF135" i="6"/>
  <c r="AE135" i="6"/>
  <c r="AD135" i="6"/>
  <c r="AC135" i="6"/>
  <c r="AB135" i="6"/>
  <c r="AA135" i="6"/>
  <c r="Z135" i="6"/>
  <c r="AG134" i="6"/>
  <c r="AF134" i="6"/>
  <c r="AE134" i="6"/>
  <c r="AD134" i="6"/>
  <c r="AC134" i="6"/>
  <c r="AB134" i="6"/>
  <c r="AA134" i="6"/>
  <c r="Z134" i="6"/>
  <c r="AG133" i="6"/>
  <c r="AF133" i="6"/>
  <c r="AE133" i="6"/>
  <c r="AD133" i="6"/>
  <c r="AC133" i="6"/>
  <c r="AB133" i="6"/>
  <c r="AA133" i="6"/>
  <c r="Z133" i="6"/>
  <c r="AG132" i="6"/>
  <c r="AF132" i="6"/>
  <c r="AE132" i="6"/>
  <c r="AD132" i="6"/>
  <c r="AC132" i="6"/>
  <c r="AB132" i="6"/>
  <c r="AA132" i="6"/>
  <c r="Z132" i="6"/>
  <c r="AG131" i="6"/>
  <c r="AF131" i="6"/>
  <c r="AE131" i="6"/>
  <c r="AD131" i="6"/>
  <c r="AC131" i="6"/>
  <c r="AB131" i="6"/>
  <c r="AA131" i="6"/>
  <c r="Z131" i="6"/>
  <c r="AG130" i="6"/>
  <c r="AF130" i="6"/>
  <c r="AE130" i="6"/>
  <c r="AD130" i="6"/>
  <c r="AC130" i="6"/>
  <c r="AB130" i="6"/>
  <c r="AA130" i="6"/>
  <c r="Z130" i="6"/>
  <c r="AG129" i="6"/>
  <c r="AF129" i="6"/>
  <c r="AE129" i="6"/>
  <c r="AD129" i="6"/>
  <c r="AC129" i="6"/>
  <c r="AB129" i="6"/>
  <c r="AA129" i="6"/>
  <c r="Z129" i="6"/>
  <c r="AF128" i="6"/>
  <c r="AE128" i="6"/>
  <c r="AD128" i="6"/>
  <c r="AC128" i="6"/>
  <c r="AA128" i="6"/>
  <c r="Z128" i="6"/>
  <c r="AF127" i="6"/>
  <c r="AE127" i="6"/>
  <c r="AD127" i="6"/>
  <c r="AC127" i="6"/>
  <c r="AA127" i="6"/>
  <c r="Z127" i="6"/>
  <c r="AF126" i="6"/>
  <c r="AE126" i="6"/>
  <c r="AD126" i="6"/>
  <c r="AC126" i="6"/>
  <c r="AA126" i="6"/>
  <c r="Z126" i="6"/>
  <c r="AF125" i="6"/>
  <c r="AE125" i="6"/>
  <c r="AD125" i="6"/>
  <c r="AC125" i="6"/>
  <c r="AA125" i="6"/>
  <c r="Z125" i="6"/>
  <c r="AG124" i="6"/>
  <c r="AF124" i="6"/>
  <c r="AE124" i="6"/>
  <c r="AD124" i="6"/>
  <c r="AC124" i="6"/>
  <c r="AB124" i="6"/>
  <c r="AA124" i="6"/>
  <c r="Z124" i="6"/>
  <c r="AG123" i="6"/>
  <c r="AF123" i="6"/>
  <c r="AE123" i="6"/>
  <c r="AD123" i="6"/>
  <c r="AC123" i="6"/>
  <c r="AB123" i="6"/>
  <c r="AA123" i="6"/>
  <c r="Z123" i="6"/>
  <c r="AG122" i="6"/>
  <c r="AF122" i="6"/>
  <c r="AE122" i="6"/>
  <c r="AD122" i="6"/>
  <c r="AC122" i="6"/>
  <c r="AB122" i="6"/>
  <c r="AA122" i="6"/>
  <c r="Z122" i="6"/>
  <c r="AF121" i="6"/>
  <c r="AE121" i="6"/>
  <c r="AD121" i="6"/>
  <c r="AC121" i="6"/>
  <c r="AA121" i="6"/>
  <c r="Z121" i="6"/>
  <c r="AF120" i="6"/>
  <c r="AE120" i="6"/>
  <c r="AD120" i="6"/>
  <c r="AC120" i="6"/>
  <c r="AA120" i="6"/>
  <c r="Z120" i="6"/>
  <c r="AG119" i="6"/>
  <c r="AF119" i="6"/>
  <c r="AE119" i="6"/>
  <c r="AD119" i="6"/>
  <c r="AC119" i="6"/>
  <c r="AB119" i="6"/>
  <c r="AA119" i="6"/>
  <c r="Z119" i="6"/>
  <c r="AG118" i="6"/>
  <c r="AF118" i="6"/>
  <c r="AE118" i="6"/>
  <c r="AD118" i="6"/>
  <c r="AC118" i="6"/>
  <c r="AB118" i="6"/>
  <c r="AA118" i="6"/>
  <c r="Z118" i="6"/>
  <c r="AG117" i="6"/>
  <c r="AF117" i="6"/>
  <c r="AE117" i="6"/>
  <c r="AD117" i="6"/>
  <c r="AC117" i="6"/>
  <c r="AB117" i="6"/>
  <c r="AA117" i="6"/>
  <c r="Z117" i="6"/>
  <c r="AF116" i="6"/>
  <c r="AE116" i="6"/>
  <c r="AD116" i="6"/>
  <c r="AC116" i="6"/>
  <c r="AA116" i="6"/>
  <c r="Z116" i="6"/>
  <c r="AF115" i="6"/>
  <c r="AE115" i="6"/>
  <c r="AD115" i="6"/>
  <c r="AC115" i="6"/>
  <c r="AA115" i="6"/>
  <c r="Z115" i="6"/>
  <c r="AF114" i="6"/>
  <c r="AE114" i="6"/>
  <c r="AD114" i="6"/>
  <c r="AC114" i="6"/>
  <c r="AA114" i="6"/>
  <c r="Z114" i="6"/>
  <c r="AF113" i="6"/>
  <c r="AE113" i="6"/>
  <c r="AD113" i="6"/>
  <c r="AC113" i="6"/>
  <c r="AA113" i="6"/>
  <c r="Z113" i="6"/>
  <c r="AG109" i="6"/>
  <c r="AF109" i="6"/>
  <c r="AE109" i="6"/>
  <c r="AD109" i="6"/>
  <c r="AC109" i="6"/>
  <c r="AB109" i="6"/>
  <c r="AA109" i="6"/>
  <c r="Z109" i="6"/>
  <c r="AG108" i="6"/>
  <c r="AF108" i="6"/>
  <c r="AE108" i="6"/>
  <c r="AD108" i="6"/>
  <c r="AC108" i="6"/>
  <c r="AB108" i="6"/>
  <c r="AA108" i="6"/>
  <c r="Z108" i="6"/>
  <c r="AG107" i="6"/>
  <c r="AF107" i="6"/>
  <c r="AE107" i="6"/>
  <c r="AD107" i="6"/>
  <c r="AC107" i="6"/>
  <c r="AB107" i="6"/>
  <c r="AA107" i="6"/>
  <c r="Z107" i="6"/>
  <c r="AF106" i="6"/>
  <c r="AE106" i="6"/>
  <c r="AD106" i="6"/>
  <c r="AC106" i="6"/>
  <c r="AA106" i="6"/>
  <c r="Z106" i="6"/>
  <c r="AF105" i="6"/>
  <c r="AE105" i="6"/>
  <c r="AD105" i="6"/>
  <c r="AC105" i="6"/>
  <c r="AA105" i="6"/>
  <c r="Z105" i="6"/>
  <c r="AF104" i="6"/>
  <c r="AE104" i="6"/>
  <c r="AD104" i="6"/>
  <c r="AC104" i="6"/>
  <c r="AA104" i="6"/>
  <c r="Z104" i="6"/>
  <c r="AG103" i="6"/>
  <c r="AF103" i="6"/>
  <c r="AE103" i="6"/>
  <c r="AD103" i="6"/>
  <c r="AC103" i="6"/>
  <c r="AB103" i="6"/>
  <c r="AA103" i="6"/>
  <c r="Z103" i="6"/>
  <c r="AG102" i="6"/>
  <c r="AF102" i="6"/>
  <c r="AE102" i="6"/>
  <c r="AD102" i="6"/>
  <c r="AC102" i="6"/>
  <c r="AB102" i="6"/>
  <c r="AA102" i="6"/>
  <c r="Z102" i="6"/>
  <c r="AG101" i="6"/>
  <c r="AF101" i="6"/>
  <c r="AE101" i="6"/>
  <c r="AD101" i="6"/>
  <c r="AC101" i="6"/>
  <c r="AB101" i="6"/>
  <c r="AA101" i="6"/>
  <c r="Z101" i="6"/>
  <c r="AG100" i="6"/>
  <c r="AF100" i="6"/>
  <c r="AE100" i="6"/>
  <c r="AD100" i="6"/>
  <c r="AC100" i="6"/>
  <c r="AB100" i="6"/>
  <c r="AA100" i="6"/>
  <c r="Z100" i="6"/>
  <c r="AG99" i="6"/>
  <c r="AF99" i="6"/>
  <c r="AE99" i="6"/>
  <c r="AD99" i="6"/>
  <c r="AC99" i="6"/>
  <c r="AB99" i="6"/>
  <c r="AA99" i="6"/>
  <c r="Z99" i="6"/>
  <c r="AG98" i="6"/>
  <c r="AF98" i="6"/>
  <c r="AE98" i="6"/>
  <c r="AD98" i="6"/>
  <c r="AC98" i="6"/>
  <c r="AB98" i="6"/>
  <c r="AA98" i="6"/>
  <c r="Z98" i="6"/>
  <c r="AG97" i="6"/>
  <c r="AF97" i="6"/>
  <c r="AE97" i="6"/>
  <c r="AD97" i="6"/>
  <c r="AC97" i="6"/>
  <c r="AB97" i="6"/>
  <c r="AA97" i="6"/>
  <c r="Z97" i="6"/>
  <c r="AG96" i="6"/>
  <c r="AF96" i="6"/>
  <c r="AE96" i="6"/>
  <c r="AD96" i="6"/>
  <c r="AC96" i="6"/>
  <c r="AB96" i="6"/>
  <c r="AA96" i="6"/>
  <c r="Z96" i="6"/>
  <c r="AG95" i="6"/>
  <c r="AF95" i="6"/>
  <c r="AE95" i="6"/>
  <c r="AD95" i="6"/>
  <c r="AC95" i="6"/>
  <c r="AB95" i="6"/>
  <c r="AA95" i="6"/>
  <c r="Z95" i="6"/>
  <c r="AG94" i="6"/>
  <c r="AF94" i="6"/>
  <c r="AE94" i="6"/>
  <c r="AD94" i="6"/>
  <c r="AC94" i="6"/>
  <c r="AB94" i="6"/>
  <c r="AA94" i="6"/>
  <c r="Z94" i="6"/>
  <c r="AG93" i="6"/>
  <c r="AF93" i="6"/>
  <c r="AE93" i="6"/>
  <c r="AD93" i="6"/>
  <c r="AC93" i="6"/>
  <c r="AB93" i="6"/>
  <c r="AA93" i="6"/>
  <c r="Z93" i="6"/>
  <c r="AG92" i="6"/>
  <c r="AF92" i="6"/>
  <c r="AE92" i="6"/>
  <c r="AD92" i="6"/>
  <c r="AC92" i="6"/>
  <c r="AB92" i="6"/>
  <c r="AA92" i="6"/>
  <c r="Z92" i="6"/>
  <c r="AG91" i="6"/>
  <c r="AF91" i="6"/>
  <c r="AE91" i="6"/>
  <c r="AD91" i="6"/>
  <c r="AC91" i="6"/>
  <c r="AB91" i="6"/>
  <c r="AA91" i="6"/>
  <c r="Z91" i="6"/>
  <c r="AG90" i="6"/>
  <c r="AF90" i="6"/>
  <c r="AE90" i="6"/>
  <c r="AD90" i="6"/>
  <c r="AC90" i="6"/>
  <c r="AB90" i="6"/>
  <c r="AA90" i="6"/>
  <c r="Z90" i="6"/>
  <c r="AG89" i="6"/>
  <c r="AF89" i="6"/>
  <c r="AE89" i="6"/>
  <c r="AD89" i="6"/>
  <c r="AC89" i="6"/>
  <c r="AB89" i="6"/>
  <c r="AA89" i="6"/>
  <c r="Z89" i="6"/>
  <c r="AF88" i="6"/>
  <c r="AE88" i="6"/>
  <c r="AD88" i="6"/>
  <c r="AC88" i="6"/>
  <c r="AA88" i="6"/>
  <c r="Z88" i="6"/>
  <c r="AF87" i="6"/>
  <c r="AE87" i="6"/>
  <c r="AD87" i="6"/>
  <c r="AC87" i="6"/>
  <c r="AA87" i="6"/>
  <c r="Z87" i="6"/>
  <c r="AG86" i="6"/>
  <c r="AF86" i="6"/>
  <c r="AE86" i="6"/>
  <c r="AD86" i="6"/>
  <c r="AC86" i="6"/>
  <c r="AB86" i="6"/>
  <c r="AA86" i="6"/>
  <c r="Z86" i="6"/>
  <c r="AG85" i="6"/>
  <c r="AF85" i="6"/>
  <c r="AE85" i="6"/>
  <c r="AD85" i="6"/>
  <c r="AC85" i="6"/>
  <c r="AB85" i="6"/>
  <c r="AA85" i="6"/>
  <c r="Z85" i="6"/>
  <c r="AG84" i="6"/>
  <c r="AF84" i="6"/>
  <c r="AE84" i="6"/>
  <c r="AD84" i="6"/>
  <c r="AC84" i="6"/>
  <c r="AB84" i="6"/>
  <c r="AA84" i="6"/>
  <c r="Z84" i="6"/>
  <c r="AG83" i="6"/>
  <c r="AF83" i="6"/>
  <c r="AE83" i="6"/>
  <c r="AD83" i="6"/>
  <c r="AC83" i="6"/>
  <c r="AB83" i="6"/>
  <c r="AA83" i="6"/>
  <c r="Z83" i="6"/>
  <c r="AG82" i="6"/>
  <c r="AF82" i="6"/>
  <c r="AE82" i="6"/>
  <c r="AD82" i="6"/>
  <c r="AC82" i="6"/>
  <c r="AB82" i="6"/>
  <c r="AA82" i="6"/>
  <c r="Z82" i="6"/>
  <c r="AG81" i="6"/>
  <c r="AF81" i="6"/>
  <c r="AE81" i="6"/>
  <c r="AD81" i="6"/>
  <c r="AC81" i="6"/>
  <c r="AB81" i="6"/>
  <c r="AA81" i="6"/>
  <c r="Z81" i="6"/>
  <c r="AG80" i="6"/>
  <c r="AF80" i="6"/>
  <c r="AE80" i="6"/>
  <c r="AD80" i="6"/>
  <c r="AC80" i="6"/>
  <c r="AB80" i="6"/>
  <c r="AA80" i="6"/>
  <c r="Z80" i="6"/>
  <c r="AG79" i="6"/>
  <c r="AF79" i="6"/>
  <c r="AE79" i="6"/>
  <c r="AD79" i="6"/>
  <c r="AC79" i="6"/>
  <c r="AB79" i="6"/>
  <c r="AA79" i="6"/>
  <c r="Z79" i="6"/>
  <c r="AG78" i="6"/>
  <c r="AF78" i="6"/>
  <c r="AE78" i="6"/>
  <c r="AD78" i="6"/>
  <c r="AC78" i="6"/>
  <c r="AB78" i="6"/>
  <c r="AA78" i="6"/>
  <c r="Z78" i="6"/>
  <c r="AG77" i="6"/>
  <c r="AF77" i="6"/>
  <c r="AE77" i="6"/>
  <c r="AD77" i="6"/>
  <c r="AC77" i="6"/>
  <c r="AB77" i="6"/>
  <c r="AA77" i="6"/>
  <c r="Z77" i="6"/>
  <c r="AG76" i="6"/>
  <c r="AF76" i="6"/>
  <c r="AE76" i="6"/>
  <c r="AD76" i="6"/>
  <c r="AC76" i="6"/>
  <c r="AB76" i="6"/>
  <c r="AA76" i="6"/>
  <c r="Z76" i="6"/>
  <c r="AG75" i="6"/>
  <c r="AF75" i="6"/>
  <c r="AE75" i="6"/>
  <c r="AD75" i="6"/>
  <c r="AC75" i="6"/>
  <c r="AB75" i="6"/>
  <c r="AA75" i="6"/>
  <c r="Z75" i="6"/>
  <c r="AG74" i="6"/>
  <c r="AF74" i="6"/>
  <c r="AE74" i="6"/>
  <c r="AD74" i="6"/>
  <c r="AC74" i="6"/>
  <c r="AB74" i="6"/>
  <c r="AA74" i="6"/>
  <c r="Z74" i="6"/>
  <c r="AG73" i="6"/>
  <c r="AF73" i="6"/>
  <c r="AE73" i="6"/>
  <c r="AD73" i="6"/>
  <c r="AC73" i="6"/>
  <c r="AB73" i="6"/>
  <c r="AA73" i="6"/>
  <c r="Z73" i="6"/>
  <c r="AG72" i="6"/>
  <c r="AF72" i="6"/>
  <c r="AE72" i="6"/>
  <c r="AD72" i="6"/>
  <c r="AC72" i="6"/>
  <c r="AB72" i="6"/>
  <c r="AA72" i="6"/>
  <c r="Z72" i="6"/>
  <c r="AG71" i="6"/>
  <c r="AF71" i="6"/>
  <c r="AE71" i="6"/>
  <c r="AD71" i="6"/>
  <c r="AC71" i="6"/>
  <c r="AB71" i="6"/>
  <c r="AA71" i="6"/>
  <c r="Z71" i="6"/>
  <c r="AG70" i="6"/>
  <c r="AF70" i="6"/>
  <c r="AE70" i="6"/>
  <c r="AD70" i="6"/>
  <c r="AC70" i="6"/>
  <c r="AB70" i="6"/>
  <c r="AA70" i="6"/>
  <c r="Z70" i="6"/>
  <c r="AG69" i="6"/>
  <c r="AF69" i="6"/>
  <c r="AE69" i="6"/>
  <c r="AD69" i="6"/>
  <c r="AC69" i="6"/>
  <c r="AB69" i="6"/>
  <c r="AA69" i="6"/>
  <c r="Z69" i="6"/>
  <c r="AG68" i="6"/>
  <c r="AF68" i="6"/>
  <c r="AE68" i="6"/>
  <c r="AD68" i="6"/>
  <c r="AC68" i="6"/>
  <c r="AB68" i="6"/>
  <c r="AA68" i="6"/>
  <c r="Z68" i="6"/>
  <c r="AG67" i="6"/>
  <c r="AF67" i="6"/>
  <c r="AE67" i="6"/>
  <c r="AD67" i="6"/>
  <c r="AC67" i="6"/>
  <c r="AB67" i="6"/>
  <c r="AA67" i="6"/>
  <c r="Z67" i="6"/>
  <c r="AF66" i="6"/>
  <c r="AE66" i="6"/>
  <c r="AD66" i="6"/>
  <c r="AC66" i="6"/>
  <c r="AA66" i="6"/>
  <c r="Z66" i="6"/>
  <c r="AG65" i="6"/>
  <c r="AF65" i="6"/>
  <c r="AE65" i="6"/>
  <c r="AD65" i="6"/>
  <c r="AC65" i="6"/>
  <c r="AB65" i="6"/>
  <c r="AA65" i="6"/>
  <c r="Z65" i="6"/>
  <c r="AG64" i="6"/>
  <c r="AF64" i="6"/>
  <c r="AE64" i="6"/>
  <c r="AD64" i="6"/>
  <c r="AC64" i="6"/>
  <c r="AB64" i="6"/>
  <c r="AA64" i="6"/>
  <c r="Z64" i="6"/>
  <c r="AG63" i="6"/>
  <c r="AF63" i="6"/>
  <c r="AE63" i="6"/>
  <c r="AD63" i="6"/>
  <c r="AC63" i="6"/>
  <c r="AB63" i="6"/>
  <c r="AA63" i="6"/>
  <c r="Z63" i="6"/>
  <c r="AG62" i="6"/>
  <c r="AF62" i="6"/>
  <c r="AE62" i="6"/>
  <c r="AD62" i="6"/>
  <c r="AC62" i="6"/>
  <c r="AB62" i="6"/>
  <c r="AA62" i="6"/>
  <c r="Z62" i="6"/>
  <c r="AG61" i="6"/>
  <c r="AF61" i="6"/>
  <c r="AE61" i="6"/>
  <c r="AD61" i="6"/>
  <c r="AC61" i="6"/>
  <c r="AB61" i="6"/>
  <c r="AA61" i="6"/>
  <c r="Z61" i="6"/>
  <c r="AG60" i="6"/>
  <c r="AF60" i="6"/>
  <c r="AE60" i="6"/>
  <c r="AD60" i="6"/>
  <c r="AC60" i="6"/>
  <c r="AB60" i="6"/>
  <c r="AA60" i="6"/>
  <c r="Z60" i="6"/>
  <c r="AG59" i="6"/>
  <c r="AF59" i="6"/>
  <c r="AE59" i="6"/>
  <c r="AD59" i="6"/>
  <c r="AC59" i="6"/>
  <c r="AB59" i="6"/>
  <c r="AA59" i="6"/>
  <c r="Z59" i="6"/>
  <c r="AG58" i="6"/>
  <c r="AF58" i="6"/>
  <c r="AE58" i="6"/>
  <c r="AD58" i="6"/>
  <c r="AC58" i="6"/>
  <c r="AB58" i="6"/>
  <c r="AA58" i="6"/>
  <c r="Z58" i="6"/>
  <c r="AG57" i="6"/>
  <c r="AF57" i="6"/>
  <c r="AE57" i="6"/>
  <c r="AD57" i="6"/>
  <c r="AC57" i="6"/>
  <c r="AB57" i="6"/>
  <c r="AA57" i="6"/>
  <c r="Z57" i="6"/>
  <c r="AG54" i="6"/>
  <c r="AF54" i="6"/>
  <c r="AE54" i="6"/>
  <c r="AD54" i="6"/>
  <c r="AC54" i="6"/>
  <c r="AB54" i="6"/>
  <c r="AA54" i="6"/>
  <c r="Z54" i="6"/>
  <c r="AG53" i="6"/>
  <c r="AF53" i="6"/>
  <c r="AE53" i="6"/>
  <c r="AD53" i="6"/>
  <c r="AC53" i="6"/>
  <c r="AB53" i="6"/>
  <c r="AA53" i="6"/>
  <c r="Z53" i="6"/>
  <c r="AG52" i="6"/>
  <c r="AF52" i="6"/>
  <c r="AE52" i="6"/>
  <c r="AD52" i="6"/>
  <c r="AC52" i="6"/>
  <c r="AB52" i="6"/>
  <c r="AA52" i="6"/>
  <c r="Z52" i="6"/>
  <c r="AG51" i="6"/>
  <c r="AF51" i="6"/>
  <c r="AE51" i="6"/>
  <c r="AD51" i="6"/>
  <c r="AC51" i="6"/>
  <c r="AB51" i="6"/>
  <c r="AA51" i="6"/>
  <c r="Z51" i="6"/>
  <c r="AG50" i="6"/>
  <c r="AF50" i="6"/>
  <c r="AE50" i="6"/>
  <c r="AD50" i="6"/>
  <c r="AC50" i="6"/>
  <c r="AB50" i="6"/>
  <c r="AA50" i="6"/>
  <c r="Z50" i="6"/>
  <c r="AG49" i="6"/>
  <c r="AF49" i="6"/>
  <c r="AE49" i="6"/>
  <c r="AD49" i="6"/>
  <c r="AC49" i="6"/>
  <c r="AB49" i="6"/>
  <c r="AA49" i="6"/>
  <c r="Z49" i="6"/>
  <c r="AG48" i="6"/>
  <c r="AF48" i="6"/>
  <c r="AE48" i="6"/>
  <c r="AD48" i="6"/>
  <c r="AC48" i="6"/>
  <c r="AB48" i="6"/>
  <c r="AA48" i="6"/>
  <c r="Z48" i="6"/>
  <c r="AG47" i="6"/>
  <c r="AF47" i="6"/>
  <c r="AE47" i="6"/>
  <c r="AD47" i="6"/>
  <c r="AC47" i="6"/>
  <c r="AB47" i="6"/>
  <c r="AA47" i="6"/>
  <c r="Z47" i="6"/>
  <c r="AG46" i="6"/>
  <c r="AF46" i="6"/>
  <c r="AE46" i="6"/>
  <c r="AD46" i="6"/>
  <c r="AC46" i="6"/>
  <c r="AB46" i="6"/>
  <c r="AA46" i="6"/>
  <c r="Z46" i="6"/>
  <c r="AG45" i="6"/>
  <c r="AF45" i="6"/>
  <c r="AE45" i="6"/>
  <c r="AD45" i="6"/>
  <c r="AC45" i="6"/>
  <c r="AB45" i="6"/>
  <c r="AA45" i="6"/>
  <c r="Z45" i="6"/>
  <c r="AG37" i="6"/>
  <c r="AF37" i="6"/>
  <c r="AE37" i="6"/>
  <c r="AD37" i="6"/>
  <c r="AC37" i="6"/>
  <c r="AB37" i="6"/>
  <c r="AA37" i="6"/>
  <c r="Z37" i="6"/>
  <c r="AG36" i="6"/>
  <c r="AF36" i="6"/>
  <c r="AE36" i="6"/>
  <c r="AD36" i="6"/>
  <c r="AC36" i="6"/>
  <c r="AB36" i="6"/>
  <c r="AA36" i="6"/>
  <c r="Z36" i="6"/>
  <c r="AG35" i="6"/>
  <c r="AF35" i="6"/>
  <c r="AE35" i="6"/>
  <c r="AD35" i="6"/>
  <c r="AC35" i="6"/>
  <c r="AB35" i="6"/>
  <c r="AA35" i="6"/>
  <c r="Z35" i="6"/>
  <c r="AG34" i="6"/>
  <c r="AF34" i="6"/>
  <c r="AE34" i="6"/>
  <c r="AD34" i="6"/>
  <c r="AC34" i="6"/>
  <c r="AB34" i="6"/>
  <c r="AA34" i="6"/>
  <c r="Z34" i="6"/>
  <c r="AG33" i="6"/>
  <c r="AF33" i="6"/>
  <c r="AE33" i="6"/>
  <c r="AD33" i="6"/>
  <c r="AC33" i="6"/>
  <c r="AB33" i="6"/>
  <c r="AA33" i="6"/>
  <c r="Z33" i="6"/>
  <c r="AG32" i="6"/>
  <c r="AF32" i="6"/>
  <c r="AE32" i="6"/>
  <c r="AD32" i="6"/>
  <c r="AC32" i="6"/>
  <c r="AB32" i="6"/>
  <c r="AA32" i="6"/>
  <c r="Z32" i="6"/>
  <c r="AG31" i="6"/>
  <c r="AF31" i="6"/>
  <c r="AE31" i="6"/>
  <c r="AD31" i="6"/>
  <c r="AC31" i="6"/>
  <c r="AB31" i="6"/>
  <c r="AA31" i="6"/>
  <c r="Z31" i="6"/>
  <c r="AG30" i="6"/>
  <c r="AF30" i="6"/>
  <c r="AE30" i="6"/>
  <c r="AD30" i="6"/>
  <c r="AC30" i="6"/>
  <c r="AB30" i="6"/>
  <c r="AA30" i="6"/>
  <c r="Z30" i="6"/>
  <c r="AG29" i="6"/>
  <c r="AF29" i="6"/>
  <c r="AE29" i="6"/>
  <c r="AD29" i="6"/>
  <c r="AC29" i="6"/>
  <c r="AB29" i="6"/>
  <c r="AA29" i="6"/>
  <c r="Z29" i="6"/>
  <c r="AF28" i="6"/>
  <c r="AE28" i="6"/>
  <c r="AD28" i="6"/>
  <c r="AC28" i="6"/>
  <c r="AA28" i="6"/>
  <c r="Z28" i="6"/>
  <c r="AF27" i="6"/>
  <c r="AE27" i="6"/>
  <c r="AD27" i="6"/>
  <c r="AC27" i="6"/>
  <c r="AA27" i="6"/>
  <c r="Z27" i="6"/>
  <c r="AG26" i="6"/>
  <c r="AF26" i="6"/>
  <c r="AE26" i="6"/>
  <c r="AD26" i="6"/>
  <c r="AC26" i="6"/>
  <c r="AB26" i="6"/>
  <c r="AA26" i="6"/>
  <c r="Z26" i="6"/>
  <c r="AF25" i="6"/>
  <c r="AE25" i="6"/>
  <c r="AD25" i="6"/>
  <c r="AC25" i="6"/>
  <c r="AA25" i="6"/>
  <c r="Z25" i="6"/>
  <c r="AG24" i="6"/>
  <c r="AF24" i="6"/>
  <c r="AE24" i="6"/>
  <c r="AD24" i="6"/>
  <c r="AC24" i="6"/>
  <c r="AB24" i="6"/>
  <c r="AA24" i="6"/>
  <c r="Z24" i="6"/>
  <c r="AF23" i="6"/>
  <c r="AE23" i="6"/>
  <c r="AD23" i="6"/>
  <c r="AC23" i="6"/>
  <c r="AA23" i="6"/>
  <c r="Z23" i="6"/>
  <c r="AF21" i="6"/>
  <c r="AE21" i="6"/>
  <c r="AD21" i="6"/>
  <c r="AC21" i="6"/>
  <c r="AA21" i="6"/>
  <c r="Z21" i="6"/>
  <c r="AF19" i="6"/>
  <c r="AE19" i="6"/>
  <c r="AD19" i="6"/>
  <c r="AC19" i="6"/>
  <c r="AA19" i="6"/>
  <c r="Z19" i="6"/>
  <c r="AF18" i="6"/>
  <c r="AE18" i="6"/>
  <c r="AD18" i="6"/>
  <c r="AC18" i="6"/>
  <c r="AA18" i="6"/>
  <c r="Z18" i="6"/>
  <c r="AG17" i="6"/>
  <c r="AF17" i="6"/>
  <c r="AE17" i="6"/>
  <c r="AD17" i="6"/>
  <c r="AC17" i="6"/>
  <c r="AB17" i="6"/>
  <c r="AA17" i="6"/>
  <c r="Z17" i="6"/>
  <c r="AG16" i="6"/>
  <c r="AF16" i="6"/>
  <c r="AE16" i="6"/>
  <c r="AD16" i="6"/>
  <c r="AC16" i="6"/>
  <c r="AB16" i="6"/>
  <c r="AA16" i="6"/>
  <c r="Z16" i="6"/>
  <c r="AG15" i="6"/>
  <c r="AF15" i="6"/>
  <c r="AE15" i="6"/>
  <c r="AD15" i="6"/>
  <c r="AC15" i="6"/>
  <c r="AB15" i="6"/>
  <c r="AA15" i="6"/>
  <c r="Z15" i="6"/>
  <c r="AG14" i="6"/>
  <c r="AF14" i="6"/>
  <c r="AE14" i="6"/>
  <c r="AD14" i="6"/>
  <c r="AC14" i="6"/>
  <c r="AB14" i="6"/>
  <c r="AA14" i="6"/>
  <c r="Z14" i="6"/>
  <c r="AG13" i="6"/>
  <c r="AF13" i="6"/>
  <c r="AE13" i="6"/>
  <c r="AD13" i="6"/>
  <c r="AC13" i="6"/>
  <c r="AB13" i="6"/>
  <c r="AA13" i="6"/>
  <c r="Z13" i="6"/>
  <c r="AG12" i="6"/>
  <c r="AF12" i="6"/>
  <c r="AE12" i="6"/>
  <c r="AD12" i="6"/>
  <c r="AC12" i="6"/>
  <c r="AB12" i="6"/>
  <c r="AA12" i="6"/>
  <c r="Z12" i="6"/>
  <c r="AG11" i="6"/>
  <c r="AF11" i="6"/>
  <c r="AE11" i="6"/>
  <c r="AD11" i="6"/>
  <c r="AC11" i="6"/>
  <c r="AB11" i="6"/>
  <c r="AA11" i="6"/>
  <c r="Z11" i="6"/>
  <c r="AG10" i="6"/>
  <c r="AF10" i="6"/>
  <c r="AE10" i="6"/>
  <c r="AD10" i="6"/>
  <c r="AC10" i="6"/>
  <c r="AB10" i="6"/>
  <c r="AA10" i="6"/>
  <c r="Z10" i="6"/>
  <c r="AG9" i="6"/>
  <c r="AF9" i="6"/>
  <c r="AE9" i="6"/>
  <c r="AD9" i="6"/>
  <c r="AC9" i="6"/>
  <c r="AB9" i="6"/>
  <c r="AA9" i="6"/>
  <c r="Z9" i="6"/>
  <c r="AG8" i="6"/>
  <c r="AF8" i="6"/>
  <c r="AE8" i="6"/>
  <c r="AD8" i="6"/>
  <c r="AC8" i="6"/>
  <c r="AB8" i="6"/>
  <c r="AA8" i="6"/>
  <c r="Z8" i="6"/>
  <c r="AG7" i="6"/>
  <c r="AF7" i="6"/>
  <c r="AE7" i="6"/>
  <c r="AD7" i="6"/>
  <c r="AC7" i="6"/>
  <c r="AB7" i="6"/>
  <c r="AA7" i="6"/>
  <c r="Z7" i="6"/>
  <c r="AG6" i="6"/>
  <c r="AF6" i="6"/>
  <c r="AE6" i="6"/>
  <c r="AD6" i="6"/>
  <c r="AC6" i="6"/>
  <c r="AB6" i="6"/>
  <c r="AA6" i="6"/>
  <c r="Z6" i="6"/>
  <c r="AG303" i="6" l="1"/>
  <c r="AF303" i="6"/>
  <c r="AD303" i="6"/>
  <c r="AC303" i="6"/>
  <c r="AE303" i="6"/>
  <c r="Z303" i="6"/>
  <c r="Z301" i="6"/>
  <c r="Z302" i="6"/>
  <c r="AB302" i="6"/>
  <c r="AB303" i="6"/>
  <c r="AB301" i="6"/>
  <c r="AA301" i="6"/>
  <c r="AA302" i="6"/>
  <c r="AA303" i="6"/>
  <c r="M303" i="6"/>
  <c r="E53" i="4"/>
  <c r="B53" i="4" s="1"/>
  <c r="K302" i="6" l="1"/>
  <c r="K301" i="6"/>
  <c r="L302" i="6"/>
  <c r="L301" i="6"/>
  <c r="J302" i="6"/>
  <c r="J301" i="6"/>
  <c r="Q303" i="6"/>
  <c r="P303" i="6"/>
  <c r="J303" i="6"/>
  <c r="L303" i="6"/>
  <c r="K303" i="6"/>
  <c r="O303" i="6"/>
  <c r="N303" i="6"/>
</calcChain>
</file>

<file path=xl/sharedStrings.xml><?xml version="1.0" encoding="utf-8"?>
<sst xmlns="http://schemas.openxmlformats.org/spreadsheetml/2006/main" count="12021" uniqueCount="606">
  <si>
    <t>LIS Dataset</t>
  </si>
  <si>
    <t>Wave</t>
  </si>
  <si>
    <t>Median equivalized income</t>
  </si>
  <si>
    <t>Mean equivalized income</t>
  </si>
  <si>
    <t>Wave VIII</t>
  </si>
  <si>
    <t>Australia 2010</t>
  </si>
  <si>
    <t>Wave VII</t>
  </si>
  <si>
    <t>Australia 2008</t>
  </si>
  <si>
    <t>Wave VI</t>
  </si>
  <si>
    <t>Australia 2003</t>
  </si>
  <si>
    <t>Wave V</t>
  </si>
  <si>
    <t>Australia 2001</t>
  </si>
  <si>
    <t>Wave IV</t>
  </si>
  <si>
    <t>Australia 1995</t>
  </si>
  <si>
    <t>Wave III</t>
  </si>
  <si>
    <t>Australia 1989</t>
  </si>
  <si>
    <t>Wave II</t>
  </si>
  <si>
    <t>Australia 1985</t>
  </si>
  <si>
    <t>Wave I</t>
  </si>
  <si>
    <t>Australia 1981</t>
  </si>
  <si>
    <t>Wave IX</t>
  </si>
  <si>
    <t>Austria 2013</t>
  </si>
  <si>
    <t>Austria 2010</t>
  </si>
  <si>
    <t>Austria 2007</t>
  </si>
  <si>
    <t>Austria 2004</t>
  </si>
  <si>
    <t>Austria 2000</t>
  </si>
  <si>
    <t>Austria 1997</t>
  </si>
  <si>
    <t>Austria 1995</t>
  </si>
  <si>
    <t>Austria 1994</t>
  </si>
  <si>
    <t>Austria 1987</t>
  </si>
  <si>
    <t>Belgium 2000</t>
  </si>
  <si>
    <t>Belgium 1997</t>
  </si>
  <si>
    <t>Belgium 1995</t>
  </si>
  <si>
    <t>Belgium 1992</t>
  </si>
  <si>
    <t>Belgium 1988</t>
  </si>
  <si>
    <t>Belgium 1985</t>
  </si>
  <si>
    <t>Brazil 2013</t>
  </si>
  <si>
    <t>Brazil 2011</t>
  </si>
  <si>
    <t>Brazil 2009</t>
  </si>
  <si>
    <t>Brazil 2006</t>
  </si>
  <si>
    <t>Canada 2010</t>
  </si>
  <si>
    <t>Canada 2007</t>
  </si>
  <si>
    <t>Canada 2004</t>
  </si>
  <si>
    <t>Canada 2000</t>
  </si>
  <si>
    <t>Canada 1998</t>
  </si>
  <si>
    <t>Canada 1997</t>
  </si>
  <si>
    <t>Canada 1994</t>
  </si>
  <si>
    <t>Canada 1991</t>
  </si>
  <si>
    <t>Canada 1987</t>
  </si>
  <si>
    <t>Canada 1981</t>
  </si>
  <si>
    <t>Historical wave</t>
  </si>
  <si>
    <t>Canada 1975</t>
  </si>
  <si>
    <t>Canada 1971</t>
  </si>
  <si>
    <t>CN02</t>
  </si>
  <si>
    <t>China 2002</t>
  </si>
  <si>
    <t>Colombia 2013</t>
  </si>
  <si>
    <t>Colombia 2010</t>
  </si>
  <si>
    <t>Colombia 2007</t>
  </si>
  <si>
    <t>CO04</t>
  </si>
  <si>
    <t>Colombia 2004</t>
  </si>
  <si>
    <t>Czech Republic 2013</t>
  </si>
  <si>
    <t>Czech Republic 2010</t>
  </si>
  <si>
    <t>Czech Republic 2007</t>
  </si>
  <si>
    <t>Czech Republic 2004</t>
  </si>
  <si>
    <t>Czech Republic 2002</t>
  </si>
  <si>
    <t>Czech Republic 1996</t>
  </si>
  <si>
    <t>Czech Republic 1992</t>
  </si>
  <si>
    <t>Denmark 2013</t>
  </si>
  <si>
    <t>Denmark 2010</t>
  </si>
  <si>
    <t>Denmark 2007</t>
  </si>
  <si>
    <t>Denmark 2004</t>
  </si>
  <si>
    <t>Denmark 2000</t>
  </si>
  <si>
    <t>Denmark 1995</t>
  </si>
  <si>
    <t>Denmark 1992</t>
  </si>
  <si>
    <t>Denmark 1987</t>
  </si>
  <si>
    <t>DO07</t>
  </si>
  <si>
    <t>EG12</t>
  </si>
  <si>
    <t>Egypt 2012</t>
  </si>
  <si>
    <t>Estonia 2013</t>
  </si>
  <si>
    <t>Estonia 2010</t>
  </si>
  <si>
    <t>Estonia 2007</t>
  </si>
  <si>
    <t>Estonia 2004</t>
  </si>
  <si>
    <t>EE00</t>
  </si>
  <si>
    <t>Estonia 2000</t>
  </si>
  <si>
    <t>Finland 2013</t>
  </si>
  <si>
    <t>Finland 2010</t>
  </si>
  <si>
    <t>Finland 2007</t>
  </si>
  <si>
    <t>Finland 2004</t>
  </si>
  <si>
    <t>Finland 2000</t>
  </si>
  <si>
    <t>Finland 1995</t>
  </si>
  <si>
    <t>Finland 1991</t>
  </si>
  <si>
    <t>Finland 1987</t>
  </si>
  <si>
    <t>France 2010</t>
  </si>
  <si>
    <t>France 2005</t>
  </si>
  <si>
    <t>France 2000</t>
  </si>
  <si>
    <t>France 1994</t>
  </si>
  <si>
    <t>France 1989</t>
  </si>
  <si>
    <t>France 1984</t>
  </si>
  <si>
    <t>France 1978</t>
  </si>
  <si>
    <t>Georgia 2013</t>
  </si>
  <si>
    <t>Georgia 2010</t>
  </si>
  <si>
    <t>Germany 2013</t>
  </si>
  <si>
    <t>Germany 2010</t>
  </si>
  <si>
    <t>Germany 2007</t>
  </si>
  <si>
    <t>Germany 2004</t>
  </si>
  <si>
    <t>Germany 2000</t>
  </si>
  <si>
    <t>Germany 1994</t>
  </si>
  <si>
    <t>Germany 1989</t>
  </si>
  <si>
    <t>Germany 1984</t>
  </si>
  <si>
    <t>Germany 1983</t>
  </si>
  <si>
    <t>Germany 1981</t>
  </si>
  <si>
    <t>Germany 1978</t>
  </si>
  <si>
    <t>Germany 1973</t>
  </si>
  <si>
    <t>Greece 2013</t>
  </si>
  <si>
    <t>Greece 2010</t>
  </si>
  <si>
    <t>Greece 2007</t>
  </si>
  <si>
    <t>Greece 2004</t>
  </si>
  <si>
    <t>Greece 2000</t>
  </si>
  <si>
    <t>Greece 1995</t>
  </si>
  <si>
    <t>Guatemala 2014</t>
  </si>
  <si>
    <t>Guatemala 2011</t>
  </si>
  <si>
    <t>Guatemala 2006</t>
  </si>
  <si>
    <t>Hungary 2012</t>
  </si>
  <si>
    <t>Hungary 2009</t>
  </si>
  <si>
    <t>Hungary 2007</t>
  </si>
  <si>
    <t>Hungary 2005</t>
  </si>
  <si>
    <t>Hungary 1999</t>
  </si>
  <si>
    <t>Hungary 1994</t>
  </si>
  <si>
    <t>Hungary 1991</t>
  </si>
  <si>
    <t>Iceland 2010</t>
  </si>
  <si>
    <t>Iceland 2007</t>
  </si>
  <si>
    <t>Iceland 2004</t>
  </si>
  <si>
    <t>India 2011</t>
  </si>
  <si>
    <t>India 2004</t>
  </si>
  <si>
    <t>Ireland 2010</t>
  </si>
  <si>
    <t>Ireland 2007</t>
  </si>
  <si>
    <t>Ireland 2004</t>
  </si>
  <si>
    <t>Ireland 2000</t>
  </si>
  <si>
    <t>Ireland 1996</t>
  </si>
  <si>
    <t>Ireland 1995</t>
  </si>
  <si>
    <t>Ireland 1994</t>
  </si>
  <si>
    <t>Ireland 1987</t>
  </si>
  <si>
    <t>Israel 2012</t>
  </si>
  <si>
    <t>Israel 2010</t>
  </si>
  <si>
    <t>Israel 2007</t>
  </si>
  <si>
    <t>Israel 2005</t>
  </si>
  <si>
    <t>Israel 2001</t>
  </si>
  <si>
    <t>Israel 1997</t>
  </si>
  <si>
    <t>Israel 1992</t>
  </si>
  <si>
    <t>Israel 1986</t>
  </si>
  <si>
    <t>Israel 1979</t>
  </si>
  <si>
    <t>Italy 2014</t>
  </si>
  <si>
    <t>Italy 2010</t>
  </si>
  <si>
    <t>Italy 2008</t>
  </si>
  <si>
    <t>Italy 2004</t>
  </si>
  <si>
    <t>Italy 2000</t>
  </si>
  <si>
    <t>Italy 1998</t>
  </si>
  <si>
    <t>Italy 1995</t>
  </si>
  <si>
    <t>Italy 1993</t>
  </si>
  <si>
    <t>Italy 1991</t>
  </si>
  <si>
    <t>Italy 1989</t>
  </si>
  <si>
    <t>Italy 1987</t>
  </si>
  <si>
    <t>Italy 1986</t>
  </si>
  <si>
    <t>JP08</t>
  </si>
  <si>
    <t>Japan 2008</t>
  </si>
  <si>
    <t>Luxembourg 2013</t>
  </si>
  <si>
    <t>Luxembourg 2010</t>
  </si>
  <si>
    <t>Luxembourg 2007</t>
  </si>
  <si>
    <t>Luxembourg 2004</t>
  </si>
  <si>
    <t>Luxembourg 2000</t>
  </si>
  <si>
    <t>Luxembourg 1997</t>
  </si>
  <si>
    <t>Luxembourg 1994</t>
  </si>
  <si>
    <t>Luxembourg 1991</t>
  </si>
  <si>
    <t>Luxembourg 1985</t>
  </si>
  <si>
    <t>Mexico 2012</t>
  </si>
  <si>
    <t>Mexico 2010</t>
  </si>
  <si>
    <t>Mexico 2008</t>
  </si>
  <si>
    <t>Mexico 2004</t>
  </si>
  <si>
    <t>Mexico 2002</t>
  </si>
  <si>
    <t>Mexico 2000</t>
  </si>
  <si>
    <t>Mexico 1998</t>
  </si>
  <si>
    <t>Mexico 1996</t>
  </si>
  <si>
    <t>Mexico 1994</t>
  </si>
  <si>
    <t>Mexico 1992</t>
  </si>
  <si>
    <t>Mexico 1989</t>
  </si>
  <si>
    <t>Mexico 1984</t>
  </si>
  <si>
    <t>Netherlands 2013</t>
  </si>
  <si>
    <t>Netherlands 2010</t>
  </si>
  <si>
    <t>Netherlands 2007</t>
  </si>
  <si>
    <t>Netherlands 2004</t>
  </si>
  <si>
    <t>Netherlands 1999</t>
  </si>
  <si>
    <t>Netherlands 1993</t>
  </si>
  <si>
    <t>Netherlands 1990</t>
  </si>
  <si>
    <t>Netherlands 1987</t>
  </si>
  <si>
    <t>Netherlands 1983</t>
  </si>
  <si>
    <t>Norway 2013</t>
  </si>
  <si>
    <t>Norway 2010</t>
  </si>
  <si>
    <t>Norway 2007</t>
  </si>
  <si>
    <t>Norway 2004</t>
  </si>
  <si>
    <t>Norway 2000</t>
  </si>
  <si>
    <t>Norway 1995</t>
  </si>
  <si>
    <t>Norway 1991</t>
  </si>
  <si>
    <t>Norway 1986</t>
  </si>
  <si>
    <t>Norway 1979</t>
  </si>
  <si>
    <t>Panama 2013</t>
  </si>
  <si>
    <t>Panama 2010</t>
  </si>
  <si>
    <t>Panama 2007</t>
  </si>
  <si>
    <t>Paraguay 2013</t>
  </si>
  <si>
    <t>Paraguay 2010</t>
  </si>
  <si>
    <t>Peru 2013</t>
  </si>
  <si>
    <t>Peru 2010</t>
  </si>
  <si>
    <t>Peru 2007</t>
  </si>
  <si>
    <t>Peru 2004</t>
  </si>
  <si>
    <t>Poland 2013</t>
  </si>
  <si>
    <t>Poland 2010</t>
  </si>
  <si>
    <t>Poland 2007</t>
  </si>
  <si>
    <t>Poland 2004</t>
  </si>
  <si>
    <t>Poland 1999</t>
  </si>
  <si>
    <t>PL95</t>
  </si>
  <si>
    <t>Poland 1995</t>
  </si>
  <si>
    <t>Poland 1992</t>
  </si>
  <si>
    <t>Poland 1986</t>
  </si>
  <si>
    <t>Romania 1997</t>
  </si>
  <si>
    <t>Romania 1995</t>
  </si>
  <si>
    <t>Russia 2013</t>
  </si>
  <si>
    <t>Russia 2010</t>
  </si>
  <si>
    <t>Russia 2007</t>
  </si>
  <si>
    <t>Russia 2004</t>
  </si>
  <si>
    <t>Russia 2000</t>
  </si>
  <si>
    <t>Serbia 2013</t>
  </si>
  <si>
    <t>Serbia 2010</t>
  </si>
  <si>
    <t>Serbia 2006</t>
  </si>
  <si>
    <t>Slovakia 2013</t>
  </si>
  <si>
    <t>Slovakia 2010</t>
  </si>
  <si>
    <t>Slovakia 2007</t>
  </si>
  <si>
    <t>Slovakia 2004</t>
  </si>
  <si>
    <t>SK96</t>
  </si>
  <si>
    <t>Slovakia 1996</t>
  </si>
  <si>
    <t>Slovakia 1992</t>
  </si>
  <si>
    <t>Slovenia 2012</t>
  </si>
  <si>
    <t>Slovenia 2010</t>
  </si>
  <si>
    <t>Slovenia 2007</t>
  </si>
  <si>
    <t>Slovenia 2004</t>
  </si>
  <si>
    <t>Slovenia 1999</t>
  </si>
  <si>
    <t>Slovenia 1997</t>
  </si>
  <si>
    <t>South Africa 2012</t>
  </si>
  <si>
    <t>South Africa 2010</t>
  </si>
  <si>
    <t>South Africa 2008</t>
  </si>
  <si>
    <t>South Korea 2012</t>
  </si>
  <si>
    <t>South Korea 2010</t>
  </si>
  <si>
    <t>South Korea 2008</t>
  </si>
  <si>
    <t>South Korea 2006</t>
  </si>
  <si>
    <t>Spain 2013</t>
  </si>
  <si>
    <t>Spain 2010</t>
  </si>
  <si>
    <t>Spain 2007</t>
  </si>
  <si>
    <t>Spain 2004</t>
  </si>
  <si>
    <t>Spain 2000</t>
  </si>
  <si>
    <t>Spain 1995</t>
  </si>
  <si>
    <t>Spain 1990</t>
  </si>
  <si>
    <t>Spain 1985</t>
  </si>
  <si>
    <t>Spain 1980</t>
  </si>
  <si>
    <t>Sweden 2005</t>
  </si>
  <si>
    <t>Sweden 2000</t>
  </si>
  <si>
    <t>Sweden 1995</t>
  </si>
  <si>
    <t>Sweden 1992</t>
  </si>
  <si>
    <t>Sweden 1987</t>
  </si>
  <si>
    <t>Sweden 1981</t>
  </si>
  <si>
    <t>Sweden 1975</t>
  </si>
  <si>
    <t>Sweden 1967</t>
  </si>
  <si>
    <t>Switzerland 2013</t>
  </si>
  <si>
    <t>Switzerland 2010</t>
  </si>
  <si>
    <t>Switzerland 2007</t>
  </si>
  <si>
    <t>Switzerland 2004</t>
  </si>
  <si>
    <t>Switzerland 2002</t>
  </si>
  <si>
    <t>Switzerland 2000</t>
  </si>
  <si>
    <t>Switzerland 1992</t>
  </si>
  <si>
    <t>Switzerland 1982</t>
  </si>
  <si>
    <t>Taiwan 2013</t>
  </si>
  <si>
    <t>Taiwan 2010</t>
  </si>
  <si>
    <t>Taiwan 2007</t>
  </si>
  <si>
    <t>Taiwan 2005</t>
  </si>
  <si>
    <t>Taiwan 2000</t>
  </si>
  <si>
    <t>Taiwan 1997</t>
  </si>
  <si>
    <t>Taiwan 1995</t>
  </si>
  <si>
    <t>Taiwan 1991</t>
  </si>
  <si>
    <t>Taiwan 1986</t>
  </si>
  <si>
    <t>Taiwan 1981</t>
  </si>
  <si>
    <t>United Kingdom 2013</t>
  </si>
  <si>
    <t>United Kingdom 2010</t>
  </si>
  <si>
    <t>United Kingdom 2007</t>
  </si>
  <si>
    <t>United Kingdom 2004</t>
  </si>
  <si>
    <t>United Kingdom 1999</t>
  </si>
  <si>
    <t>United Kingdom 1995</t>
  </si>
  <si>
    <t>United Kingdom 1994</t>
  </si>
  <si>
    <t>United Kingdom 1991</t>
  </si>
  <si>
    <t>United Kingdom 1986</t>
  </si>
  <si>
    <t>United Kingdom 1979</t>
  </si>
  <si>
    <t>United Kingdom 1974</t>
  </si>
  <si>
    <t>United Kingdom 1969</t>
  </si>
  <si>
    <t>United States 2013</t>
  </si>
  <si>
    <t>United States 2010</t>
  </si>
  <si>
    <t>United States 2007</t>
  </si>
  <si>
    <t>United States 2004</t>
  </si>
  <si>
    <t>United States 2000</t>
  </si>
  <si>
    <t>United States 1997</t>
  </si>
  <si>
    <t>United States 1994</t>
  </si>
  <si>
    <t>United States 1991</t>
  </si>
  <si>
    <t>United States 1986</t>
  </si>
  <si>
    <t>United States 1979</t>
  </si>
  <si>
    <t>United States 1974</t>
  </si>
  <si>
    <t>Uruguay 2013</t>
  </si>
  <si>
    <t>Uruguay 2010</t>
  </si>
  <si>
    <t>Uruguay 2007</t>
  </si>
  <si>
    <t>Uruguay 2004</t>
  </si>
  <si>
    <t>Gross</t>
  </si>
  <si>
    <t>Mixed</t>
  </si>
  <si>
    <t>Australia</t>
  </si>
  <si>
    <t>AU10, AU08, AU03, AU01, AU95, AU89, AU85, AU81</t>
  </si>
  <si>
    <t>Austria</t>
  </si>
  <si>
    <t>AT13, AT10, AT07, AT04</t>
  </si>
  <si>
    <t>AT00, AT97, AT94</t>
  </si>
  <si>
    <t>AT95, AT87</t>
  </si>
  <si>
    <t>Belgium</t>
  </si>
  <si>
    <t>BE97, BE92</t>
  </si>
  <si>
    <t>BE00, BE95, BE88, BE85</t>
  </si>
  <si>
    <t>Brazil</t>
  </si>
  <si>
    <t>BR13, BR11, BR09, BR06</t>
  </si>
  <si>
    <t>Canada</t>
  </si>
  <si>
    <t>CA10, CA07, CA04, CA00, CA98, CA97, CA94, CA91, CA87, CA81, CA75, CA71</t>
  </si>
  <si>
    <t>China</t>
  </si>
  <si>
    <t>Colombia</t>
  </si>
  <si>
    <t>CO13, CO10, CO07</t>
  </si>
  <si>
    <t>Czech Republic</t>
  </si>
  <si>
    <t>CZ13, CZ10, CZ07, CZ04, CZ02, CZ96, CZ92</t>
  </si>
  <si>
    <t>Denmark</t>
  </si>
  <si>
    <t>DK13, DK10, DK07, DK04, DK00, DK95, DK92, DK87</t>
  </si>
  <si>
    <t>Egypt</t>
  </si>
  <si>
    <t>Estonia</t>
  </si>
  <si>
    <t>EE13, EE10, EE07, EE04</t>
  </si>
  <si>
    <t>Filand</t>
  </si>
  <si>
    <t>FI13, FI10, FI07, FI04, FI00, FI95, FI91, FI87</t>
  </si>
  <si>
    <t>France</t>
  </si>
  <si>
    <t>FR10, FR05, FR00, FR94, FR89, FR84, FR78</t>
  </si>
  <si>
    <t>Georgia</t>
  </si>
  <si>
    <t>GE13, GE10</t>
  </si>
  <si>
    <t>Germany</t>
  </si>
  <si>
    <t>DE13, DE10, DE07, DE04, DE00, DE94, DE89, DE84, DE83, DE81, DE78, DE73</t>
  </si>
  <si>
    <t>Greece</t>
  </si>
  <si>
    <t>GR13, GR10, GR07</t>
  </si>
  <si>
    <t>GR04, GR00, GR95</t>
  </si>
  <si>
    <t>Guatemala</t>
  </si>
  <si>
    <t>GT14, GT11, GT06</t>
  </si>
  <si>
    <t>Hungary</t>
  </si>
  <si>
    <t>HU12, HU09, HU07, HU05, HU99, HU94, HU91</t>
  </si>
  <si>
    <t>Iceland</t>
  </si>
  <si>
    <t>IS10, IS07, IS04</t>
  </si>
  <si>
    <t>India</t>
  </si>
  <si>
    <t>IN11, IN04</t>
  </si>
  <si>
    <t>Ireland</t>
  </si>
  <si>
    <t>IE10, IR07, IE04, IE87</t>
  </si>
  <si>
    <t>IE00, IE96, IE95, IE94</t>
  </si>
  <si>
    <t>Israel</t>
  </si>
  <si>
    <t>IL12, IL10, IL07, IL05, IL01, IL97, IL92, IL86, IL79</t>
  </si>
  <si>
    <t>Italy</t>
  </si>
  <si>
    <t>Japan</t>
  </si>
  <si>
    <t>Luxembourg</t>
  </si>
  <si>
    <t>LU13, LU10, LU08, LU04</t>
  </si>
  <si>
    <t>LU00, LU97, LU94, LU91, LU85</t>
  </si>
  <si>
    <t>Mexico</t>
  </si>
  <si>
    <t>MX12, MX10, MX08, MX04, MX02, MX00, MX98, MX96, MX94, MX92, MX89, MX84</t>
  </si>
  <si>
    <t>Netherlands</t>
  </si>
  <si>
    <t>NL13, NL10, NL07, NL04, NL99, NL93, NL90, NL87, NL83</t>
  </si>
  <si>
    <t>Norway</t>
  </si>
  <si>
    <t>NO13, NO10, NO07, NO04, NO00, NO95, NO91, NO86, NO79</t>
  </si>
  <si>
    <t>Panama</t>
  </si>
  <si>
    <t>PA13, PA10, PA07</t>
  </si>
  <si>
    <t>Paraguay</t>
  </si>
  <si>
    <t>PY10, PY13</t>
  </si>
  <si>
    <t>Peru</t>
  </si>
  <si>
    <t>PE13, PE10, PE07, PE04</t>
  </si>
  <si>
    <t>Poland</t>
  </si>
  <si>
    <t>PL13, PL10, PL07, PL04, PL99</t>
  </si>
  <si>
    <t>PL92, PL86</t>
  </si>
  <si>
    <t>Romania</t>
  </si>
  <si>
    <t>RO97, RO95</t>
  </si>
  <si>
    <t>Russia</t>
  </si>
  <si>
    <t>RU13, RU10, RU07, RU04, RU00</t>
  </si>
  <si>
    <t>Serbia</t>
  </si>
  <si>
    <t>RS13, RS10, RS06</t>
  </si>
  <si>
    <t>Slovak Republic</t>
  </si>
  <si>
    <t>SK13, SK10, SK07, SK04, SK92</t>
  </si>
  <si>
    <t>Slovenia</t>
  </si>
  <si>
    <t>SI12, SI10, SI07, SI04, SI99, SI97</t>
  </si>
  <si>
    <t>South Africa</t>
  </si>
  <si>
    <t>ZA12, ZA10, ZA08</t>
  </si>
  <si>
    <t>South Korea</t>
  </si>
  <si>
    <t>KR12, KR10, KR08, KR06</t>
  </si>
  <si>
    <t>Spain</t>
  </si>
  <si>
    <t>ES13, ES10, ES07</t>
  </si>
  <si>
    <t>ES04, ES00, ES95, ES90, ES85, ES80</t>
  </si>
  <si>
    <t>Sweden</t>
  </si>
  <si>
    <t>SE05, SE00, SE95, SE92, SE87, SE81, SE75, SE67</t>
  </si>
  <si>
    <t>Switzerland</t>
  </si>
  <si>
    <t>CH13, CH10, CH07, CH04, CH02, CH00, CH92, CH82</t>
  </si>
  <si>
    <t>Taiwan</t>
  </si>
  <si>
    <t>TW13, TW10, TW07, TW05, TW00, TW97, TW95, TW91, TW86, TW81</t>
  </si>
  <si>
    <t>United Kingdom</t>
  </si>
  <si>
    <t>UK13, UK10, UK07, UK04, UK99, UK95, UK94, UK91, UK86, UK79, UK74, UK69</t>
  </si>
  <si>
    <t>United States</t>
  </si>
  <si>
    <t>US13, US10, US07, US04, US00, US97, US94, US91, US86, US79, US74</t>
  </si>
  <si>
    <t>Uruguay</t>
  </si>
  <si>
    <t>UY13, UY10, UY07, UY04</t>
  </si>
  <si>
    <t>For a continuously updated overview, see: http://www.lisdatacenter.org/our-data/lis-database/datasets-information/</t>
  </si>
  <si>
    <t>http://www.lisdatacenter.org/our-data/lis-database/documentation/list-of-net-income-datasets/</t>
  </si>
  <si>
    <t>Country</t>
  </si>
  <si>
    <t>Net</t>
  </si>
  <si>
    <t>Mix</t>
  </si>
  <si>
    <t>Absolute Fiscal Redistribution</t>
  </si>
  <si>
    <t>Relative Fiscal Redistribution</t>
  </si>
  <si>
    <t>Total</t>
  </si>
  <si>
    <t>Mean</t>
  </si>
  <si>
    <t>Koen Caminada</t>
  </si>
  <si>
    <t>Citation:</t>
  </si>
  <si>
    <t>Questions / contact:</t>
  </si>
  <si>
    <t>Version 1.0</t>
  </si>
  <si>
    <t>Jinxian Wang</t>
  </si>
  <si>
    <t>Gross, net or mixed</t>
  </si>
  <si>
    <t>N * T</t>
  </si>
  <si>
    <t>From
Transfers</t>
  </si>
  <si>
    <t>From
Taxes</t>
  </si>
  <si>
    <t>Gini Coefficient</t>
  </si>
  <si>
    <t>Dominican Rep 2007</t>
  </si>
  <si>
    <t>Share of Fiscal Redistribution</t>
  </si>
  <si>
    <t>Dominican Rep.</t>
  </si>
  <si>
    <t># sets</t>
  </si>
  <si>
    <t># LIS Datsets</t>
  </si>
  <si>
    <t>Gross income data for most countries and years, while income data net of (income) taxes for others</t>
  </si>
  <si>
    <t>Total population</t>
  </si>
  <si>
    <t>Working age population</t>
  </si>
  <si>
    <t>Budget size and target efficiency</t>
  </si>
  <si>
    <t>Budget size (transfers)</t>
  </si>
  <si>
    <t>Efficiency (transfers)</t>
  </si>
  <si>
    <t>Dominican Rep. 2007</t>
  </si>
  <si>
    <t>Notes</t>
  </si>
  <si>
    <r>
      <t xml:space="preserve">Gross income data for most countries and years (194 datasets), while income data net of income taxes for 80 countries and years (marked </t>
    </r>
    <r>
      <rPr>
        <i/>
        <sz val="9"/>
        <color theme="1"/>
        <rFont val="Calibri"/>
        <family val="2"/>
        <scheme val="minor"/>
      </rPr>
      <t>italic</t>
    </r>
    <r>
      <rPr>
        <sz val="9"/>
        <color theme="1"/>
        <rFont val="Calibri"/>
        <family val="2"/>
        <scheme val="minor"/>
      </rPr>
      <t>).</t>
    </r>
  </si>
  <si>
    <t>Year</t>
  </si>
  <si>
    <t>Residual</t>
  </si>
  <si>
    <t>Reference to the data: J. Wang and K. Caminada (2017), ‘Leiden LIS Budget Incidence Fiscal Redistribution Dataset on Income Inequality, Version 1.0’, posted at the website of LIS cross-national data center Luxembourg and posted at the website of Leiden University.</t>
  </si>
  <si>
    <t>Datasets Leiden LIS Budget Incidence Fiscal Redistribution Dataset on Income Inequality</t>
  </si>
  <si>
    <t xml:space="preserve">Table A2 Gini indices of primary income and disposable income and fiscal redistribution, working-age population </t>
  </si>
  <si>
    <t>Primary
Income</t>
  </si>
  <si>
    <t>Gross
Income</t>
  </si>
  <si>
    <t>Disposable
Income</t>
  </si>
  <si>
    <t>Table A3 Social benefits budget size and target efficiency (total population)</t>
  </si>
  <si>
    <t>Budget size is the average size of social tranfers / taxes as a proportion of pre-tax (gross) income.</t>
  </si>
  <si>
    <t>Table A2 Gini indices of primary income and disposable income and fiscal redistribution, total population</t>
  </si>
  <si>
    <t>Minimum</t>
  </si>
  <si>
    <t>Maximum</t>
  </si>
  <si>
    <t>Country / year</t>
  </si>
  <si>
    <t>AU</t>
  </si>
  <si>
    <t>AT</t>
  </si>
  <si>
    <t>BE</t>
  </si>
  <si>
    <t>BR</t>
  </si>
  <si>
    <t>CA</t>
  </si>
  <si>
    <t>CN</t>
  </si>
  <si>
    <t>CO</t>
  </si>
  <si>
    <t>CZ</t>
  </si>
  <si>
    <t>DK</t>
  </si>
  <si>
    <t>DO</t>
  </si>
  <si>
    <t>EG</t>
  </si>
  <si>
    <t>EE</t>
  </si>
  <si>
    <t>FI</t>
  </si>
  <si>
    <t>FR</t>
  </si>
  <si>
    <t>GE</t>
  </si>
  <si>
    <t>GR</t>
  </si>
  <si>
    <t>DE</t>
  </si>
  <si>
    <t>GT</t>
  </si>
  <si>
    <t>HU</t>
  </si>
  <si>
    <t>IS</t>
  </si>
  <si>
    <t>IN</t>
  </si>
  <si>
    <t>IE</t>
  </si>
  <si>
    <t>IL</t>
  </si>
  <si>
    <t>IT</t>
  </si>
  <si>
    <t>JP</t>
  </si>
  <si>
    <t>LU</t>
  </si>
  <si>
    <t>MX</t>
  </si>
  <si>
    <t>NL</t>
  </si>
  <si>
    <t>NO</t>
  </si>
  <si>
    <t>PA</t>
  </si>
  <si>
    <t>PY</t>
  </si>
  <si>
    <t>PE</t>
  </si>
  <si>
    <t>PL</t>
  </si>
  <si>
    <t>RO</t>
  </si>
  <si>
    <t>RU</t>
  </si>
  <si>
    <t>RS</t>
  </si>
  <si>
    <t>SK</t>
  </si>
  <si>
    <t>SI</t>
  </si>
  <si>
    <t>ZA</t>
  </si>
  <si>
    <t>KR</t>
  </si>
  <si>
    <t>ES</t>
  </si>
  <si>
    <t>SE</t>
  </si>
  <si>
    <t>CH</t>
  </si>
  <si>
    <t>TW</t>
  </si>
  <si>
    <t>UK</t>
  </si>
  <si>
    <t>US</t>
  </si>
  <si>
    <t>UY</t>
  </si>
  <si>
    <t># Observations 
Primary
Income</t>
  </si>
  <si>
    <t xml:space="preserve"> # Obervations
Gross
Income</t>
  </si>
  <si>
    <t># Observations
Disposable
Income</t>
  </si>
  <si>
    <t>Code</t>
  </si>
  <si>
    <t>Gross / net</t>
  </si>
  <si>
    <t>(All)</t>
  </si>
  <si>
    <t>Row Labels</t>
  </si>
  <si>
    <t>(Multiple Items)</t>
  </si>
  <si>
    <t>Residual / total 
redistribution</t>
  </si>
  <si>
    <t>Ratio other transfers / 
total transfers</t>
  </si>
  <si>
    <t>Total
redistribution</t>
  </si>
  <si>
    <t># Datasets</t>
  </si>
  <si>
    <t>From tranfers</t>
  </si>
  <si>
    <t>From transfers WA</t>
  </si>
  <si>
    <t>A1 Descriptives Leiden LIS Budget Incidence Fiscal Redistribution Dataset on Income Inequality</t>
  </si>
  <si>
    <t># Observations disposable income</t>
  </si>
  <si>
    <t>Gini P income</t>
  </si>
  <si>
    <t>Gini G income</t>
  </si>
  <si>
    <t>Gini D income</t>
  </si>
  <si>
    <t>Gini P income WA</t>
  </si>
  <si>
    <t>Gini G income WA</t>
  </si>
  <si>
    <t>Fiscal redistr (%)</t>
  </si>
  <si>
    <t>Results for Hungary 2012, 2009 and 2007 should be treated with caution. We miss over 20% of the observations when we move from disposable income to primary income.</t>
  </si>
  <si>
    <t>Gini D income WA</t>
  </si>
  <si>
    <t>Fiscal redistr (%) WA</t>
  </si>
  <si>
    <t>All social
benefits</t>
  </si>
  <si>
    <t>Shares of social transfers as a proportion of all social benefits</t>
  </si>
  <si>
    <t>Budget size transfers</t>
  </si>
  <si>
    <t>Efficiency transfers</t>
  </si>
  <si>
    <t>Relative fiscal
redistribution</t>
  </si>
  <si>
    <t>Relative fiscal redistribution (%)</t>
  </si>
  <si>
    <t xml:space="preserve">Other transfers </t>
  </si>
  <si>
    <t>Sum</t>
  </si>
  <si>
    <t>Efficiency index ranges from -1.0 to + 1.0  (the poorest respectively the richest reciepient recieves all transfer income)</t>
  </si>
  <si>
    <t>Education</t>
  </si>
  <si>
    <t>Unemployment</t>
  </si>
  <si>
    <t>Education transfers</t>
  </si>
  <si>
    <t>Sickness</t>
  </si>
  <si>
    <t>Housing</t>
  </si>
  <si>
    <t>Primary
income (a)</t>
  </si>
  <si>
    <t>Disposable
income (c)</t>
  </si>
  <si>
    <t>Gross
income (b)</t>
  </si>
  <si>
    <t>Redistribution</t>
  </si>
  <si>
    <t>Absolute (a-c)</t>
  </si>
  <si>
    <t>Relative 
(a-c)/a*100</t>
  </si>
  <si>
    <t>Any questions about the Leiden Budget Incidence Fiscal Redistribution Database on Income Inequality may be addressed to:
Jinxian Wang, Economics Department, Leiden University, PO Box 9520, 2300 RA Leiden, The Netherlands. E-mail: j.wang@law.leidenuniv.nl
Koen Caminada, Economics Department, Leiden University, PO Box 9520, 2300 RA Leiden, The Netherlands. E-mail: c.l.j.caminada@law.leidenuniv.nl</t>
  </si>
  <si>
    <t>Mean (rescaling)</t>
  </si>
  <si>
    <r>
      <rPr>
        <sz val="9"/>
        <color rgb="FFFF0000"/>
        <rFont val="Calibri"/>
        <family val="2"/>
        <scheme val="minor"/>
      </rPr>
      <t>Mean (rescaling):</t>
    </r>
    <r>
      <rPr>
        <sz val="9"/>
        <color rgb="FF000000"/>
        <rFont val="Calibri"/>
        <family val="2"/>
        <scheme val="minor"/>
      </rPr>
      <t xml:space="preserve"> the sum of all partial redistributive effects amount (a little) over 100 percent due to missing observations. We rescaled the redistributive effects of each social program by applying an adjustment factor, which is defined as the overall redistribution (100%) divided by sum of all partial redistributive effects of all programs (over 100%), in order to correct for an over-estimated effect.</t>
    </r>
  </si>
  <si>
    <t>Mean (rescaling social transfers)</t>
  </si>
  <si>
    <r>
      <rPr>
        <sz val="9"/>
        <color rgb="FFFF0000"/>
        <rFont val="Calibri"/>
        <family val="2"/>
        <scheme val="minor"/>
      </rPr>
      <t>Mean (rescaling social transfers):</t>
    </r>
    <r>
      <rPr>
        <sz val="9"/>
        <color rgb="FF000000"/>
        <rFont val="Calibri"/>
        <family val="2"/>
        <scheme val="minor"/>
      </rPr>
      <t xml:space="preserve"> the sum of all transfers amount over 100 percent due to missing observations. We rescaled each social transfer by applying an adjustment factor, which is defined as the all social transfers (100%) divided by sum of all social transfers (over 100%), in order to correct for an over-estimated effect.</t>
    </r>
  </si>
  <si>
    <r>
      <rPr>
        <sz val="9"/>
        <color theme="1"/>
        <rFont val="Book Antiqua"/>
        <family val="1"/>
      </rPr>
      <t>URL:</t>
    </r>
    <r>
      <rPr>
        <b/>
        <sz val="9"/>
        <color theme="1"/>
        <rFont val="Book Antiqua"/>
        <family val="1"/>
      </rPr>
      <t xml:space="preserve"> </t>
    </r>
    <r>
      <rPr>
        <u/>
        <sz val="9"/>
        <color indexed="12"/>
        <rFont val="Book Antiqua"/>
        <family val="1"/>
      </rPr>
      <t>www.universiteitleiden.nl/en/law/institute-for-tax-law-and-economics/economics/data-sets</t>
    </r>
  </si>
  <si>
    <r>
      <t xml:space="preserve">Leiden LIS Budget Incidence Fiscal Redistribution Dataset 
on
</t>
    </r>
    <r>
      <rPr>
        <b/>
        <sz val="13"/>
        <color theme="6" tint="-0.249977111117893"/>
        <rFont val="Book Antiqua"/>
        <family val="1"/>
      </rPr>
      <t>Income Inequality</t>
    </r>
    <r>
      <rPr>
        <b/>
        <sz val="13"/>
        <rFont val="Book Antiqua"/>
        <family val="1"/>
      </rPr>
      <t xml:space="preserve">
</t>
    </r>
    <r>
      <rPr>
        <b/>
        <sz val="10"/>
        <rFont val="Book Antiqua"/>
        <family val="1"/>
      </rPr>
      <t xml:space="preserve">
</t>
    </r>
    <r>
      <rPr>
        <sz val="10"/>
        <rFont val="Book Antiqua"/>
        <family val="1"/>
      </rPr>
      <t>for 47 LIS countries - 1967-2014</t>
    </r>
  </si>
  <si>
    <t>Region</t>
  </si>
  <si>
    <t>EU15</t>
  </si>
  <si>
    <t>Europe - other</t>
  </si>
  <si>
    <t>Anglo-Saxon</t>
  </si>
  <si>
    <t>BRICS</t>
  </si>
  <si>
    <t>Middle East</t>
  </si>
  <si>
    <t>Latin America</t>
  </si>
  <si>
    <t>CEE</t>
  </si>
  <si>
    <t>South-East Asia</t>
  </si>
  <si>
    <t>For some countries and years, private transfers are not available, including Canada (1997, 1994, 1991, 1987, 1981, 1975, 1971), Czech Republic (1996, 1992), Italy (1986), Norway (2013, 2010, 2007), Poland (1986), Romania (1997, 1995), Slovakia (1992), Spain (1985, 1980), Sweden (1981, 1967). Taiwan (1995) has no information on private transfers or social security transfers. Austria (1995, 1987) only has information on disposable income. For cases without information on private transfers, we calculate all incomes without adding private transfers.</t>
  </si>
  <si>
    <t>Table A4 Social transfers as a proportion of all social benefits  (total population)</t>
  </si>
  <si>
    <t>Sickness transfers</t>
  </si>
  <si>
    <t>Family/Children transfers</t>
  </si>
  <si>
    <t>Housing transfers</t>
  </si>
  <si>
    <t>Other transfers</t>
  </si>
  <si>
    <t>Table A5 Redistributive effect of programs (total population)</t>
  </si>
  <si>
    <t>General/food/ medical assistance</t>
  </si>
  <si>
    <t xml:space="preserve">Unemployment </t>
  </si>
  <si>
    <t>Table A4 Social transfers and income taxes as a proportion of households’ gross income  (total population)</t>
  </si>
  <si>
    <t>From income taxes</t>
  </si>
  <si>
    <t>From income taxes WA</t>
  </si>
  <si>
    <t>Budget size (income taxes)</t>
  </si>
  <si>
    <t>Efficiency
(income taxes)</t>
  </si>
  <si>
    <t>Budget size income taxes</t>
  </si>
  <si>
    <t>Efficiency income taxes</t>
  </si>
  <si>
    <t>Income taxes</t>
  </si>
  <si>
    <t>Income
taxes</t>
  </si>
  <si>
    <t>Social transfers and income taxes as a proportion of housholds' gross income</t>
  </si>
  <si>
    <t>Results for Hungary 2012, 2009 and 2007 should be treated with caution. We miss over 20% of observations when we move from primary to disposable income.</t>
  </si>
  <si>
    <t>General/food/ medical
assistance</t>
  </si>
  <si>
    <t>Old-age/ 
Disability/ 
Survivor</t>
  </si>
  <si>
    <t>Family/ 
Children</t>
  </si>
  <si>
    <t>Absolute Fiscal Redistribution via Programs</t>
  </si>
  <si>
    <t>Shares of Fiscal Redistribution via Programs</t>
  </si>
  <si>
    <t>Family/
Children</t>
  </si>
  <si>
    <t>Grand Total</t>
  </si>
  <si>
    <t>Sum all social benefitss</t>
  </si>
  <si>
    <t>Family/
 Children</t>
  </si>
  <si>
    <t>Unemployment compensation</t>
  </si>
  <si>
    <t xml:space="preserve">Residual </t>
  </si>
  <si>
    <t xml:space="preserve">Income taxes </t>
  </si>
  <si>
    <t>Old-age/ Disability/ Survivor transfers</t>
  </si>
  <si>
    <t>General / food / medical assistance</t>
  </si>
  <si>
    <t>Old-age / Disability / Survivor transfers</t>
  </si>
  <si>
    <t>Education  transfers</t>
  </si>
  <si>
    <t>IT14, IT10, IT08, IT04, IT00, IT98, IT95, IT93, IT91, IT89, IT87, IT86</t>
  </si>
  <si>
    <r>
      <t xml:space="preserve">Gross income data for most countries and years (194 datasets), while income data net of income taxes for 84 countries and years (marked </t>
    </r>
    <r>
      <rPr>
        <i/>
        <sz val="9"/>
        <color theme="1"/>
        <rFont val="Calibri"/>
        <family val="2"/>
        <scheme val="minor"/>
      </rPr>
      <t>italic</t>
    </r>
    <r>
      <rPr>
        <sz val="9"/>
        <color theme="1"/>
        <rFont val="Calibri"/>
        <family val="2"/>
        <scheme val="minor"/>
      </rPr>
      <t>).</t>
    </r>
  </si>
  <si>
    <t>November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</si>
</sst>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0"/>
  </numFmts>
  <fonts count="58" x14ac:knownFonts="1">
    <font>
      <sz val="11"/>
      <color theme="1"/>
      <name val="Calibri"/>
      <family val="2"/>
      <scheme val="minor"/>
    </font>
    <font>
      <sz val="8"/>
      <color theme="1"/>
      <name val="Verdana"/>
      <family val="2"/>
    </font>
    <font>
      <sz val="11"/>
      <color theme="1"/>
      <name val="Calibri"/>
      <family val="2"/>
      <scheme val="minor"/>
    </font>
    <font>
      <sz val="9"/>
      <name val="Calibri"/>
      <family val="2"/>
      <scheme val="minor"/>
    </font>
    <font>
      <sz val="9"/>
      <color rgb="FF000000"/>
      <name val="Calibri"/>
      <family val="2"/>
      <scheme val="minor"/>
    </font>
    <font>
      <sz val="8"/>
      <color rgb="FF000000"/>
      <name val="Calibri"/>
      <family val="2"/>
      <scheme val="minor"/>
    </font>
    <font>
      <sz val="9"/>
      <color theme="1"/>
      <name val="Calibri"/>
      <family val="2"/>
      <scheme val="minor"/>
    </font>
    <font>
      <sz val="11"/>
      <color indexed="8"/>
      <name val="Calibri"/>
      <family val="2"/>
      <scheme val="minor"/>
    </font>
    <font>
      <sz val="9"/>
      <color theme="1"/>
      <name val="Times New Roman"/>
      <family val="1"/>
    </font>
    <font>
      <i/>
      <sz val="9"/>
      <name val="Calibri"/>
      <family val="2"/>
      <scheme val="minor"/>
    </font>
    <font>
      <i/>
      <sz val="9"/>
      <color rgb="FF000000"/>
      <name val="Calibri"/>
      <family val="2"/>
      <scheme val="minor"/>
    </font>
    <font>
      <sz val="10"/>
      <name val="Arial"/>
      <family val="2"/>
    </font>
    <font>
      <b/>
      <sz val="13"/>
      <name val="Book Antiqua"/>
      <family val="1"/>
    </font>
    <font>
      <sz val="11"/>
      <name val="Arial"/>
      <family val="2"/>
    </font>
    <font>
      <b/>
      <sz val="14"/>
      <name val="Book Antiqua"/>
      <family val="1"/>
    </font>
    <font>
      <b/>
      <sz val="11"/>
      <name val="Book Antiqua"/>
      <family val="1"/>
    </font>
    <font>
      <sz val="9"/>
      <name val="Book Antiqua"/>
      <family val="1"/>
    </font>
    <font>
      <i/>
      <sz val="11"/>
      <name val="Book Antiqua"/>
      <family val="1"/>
    </font>
    <font>
      <sz val="10"/>
      <name val="Book Antiqua"/>
      <family val="1"/>
    </font>
    <font>
      <u/>
      <sz val="10"/>
      <color indexed="12"/>
      <name val="Arial"/>
      <family val="2"/>
    </font>
    <font>
      <sz val="11"/>
      <name val="Book Antiqua"/>
      <family val="1"/>
    </font>
    <font>
      <sz val="8"/>
      <color theme="1"/>
      <name val="Calibri"/>
      <family val="2"/>
      <scheme val="minor"/>
    </font>
    <font>
      <i/>
      <sz val="9"/>
      <color theme="1"/>
      <name val="Calibri"/>
      <family val="2"/>
      <scheme val="minor"/>
    </font>
    <font>
      <b/>
      <sz val="11"/>
      <name val="Calibri"/>
      <family val="2"/>
      <scheme val="minor"/>
    </font>
    <font>
      <sz val="9"/>
      <color indexed="8"/>
      <name val="Calibri"/>
      <family val="2"/>
      <scheme val="minor"/>
    </font>
    <font>
      <i/>
      <sz val="9"/>
      <color indexed="8"/>
      <name val="Calibri"/>
      <family val="2"/>
      <scheme val="minor"/>
    </font>
    <font>
      <sz val="8"/>
      <name val="Calibri"/>
      <family val="2"/>
      <scheme val="minor"/>
    </font>
    <font>
      <i/>
      <sz val="8"/>
      <color theme="1"/>
      <name val="Calibri"/>
      <family val="2"/>
      <scheme val="minor"/>
    </font>
    <font>
      <i/>
      <sz val="11"/>
      <color theme="1"/>
      <name val="Calibri"/>
      <family val="2"/>
      <scheme val="minor"/>
    </font>
    <font>
      <i/>
      <sz val="8"/>
      <name val="Calibri"/>
      <family val="2"/>
      <scheme val="minor"/>
    </font>
    <font>
      <i/>
      <sz val="8"/>
      <color rgb="FF000000"/>
      <name val="Calibri"/>
      <family val="2"/>
      <scheme val="minor"/>
    </font>
    <font>
      <b/>
      <sz val="18"/>
      <color theme="3"/>
      <name val="Cambria"/>
      <family val="2"/>
      <scheme val="major"/>
    </font>
    <font>
      <b/>
      <sz val="15"/>
      <color theme="3"/>
      <name val="Verdana"/>
      <family val="2"/>
    </font>
    <font>
      <b/>
      <sz val="13"/>
      <color theme="3"/>
      <name val="Verdana"/>
      <family val="2"/>
    </font>
    <font>
      <b/>
      <sz val="11"/>
      <color theme="3"/>
      <name val="Verdana"/>
      <family val="2"/>
    </font>
    <font>
      <sz val="8"/>
      <color rgb="FF006100"/>
      <name val="Verdana"/>
      <family val="2"/>
    </font>
    <font>
      <sz val="8"/>
      <color rgb="FF9C0006"/>
      <name val="Verdana"/>
      <family val="2"/>
    </font>
    <font>
      <sz val="8"/>
      <color rgb="FF9C6500"/>
      <name val="Verdana"/>
      <family val="2"/>
    </font>
    <font>
      <sz val="8"/>
      <color rgb="FF3F3F76"/>
      <name val="Verdana"/>
      <family val="2"/>
    </font>
    <font>
      <b/>
      <sz val="8"/>
      <color rgb="FF3F3F3F"/>
      <name val="Verdana"/>
      <family val="2"/>
    </font>
    <font>
      <b/>
      <sz val="8"/>
      <color rgb="FFFA7D00"/>
      <name val="Verdana"/>
      <family val="2"/>
    </font>
    <font>
      <sz val="8"/>
      <color rgb="FFFA7D00"/>
      <name val="Verdana"/>
      <family val="2"/>
    </font>
    <font>
      <b/>
      <sz val="8"/>
      <color theme="0"/>
      <name val="Verdana"/>
      <family val="2"/>
    </font>
    <font>
      <sz val="8"/>
      <color rgb="FFFF0000"/>
      <name val="Verdana"/>
      <family val="2"/>
    </font>
    <font>
      <i/>
      <sz val="8"/>
      <color rgb="FF7F7F7F"/>
      <name val="Verdana"/>
      <family val="2"/>
    </font>
    <font>
      <b/>
      <sz val="8"/>
      <color theme="1"/>
      <name val="Verdana"/>
      <family val="2"/>
    </font>
    <font>
      <sz val="8"/>
      <color theme="0"/>
      <name val="Verdana"/>
      <family val="2"/>
    </font>
    <font>
      <sz val="9"/>
      <color rgb="FFFF0000"/>
      <name val="Calibri"/>
      <family val="2"/>
      <scheme val="minor"/>
    </font>
    <font>
      <u/>
      <sz val="9"/>
      <color indexed="12"/>
      <name val="Book Antiqua"/>
      <family val="1"/>
    </font>
    <font>
      <sz val="9"/>
      <color theme="1"/>
      <name val="Book Antiqua"/>
      <family val="1"/>
    </font>
    <font>
      <b/>
      <sz val="9"/>
      <color theme="1"/>
      <name val="Book Antiqua"/>
      <family val="1"/>
    </font>
    <font>
      <b/>
      <sz val="10"/>
      <name val="Book Antiqua"/>
      <family val="1"/>
    </font>
    <font>
      <b/>
      <sz val="13"/>
      <color theme="6" tint="-0.249977111117893"/>
      <name val="Book Antiqua"/>
      <family val="1"/>
    </font>
    <font>
      <sz val="8"/>
      <color indexed="8"/>
      <name val="Calibri"/>
      <family val="2"/>
      <scheme val="minor"/>
    </font>
    <font>
      <b/>
      <sz val="8"/>
      <color theme="1"/>
      <name val="Calibri"/>
      <family val="2"/>
      <scheme val="minor"/>
    </font>
    <font>
      <b/>
      <i/>
      <sz val="11"/>
      <name val="Calibri"/>
      <family val="2"/>
      <scheme val="minor"/>
    </font>
    <font>
      <i/>
      <sz val="11"/>
      <color indexed="8"/>
      <name val="Calibri"/>
      <family val="2"/>
      <scheme val="minor"/>
    </font>
    <font>
      <i/>
      <sz val="8"/>
      <color rgb="FFFF0000"/>
      <name val="Calibri"/>
      <family val="2"/>
      <scheme val="minor"/>
    </font>
  </fonts>
  <fills count="39">
    <fill>
      <patternFill patternType="none"/>
    </fill>
    <fill>
      <patternFill patternType="gray125"/>
    </fill>
    <fill>
      <patternFill patternType="solid">
        <fgColor indexed="42"/>
        <bgColor indexed="64"/>
      </patternFill>
    </fill>
    <fill>
      <patternFill patternType="solid">
        <fgColor indexed="47"/>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42">
    <border>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style="medium">
        <color indexed="64"/>
      </right>
      <top/>
      <bottom style="medium">
        <color indexed="64"/>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64"/>
      </left>
      <right style="thin">
        <color auto="1"/>
      </right>
      <top style="thin">
        <color auto="1"/>
      </top>
      <bottom/>
      <diagonal/>
    </border>
    <border>
      <left style="thin">
        <color indexed="64"/>
      </left>
      <right style="thin">
        <color auto="1"/>
      </right>
      <top/>
      <bottom/>
      <diagonal/>
    </border>
    <border>
      <left style="thin">
        <color indexed="64"/>
      </left>
      <right style="thin">
        <color auto="1"/>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s>
  <cellStyleXfs count="49">
    <xf numFmtId="0" fontId="0" fillId="0" borderId="0"/>
    <xf numFmtId="9" fontId="2" fillId="0" borderId="0" applyFont="0" applyFill="0" applyBorder="0" applyAlignment="0" applyProtection="0"/>
    <xf numFmtId="0" fontId="7" fillId="0" borderId="0"/>
    <xf numFmtId="0" fontId="11" fillId="0" borderId="0"/>
    <xf numFmtId="0" fontId="19" fillId="0" borderId="0" applyNumberFormat="0" applyFill="0" applyBorder="0" applyAlignment="0" applyProtection="0">
      <alignment vertical="top"/>
      <protection locked="0"/>
    </xf>
    <xf numFmtId="9" fontId="7" fillId="0" borderId="0" applyFont="0" applyFill="0" applyBorder="0" applyAlignment="0" applyProtection="0"/>
    <xf numFmtId="0" fontId="31" fillId="0" borderId="0" applyNumberFormat="0" applyFill="0" applyBorder="0" applyAlignment="0" applyProtection="0"/>
    <xf numFmtId="0" fontId="32" fillId="0" borderId="30" applyNumberFormat="0" applyFill="0" applyAlignment="0" applyProtection="0"/>
    <xf numFmtId="0" fontId="33" fillId="0" borderId="31" applyNumberFormat="0" applyFill="0" applyAlignment="0" applyProtection="0"/>
    <xf numFmtId="0" fontId="34" fillId="0" borderId="32" applyNumberFormat="0" applyFill="0" applyAlignment="0" applyProtection="0"/>
    <xf numFmtId="0" fontId="34" fillId="0" borderId="0" applyNumberFormat="0" applyFill="0" applyBorder="0" applyAlignment="0" applyProtection="0"/>
    <xf numFmtId="0" fontId="35" fillId="7" borderId="0" applyNumberFormat="0" applyBorder="0" applyAlignment="0" applyProtection="0"/>
    <xf numFmtId="0" fontId="36" fillId="8" borderId="0" applyNumberFormat="0" applyBorder="0" applyAlignment="0" applyProtection="0"/>
    <xf numFmtId="0" fontId="37" fillId="9" borderId="0" applyNumberFormat="0" applyBorder="0" applyAlignment="0" applyProtection="0"/>
    <xf numFmtId="0" fontId="38" fillId="10" borderId="33" applyNumberFormat="0" applyAlignment="0" applyProtection="0"/>
    <xf numFmtId="0" fontId="39" fillId="11" borderId="34" applyNumberFormat="0" applyAlignment="0" applyProtection="0"/>
    <xf numFmtId="0" fontId="40" fillId="11" borderId="33" applyNumberFormat="0" applyAlignment="0" applyProtection="0"/>
    <xf numFmtId="0" fontId="41" fillId="0" borderId="35" applyNumberFormat="0" applyFill="0" applyAlignment="0" applyProtection="0"/>
    <xf numFmtId="0" fontId="42" fillId="12" borderId="36" applyNumberFormat="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5" fillId="0" borderId="38" applyNumberFormat="0" applyFill="0" applyAlignment="0" applyProtection="0"/>
    <xf numFmtId="0" fontId="46"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46" fillId="17" borderId="0" applyNumberFormat="0" applyBorder="0" applyAlignment="0" applyProtection="0"/>
    <xf numFmtId="0" fontId="46"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46" fillId="21" borderId="0" applyNumberFormat="0" applyBorder="0" applyAlignment="0" applyProtection="0"/>
    <xf numFmtId="0" fontId="46"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46" fillId="25" borderId="0" applyNumberFormat="0" applyBorder="0" applyAlignment="0" applyProtection="0"/>
    <xf numFmtId="0" fontId="46"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46" fillId="29" borderId="0" applyNumberFormat="0" applyBorder="0" applyAlignment="0" applyProtection="0"/>
    <xf numFmtId="0" fontId="46"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46" fillId="33" borderId="0" applyNumberFormat="0" applyBorder="0" applyAlignment="0" applyProtection="0"/>
    <xf numFmtId="0" fontId="46"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46" fillId="37" borderId="0" applyNumberFormat="0" applyBorder="0" applyAlignment="0" applyProtection="0"/>
    <xf numFmtId="0" fontId="1" fillId="13" borderId="37" applyNumberFormat="0" applyFont="0" applyAlignment="0" applyProtection="0"/>
    <xf numFmtId="0" fontId="2" fillId="0" borderId="0"/>
    <xf numFmtId="9" fontId="2" fillId="0" borderId="0" applyFont="0" applyFill="0" applyBorder="0" applyAlignment="0" applyProtection="0"/>
  </cellStyleXfs>
  <cellXfs count="898">
    <xf numFmtId="0" fontId="0" fillId="0" borderId="0" xfId="0"/>
    <xf numFmtId="0" fontId="5" fillId="0" borderId="0" xfId="0" applyFont="1" applyProtection="1">
      <protection locked="0"/>
    </xf>
    <xf numFmtId="164" fontId="4" fillId="0" borderId="4" xfId="0" applyNumberFormat="1" applyFont="1" applyBorder="1" applyAlignment="1" applyProtection="1">
      <alignment horizontal="center" vertical="center"/>
      <protection locked="0"/>
    </xf>
    <xf numFmtId="164" fontId="4" fillId="0" borderId="5" xfId="0" applyNumberFormat="1" applyFont="1" applyBorder="1" applyAlignment="1" applyProtection="1">
      <alignment horizontal="center" vertical="center"/>
      <protection locked="0"/>
    </xf>
    <xf numFmtId="0" fontId="3" fillId="0" borderId="0" xfId="0" applyFont="1" applyBorder="1" applyAlignment="1" applyProtection="1">
      <alignment horizontal="left" vertical="center"/>
      <protection locked="0"/>
    </xf>
    <xf numFmtId="164" fontId="4" fillId="0" borderId="9" xfId="0" applyNumberFormat="1" applyFont="1" applyFill="1" applyBorder="1" applyAlignment="1" applyProtection="1">
      <alignment horizontal="center" vertical="center"/>
      <protection locked="0"/>
    </xf>
    <xf numFmtId="164" fontId="4" fillId="0" borderId="0" xfId="0" applyNumberFormat="1" applyFont="1" applyFill="1" applyBorder="1" applyAlignment="1" applyProtection="1">
      <alignment horizontal="center" vertical="center"/>
      <protection locked="0"/>
    </xf>
    <xf numFmtId="0" fontId="3" fillId="0" borderId="1" xfId="0" applyFont="1" applyBorder="1" applyAlignment="1" applyProtection="1">
      <alignment horizontal="left" vertical="center"/>
      <protection locked="0"/>
    </xf>
    <xf numFmtId="164" fontId="4" fillId="0" borderId="11" xfId="0" applyNumberFormat="1" applyFont="1" applyFill="1" applyBorder="1" applyAlignment="1" applyProtection="1">
      <alignment horizontal="center" vertical="center"/>
      <protection locked="0"/>
    </xf>
    <xf numFmtId="164" fontId="4" fillId="0" borderId="1" xfId="0" applyNumberFormat="1" applyFont="1" applyFill="1" applyBorder="1" applyAlignment="1" applyProtection="1">
      <alignment horizontal="center" vertical="center"/>
      <protection locked="0"/>
    </xf>
    <xf numFmtId="0" fontId="3" fillId="0" borderId="7" xfId="0" applyFont="1" applyBorder="1" applyAlignment="1" applyProtection="1">
      <alignment horizontal="left" vertical="center"/>
      <protection locked="0"/>
    </xf>
    <xf numFmtId="164" fontId="4" fillId="0" borderId="6" xfId="0" applyNumberFormat="1"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9" xfId="0" applyNumberFormat="1" applyFont="1" applyBorder="1" applyAlignment="1" applyProtection="1">
      <alignment horizontal="center" vertical="center"/>
      <protection locked="0"/>
    </xf>
    <xf numFmtId="164" fontId="4" fillId="0" borderId="0" xfId="0" applyNumberFormat="1" applyFont="1" applyBorder="1" applyAlignment="1" applyProtection="1">
      <alignment horizontal="center" vertical="center"/>
      <protection locked="0"/>
    </xf>
    <xf numFmtId="164" fontId="4" fillId="0" borderId="10" xfId="0" applyNumberFormat="1" applyFont="1" applyBorder="1" applyAlignment="1" applyProtection="1">
      <alignment horizontal="center" vertical="center"/>
      <protection locked="0"/>
    </xf>
    <xf numFmtId="1" fontId="4" fillId="0" borderId="0" xfId="0" applyNumberFormat="1" applyFont="1" applyBorder="1" applyAlignment="1" applyProtection="1">
      <alignment horizontal="center" vertical="center"/>
      <protection locked="0"/>
    </xf>
    <xf numFmtId="0" fontId="3" fillId="0" borderId="4" xfId="0" applyFont="1" applyBorder="1" applyAlignment="1" applyProtection="1">
      <alignment horizontal="left" vertical="center"/>
      <protection locked="0"/>
    </xf>
    <xf numFmtId="164" fontId="4" fillId="0" borderId="3" xfId="0" applyNumberFormat="1" applyFont="1" applyBorder="1" applyAlignment="1" applyProtection="1">
      <alignment horizontal="center" vertical="center"/>
      <protection locked="0"/>
    </xf>
    <xf numFmtId="164" fontId="4" fillId="0" borderId="11" xfId="0" applyNumberFormat="1" applyFont="1" applyBorder="1" applyAlignment="1" applyProtection="1">
      <alignment horizontal="center" vertical="center"/>
      <protection locked="0"/>
    </xf>
    <xf numFmtId="164" fontId="4" fillId="0" borderId="1" xfId="0" applyNumberFormat="1" applyFont="1" applyBorder="1" applyAlignment="1" applyProtection="1">
      <alignment horizontal="center" vertical="center"/>
      <protection locked="0"/>
    </xf>
    <xf numFmtId="164" fontId="4" fillId="0" borderId="2" xfId="0" applyNumberFormat="1" applyFont="1" applyBorder="1" applyAlignment="1" applyProtection="1">
      <alignment horizontal="center" vertical="center"/>
      <protection locked="0"/>
    </xf>
    <xf numFmtId="164" fontId="4" fillId="0" borderId="6" xfId="0" applyNumberFormat="1" applyFont="1" applyBorder="1" applyAlignment="1" applyProtection="1">
      <alignment horizontal="center" vertical="center"/>
      <protection locked="0"/>
    </xf>
    <xf numFmtId="164" fontId="4" fillId="0" borderId="7" xfId="0" applyNumberFormat="1" applyFont="1" applyBorder="1" applyAlignment="1" applyProtection="1">
      <alignment horizontal="center" vertical="center"/>
      <protection locked="0"/>
    </xf>
    <xf numFmtId="164" fontId="4" fillId="0" borderId="8" xfId="0" applyNumberFormat="1" applyFont="1" applyBorder="1" applyAlignment="1" applyProtection="1">
      <alignment horizontal="center" vertical="center"/>
      <protection locked="0"/>
    </xf>
    <xf numFmtId="0" fontId="5" fillId="0" borderId="0" xfId="0" applyFont="1" applyBorder="1" applyProtection="1">
      <protection locked="0"/>
    </xf>
    <xf numFmtId="0" fontId="0" fillId="0" borderId="0" xfId="0" applyAlignment="1">
      <alignment horizontal="left"/>
    </xf>
    <xf numFmtId="0" fontId="8" fillId="0" borderId="0" xfId="0" applyFont="1" applyFill="1" applyBorder="1" applyAlignment="1">
      <alignment horizontal="left" vertical="center"/>
    </xf>
    <xf numFmtId="0" fontId="6" fillId="0" borderId="4" xfId="0" applyFont="1" applyBorder="1" applyAlignment="1">
      <alignment horizontal="left" vertical="center"/>
    </xf>
    <xf numFmtId="0" fontId="6" fillId="0" borderId="3" xfId="0" applyFont="1" applyBorder="1" applyAlignment="1">
      <alignment horizontal="left" vertical="center"/>
    </xf>
    <xf numFmtId="0" fontId="6" fillId="0" borderId="14" xfId="0" applyFont="1" applyBorder="1" applyAlignment="1">
      <alignment horizontal="left" vertical="center"/>
    </xf>
    <xf numFmtId="164" fontId="6" fillId="0" borderId="6" xfId="0" applyNumberFormat="1" applyFont="1" applyBorder="1" applyAlignment="1">
      <alignment horizontal="center" vertical="center" wrapText="1"/>
    </xf>
    <xf numFmtId="164" fontId="6" fillId="0" borderId="7" xfId="0" applyNumberFormat="1" applyFont="1" applyBorder="1" applyAlignment="1">
      <alignment horizontal="center" vertical="center" wrapText="1"/>
    </xf>
    <xf numFmtId="9" fontId="4" fillId="0" borderId="0" xfId="1" applyFont="1" applyAlignment="1" applyProtection="1">
      <alignment horizontal="center" vertical="center"/>
      <protection locked="0"/>
    </xf>
    <xf numFmtId="9" fontId="4" fillId="0" borderId="9" xfId="1" applyFont="1" applyBorder="1" applyAlignment="1" applyProtection="1">
      <alignment horizontal="center" vertical="center"/>
      <protection locked="0"/>
    </xf>
    <xf numFmtId="9" fontId="4" fillId="0" borderId="10" xfId="1" applyFont="1" applyBorder="1" applyAlignment="1" applyProtection="1">
      <alignment horizontal="center" vertical="center"/>
      <protection locked="0"/>
    </xf>
    <xf numFmtId="9" fontId="4" fillId="0" borderId="1" xfId="1" applyFont="1" applyBorder="1" applyAlignment="1" applyProtection="1">
      <alignment horizontal="center" vertical="center"/>
      <protection locked="0"/>
    </xf>
    <xf numFmtId="9" fontId="4" fillId="0" borderId="11" xfId="1" applyFont="1" applyBorder="1" applyAlignment="1" applyProtection="1">
      <alignment horizontal="center" vertical="center"/>
      <protection locked="0"/>
    </xf>
    <xf numFmtId="9" fontId="4" fillId="0" borderId="2" xfId="1" applyFont="1" applyBorder="1" applyAlignment="1" applyProtection="1">
      <alignment horizontal="center" vertical="center"/>
      <protection locked="0"/>
    </xf>
    <xf numFmtId="9" fontId="4" fillId="0" borderId="0" xfId="1" applyFont="1" applyBorder="1" applyAlignment="1" applyProtection="1">
      <alignment horizontal="center" vertical="center"/>
      <protection locked="0"/>
    </xf>
    <xf numFmtId="9" fontId="4" fillId="0" borderId="7" xfId="1" applyFont="1" applyBorder="1" applyAlignment="1" applyProtection="1">
      <alignment horizontal="center" vertical="center"/>
      <protection locked="0"/>
    </xf>
    <xf numFmtId="9" fontId="4" fillId="0" borderId="6" xfId="1" applyFont="1" applyBorder="1" applyAlignment="1" applyProtection="1">
      <alignment horizontal="center" vertical="center"/>
      <protection locked="0"/>
    </xf>
    <xf numFmtId="9" fontId="4" fillId="0" borderId="8" xfId="1" applyFont="1" applyBorder="1" applyAlignment="1" applyProtection="1">
      <alignment horizontal="center" vertical="center"/>
      <protection locked="0"/>
    </xf>
    <xf numFmtId="9" fontId="4" fillId="0" borderId="4" xfId="1" applyFont="1" applyBorder="1" applyAlignment="1" applyProtection="1">
      <alignment horizontal="center" vertical="center"/>
      <protection locked="0"/>
    </xf>
    <xf numFmtId="9" fontId="4" fillId="0" borderId="3" xfId="1" applyFont="1" applyBorder="1" applyAlignment="1" applyProtection="1">
      <alignment horizontal="center" vertical="center"/>
      <protection locked="0"/>
    </xf>
    <xf numFmtId="9" fontId="4" fillId="0" borderId="5" xfId="1" applyFont="1" applyBorder="1" applyAlignment="1" applyProtection="1">
      <alignment horizontal="center" vertical="center"/>
      <protection locked="0"/>
    </xf>
    <xf numFmtId="164" fontId="3" fillId="0" borderId="9" xfId="0" applyNumberFormat="1" applyFont="1" applyBorder="1" applyAlignment="1" applyProtection="1">
      <alignment horizontal="center" vertical="center"/>
      <protection locked="0"/>
    </xf>
    <xf numFmtId="164" fontId="3" fillId="0" borderId="0" xfId="0" applyNumberFormat="1" applyFont="1" applyBorder="1" applyAlignment="1" applyProtection="1">
      <alignment horizontal="center" vertical="center"/>
      <protection locked="0"/>
    </xf>
    <xf numFmtId="164" fontId="3" fillId="0" borderId="10" xfId="0" applyNumberFormat="1" applyFont="1" applyBorder="1" applyAlignment="1" applyProtection="1">
      <alignment horizontal="center" vertical="center"/>
      <protection locked="0"/>
    </xf>
    <xf numFmtId="9" fontId="3" fillId="0" borderId="9" xfId="1" applyFont="1" applyBorder="1" applyAlignment="1" applyProtection="1">
      <alignment horizontal="center" vertical="center"/>
      <protection locked="0"/>
    </xf>
    <xf numFmtId="9" fontId="3" fillId="0" borderId="10" xfId="1"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9" fillId="0" borderId="0" xfId="0" applyFont="1" applyBorder="1" applyAlignment="1" applyProtection="1">
      <alignment horizontal="left" vertical="center"/>
      <protection locked="0"/>
    </xf>
    <xf numFmtId="164" fontId="10" fillId="0" borderId="9" xfId="0" applyNumberFormat="1" applyFont="1" applyFill="1" applyBorder="1" applyAlignment="1" applyProtection="1">
      <alignment horizontal="center" vertical="center"/>
      <protection locked="0"/>
    </xf>
    <xf numFmtId="164" fontId="10" fillId="0" borderId="0" xfId="0" applyNumberFormat="1" applyFont="1" applyFill="1" applyBorder="1" applyAlignment="1" applyProtection="1">
      <alignment horizontal="center" vertical="center"/>
      <protection locked="0"/>
    </xf>
    <xf numFmtId="164" fontId="10" fillId="0" borderId="9" xfId="0" applyNumberFormat="1" applyFont="1" applyBorder="1" applyAlignment="1" applyProtection="1">
      <alignment horizontal="center" vertical="center"/>
      <protection locked="0"/>
    </xf>
    <xf numFmtId="164" fontId="10" fillId="0" borderId="0" xfId="0" applyNumberFormat="1" applyFont="1" applyBorder="1" applyAlignment="1" applyProtection="1">
      <alignment horizontal="center" vertical="center"/>
      <protection locked="0"/>
    </xf>
    <xf numFmtId="164" fontId="10" fillId="0" borderId="10" xfId="0" applyNumberFormat="1" applyFont="1" applyBorder="1" applyAlignment="1" applyProtection="1">
      <alignment horizontal="center" vertical="center"/>
      <protection locked="0"/>
    </xf>
    <xf numFmtId="9" fontId="10" fillId="0" borderId="0" xfId="1" applyFont="1" applyBorder="1" applyAlignment="1" applyProtection="1">
      <alignment horizontal="center" vertical="center"/>
      <protection locked="0"/>
    </xf>
    <xf numFmtId="9" fontId="10" fillId="0" borderId="9" xfId="1" applyFont="1" applyBorder="1" applyAlignment="1" applyProtection="1">
      <alignment horizontal="center" vertical="center"/>
      <protection locked="0"/>
    </xf>
    <xf numFmtId="9" fontId="10" fillId="0" borderId="10" xfId="1" applyFont="1" applyBorder="1" applyAlignment="1" applyProtection="1">
      <alignment horizontal="center" vertical="center"/>
      <protection locked="0"/>
    </xf>
    <xf numFmtId="9" fontId="10" fillId="0" borderId="0" xfId="1" applyFont="1" applyAlignment="1" applyProtection="1">
      <alignment horizontal="center" vertical="center"/>
      <protection locked="0"/>
    </xf>
    <xf numFmtId="164" fontId="9" fillId="0" borderId="9" xfId="0" applyNumberFormat="1" applyFont="1" applyBorder="1" applyAlignment="1" applyProtection="1">
      <alignment horizontal="center" vertical="center"/>
      <protection locked="0"/>
    </xf>
    <xf numFmtId="164" fontId="9" fillId="0" borderId="0" xfId="0" applyNumberFormat="1" applyFont="1" applyBorder="1" applyAlignment="1" applyProtection="1">
      <alignment horizontal="center" vertical="center"/>
      <protection locked="0"/>
    </xf>
    <xf numFmtId="164" fontId="9" fillId="0" borderId="10" xfId="0" applyNumberFormat="1" applyFont="1" applyBorder="1" applyAlignment="1" applyProtection="1">
      <alignment horizontal="center" vertical="center"/>
      <protection locked="0"/>
    </xf>
    <xf numFmtId="9" fontId="9" fillId="0" borderId="0" xfId="1" applyFont="1" applyBorder="1" applyAlignment="1" applyProtection="1">
      <alignment horizontal="center" vertical="center"/>
      <protection locked="0"/>
    </xf>
    <xf numFmtId="9" fontId="9" fillId="0" borderId="9" xfId="1" applyFont="1" applyBorder="1" applyAlignment="1" applyProtection="1">
      <alignment horizontal="center" vertical="center"/>
      <protection locked="0"/>
    </xf>
    <xf numFmtId="9" fontId="9" fillId="0" borderId="10" xfId="1" applyFont="1" applyBorder="1" applyAlignment="1" applyProtection="1">
      <alignment horizontal="center" vertical="center"/>
      <protection locked="0"/>
    </xf>
    <xf numFmtId="0" fontId="9" fillId="0" borderId="7" xfId="0" applyFont="1" applyBorder="1" applyAlignment="1" applyProtection="1">
      <alignment horizontal="left" vertical="center"/>
      <protection locked="0"/>
    </xf>
    <xf numFmtId="164" fontId="9" fillId="0" borderId="6" xfId="0" applyNumberFormat="1" applyFont="1" applyBorder="1" applyAlignment="1" applyProtection="1">
      <alignment horizontal="center" vertical="center"/>
      <protection locked="0"/>
    </xf>
    <xf numFmtId="164" fontId="9" fillId="0" borderId="7" xfId="0" applyNumberFormat="1" applyFont="1" applyBorder="1" applyAlignment="1" applyProtection="1">
      <alignment horizontal="center" vertical="center"/>
      <protection locked="0"/>
    </xf>
    <xf numFmtId="164" fontId="9" fillId="0" borderId="8" xfId="0" applyNumberFormat="1" applyFont="1" applyBorder="1" applyAlignment="1" applyProtection="1">
      <alignment horizontal="center" vertical="center"/>
      <protection locked="0"/>
    </xf>
    <xf numFmtId="164" fontId="10" fillId="0" borderId="6" xfId="0" applyNumberFormat="1" applyFont="1" applyBorder="1" applyAlignment="1" applyProtection="1">
      <alignment horizontal="center" vertical="center"/>
      <protection locked="0"/>
    </xf>
    <xf numFmtId="164" fontId="10" fillId="0" borderId="7" xfId="0" applyNumberFormat="1" applyFont="1" applyBorder="1" applyAlignment="1" applyProtection="1">
      <alignment horizontal="center" vertical="center"/>
      <protection locked="0"/>
    </xf>
    <xf numFmtId="164" fontId="10" fillId="0" borderId="8" xfId="0" applyNumberFormat="1" applyFont="1" applyBorder="1" applyAlignment="1" applyProtection="1">
      <alignment horizontal="center" vertical="center"/>
      <protection locked="0"/>
    </xf>
    <xf numFmtId="9" fontId="10" fillId="0" borderId="7" xfId="1" applyFont="1" applyBorder="1" applyAlignment="1" applyProtection="1">
      <alignment horizontal="center" vertical="center"/>
      <protection locked="0"/>
    </xf>
    <xf numFmtId="9" fontId="10" fillId="0" borderId="6" xfId="1" applyFont="1" applyBorder="1" applyAlignment="1" applyProtection="1">
      <alignment horizontal="center" vertical="center"/>
      <protection locked="0"/>
    </xf>
    <xf numFmtId="9" fontId="10" fillId="0" borderId="8" xfId="1" applyFont="1" applyBorder="1" applyAlignment="1" applyProtection="1">
      <alignment horizontal="center" vertical="center"/>
      <protection locked="0"/>
    </xf>
    <xf numFmtId="0" fontId="9" fillId="0" borderId="1" xfId="0" applyFont="1" applyBorder="1" applyAlignment="1" applyProtection="1">
      <alignment horizontal="left" vertical="center"/>
      <protection locked="0"/>
    </xf>
    <xf numFmtId="164" fontId="10" fillId="0" borderId="11" xfId="0" applyNumberFormat="1" applyFont="1" applyBorder="1" applyAlignment="1" applyProtection="1">
      <alignment horizontal="center" vertical="center"/>
      <protection locked="0"/>
    </xf>
    <xf numFmtId="164" fontId="10" fillId="0" borderId="1" xfId="0" applyNumberFormat="1" applyFont="1" applyBorder="1" applyAlignment="1" applyProtection="1">
      <alignment horizontal="center" vertical="center"/>
      <protection locked="0"/>
    </xf>
    <xf numFmtId="164" fontId="10" fillId="0" borderId="2" xfId="0" applyNumberFormat="1" applyFont="1" applyBorder="1" applyAlignment="1" applyProtection="1">
      <alignment horizontal="center" vertical="center"/>
      <protection locked="0"/>
    </xf>
    <xf numFmtId="9" fontId="10" fillId="0" borderId="1" xfId="1" applyFont="1" applyBorder="1" applyAlignment="1" applyProtection="1">
      <alignment horizontal="center" vertical="center"/>
      <protection locked="0"/>
    </xf>
    <xf numFmtId="9" fontId="10" fillId="0" borderId="11" xfId="1" applyFont="1" applyBorder="1" applyAlignment="1" applyProtection="1">
      <alignment horizontal="center" vertical="center"/>
      <protection locked="0"/>
    </xf>
    <xf numFmtId="9" fontId="10" fillId="0" borderId="2" xfId="1" applyFont="1" applyBorder="1" applyAlignment="1" applyProtection="1">
      <alignment horizontal="center" vertical="center"/>
      <protection locked="0"/>
    </xf>
    <xf numFmtId="9" fontId="3" fillId="0" borderId="0" xfId="1" applyFont="1" applyAlignment="1" applyProtection="1">
      <alignment horizontal="center" vertical="center"/>
      <protection locked="0"/>
    </xf>
    <xf numFmtId="164" fontId="4" fillId="0" borderId="3" xfId="0" applyNumberFormat="1" applyFont="1" applyBorder="1" applyAlignment="1" applyProtection="1">
      <alignment horizontal="center" vertical="center"/>
      <protection locked="0"/>
    </xf>
    <xf numFmtId="164" fontId="4" fillId="0" borderId="4" xfId="0" applyNumberFormat="1" applyFont="1" applyBorder="1" applyAlignment="1" applyProtection="1">
      <alignment horizontal="center" vertical="center"/>
      <protection locked="0"/>
    </xf>
    <xf numFmtId="164" fontId="4" fillId="0" borderId="5" xfId="0" applyNumberFormat="1" applyFont="1" applyBorder="1" applyAlignment="1" applyProtection="1">
      <alignment horizontal="center" vertical="center"/>
      <protection locked="0"/>
    </xf>
    <xf numFmtId="0" fontId="11" fillId="2" borderId="15" xfId="3" applyFill="1" applyBorder="1"/>
    <xf numFmtId="0" fontId="11" fillId="2" borderId="16" xfId="3" applyFill="1" applyBorder="1"/>
    <xf numFmtId="0" fontId="11" fillId="2" borderId="17" xfId="3" applyFill="1" applyBorder="1"/>
    <xf numFmtId="0" fontId="11" fillId="0" borderId="0" xfId="3"/>
    <xf numFmtId="0" fontId="11" fillId="2" borderId="18" xfId="3" applyFill="1" applyBorder="1"/>
    <xf numFmtId="0" fontId="11" fillId="3" borderId="15" xfId="3" applyFill="1" applyBorder="1"/>
    <xf numFmtId="0" fontId="11" fillId="3" borderId="16" xfId="3" applyFill="1" applyBorder="1"/>
    <xf numFmtId="0" fontId="11" fillId="3" borderId="17" xfId="3" applyFill="1" applyBorder="1"/>
    <xf numFmtId="0" fontId="11" fillId="2" borderId="19" xfId="3" applyFill="1" applyBorder="1"/>
    <xf numFmtId="0" fontId="11" fillId="3" borderId="18" xfId="3" applyFill="1" applyBorder="1"/>
    <xf numFmtId="0" fontId="11" fillId="3" borderId="0" xfId="3" applyFill="1" applyBorder="1"/>
    <xf numFmtId="0" fontId="11" fillId="3" borderId="19" xfId="3" applyFill="1" applyBorder="1"/>
    <xf numFmtId="0" fontId="13" fillId="2" borderId="19" xfId="3" applyFont="1" applyFill="1" applyBorder="1"/>
    <xf numFmtId="0" fontId="14" fillId="3" borderId="18" xfId="3" applyFont="1" applyFill="1" applyBorder="1" applyAlignment="1">
      <alignment horizontal="center" vertical="justify" wrapText="1"/>
    </xf>
    <xf numFmtId="0" fontId="14" fillId="3" borderId="0" xfId="3" applyFont="1" applyFill="1" applyBorder="1" applyAlignment="1">
      <alignment horizontal="center" vertical="justify" wrapText="1"/>
    </xf>
    <xf numFmtId="0" fontId="14" fillId="3" borderId="19" xfId="3" applyFont="1" applyFill="1" applyBorder="1" applyAlignment="1">
      <alignment horizontal="center" vertical="justify" wrapText="1"/>
    </xf>
    <xf numFmtId="0" fontId="15" fillId="3" borderId="18" xfId="3" applyFont="1" applyFill="1" applyBorder="1" applyAlignment="1">
      <alignment horizontal="left"/>
    </xf>
    <xf numFmtId="0" fontId="13" fillId="3" borderId="0" xfId="3" applyFont="1" applyFill="1" applyBorder="1"/>
    <xf numFmtId="0" fontId="13" fillId="3" borderId="19" xfId="3" applyFont="1" applyFill="1" applyBorder="1"/>
    <xf numFmtId="0" fontId="15" fillId="3" borderId="18" xfId="3" applyFont="1" applyFill="1" applyBorder="1" applyAlignment="1">
      <alignment horizontal="center"/>
    </xf>
    <xf numFmtId="0" fontId="15" fillId="3" borderId="0" xfId="3" applyFont="1" applyFill="1" applyBorder="1" applyAlignment="1">
      <alignment horizontal="center"/>
    </xf>
    <xf numFmtId="0" fontId="15" fillId="3" borderId="19" xfId="3" applyFont="1" applyFill="1" applyBorder="1" applyAlignment="1">
      <alignment horizontal="center"/>
    </xf>
    <xf numFmtId="0" fontId="13" fillId="3" borderId="18" xfId="3" applyFont="1" applyFill="1" applyBorder="1" applyAlignment="1">
      <alignment horizontal="left"/>
    </xf>
    <xf numFmtId="0" fontId="17" fillId="3" borderId="18" xfId="3" applyFont="1" applyFill="1" applyBorder="1" applyAlignment="1">
      <alignment horizontal="left"/>
    </xf>
    <xf numFmtId="0" fontId="17" fillId="3" borderId="18" xfId="3" applyFont="1" applyFill="1" applyBorder="1"/>
    <xf numFmtId="0" fontId="19" fillId="3" borderId="18" xfId="4" applyFill="1" applyBorder="1" applyAlignment="1" applyProtection="1">
      <alignment horizontal="left"/>
    </xf>
    <xf numFmtId="0" fontId="13" fillId="3" borderId="18" xfId="3" applyFont="1" applyFill="1" applyBorder="1"/>
    <xf numFmtId="0" fontId="13" fillId="3" borderId="20" xfId="3" applyFont="1" applyFill="1" applyBorder="1"/>
    <xf numFmtId="0" fontId="13" fillId="3" borderId="13" xfId="3" applyFont="1" applyFill="1" applyBorder="1"/>
    <xf numFmtId="0" fontId="13" fillId="3" borderId="12" xfId="3" applyFont="1" applyFill="1" applyBorder="1"/>
    <xf numFmtId="0" fontId="11" fillId="2" borderId="20" xfId="3" applyFill="1" applyBorder="1"/>
    <xf numFmtId="0" fontId="13" fillId="2" borderId="13" xfId="3" applyFont="1" applyFill="1" applyBorder="1"/>
    <xf numFmtId="0" fontId="13" fillId="2" borderId="12" xfId="3" applyFont="1" applyFill="1" applyBorder="1"/>
    <xf numFmtId="0" fontId="13" fillId="0" borderId="0" xfId="3" applyFont="1"/>
    <xf numFmtId="0" fontId="4" fillId="0" borderId="7" xfId="0" applyFont="1" applyBorder="1" applyAlignment="1" applyProtection="1">
      <alignment horizontal="center" vertical="center" wrapText="1"/>
      <protection locked="0"/>
    </xf>
    <xf numFmtId="0" fontId="4" fillId="0" borderId="0" xfId="0" applyFont="1" applyProtection="1">
      <protection locked="0"/>
    </xf>
    <xf numFmtId="1" fontId="4" fillId="0" borderId="0" xfId="0" applyNumberFormat="1" applyFont="1" applyFill="1" applyBorder="1" applyAlignment="1" applyProtection="1">
      <alignment horizontal="left" vertical="center"/>
      <protection locked="0"/>
    </xf>
    <xf numFmtId="1" fontId="4" fillId="0" borderId="1" xfId="0" applyNumberFormat="1" applyFont="1" applyFill="1" applyBorder="1" applyAlignment="1" applyProtection="1">
      <alignment horizontal="left" vertical="center"/>
      <protection locked="0"/>
    </xf>
    <xf numFmtId="1" fontId="4" fillId="0" borderId="7" xfId="0" applyNumberFormat="1" applyFont="1" applyFill="1" applyBorder="1" applyAlignment="1" applyProtection="1">
      <alignment horizontal="left" vertical="center"/>
      <protection locked="0"/>
    </xf>
    <xf numFmtId="1" fontId="4" fillId="0" borderId="0" xfId="0" applyNumberFormat="1" applyFont="1" applyBorder="1" applyAlignment="1" applyProtection="1">
      <alignment horizontal="left" vertical="center"/>
      <protection locked="0"/>
    </xf>
    <xf numFmtId="1" fontId="4" fillId="0" borderId="4" xfId="0" applyNumberFormat="1" applyFont="1" applyBorder="1" applyAlignment="1" applyProtection="1">
      <alignment horizontal="left" vertical="center"/>
      <protection locked="0"/>
    </xf>
    <xf numFmtId="1" fontId="4" fillId="0" borderId="1" xfId="0" applyNumberFormat="1" applyFont="1" applyBorder="1" applyAlignment="1" applyProtection="1">
      <alignment horizontal="left" vertical="center"/>
      <protection locked="0"/>
    </xf>
    <xf numFmtId="1" fontId="4" fillId="0" borderId="7" xfId="0" applyNumberFormat="1" applyFont="1" applyBorder="1" applyAlignment="1" applyProtection="1">
      <alignment horizontal="left" vertical="center"/>
      <protection locked="0"/>
    </xf>
    <xf numFmtId="0" fontId="4" fillId="0" borderId="0" xfId="0" applyFont="1" applyBorder="1" applyAlignment="1" applyProtection="1">
      <alignment horizontal="center" vertical="center"/>
      <protection locked="0"/>
    </xf>
    <xf numFmtId="0" fontId="4" fillId="0" borderId="8" xfId="0" applyFont="1" applyBorder="1" applyAlignment="1" applyProtection="1">
      <alignment horizontal="center" vertical="center" wrapText="1"/>
      <protection locked="0"/>
    </xf>
    <xf numFmtId="164" fontId="6" fillId="0" borderId="8" xfId="0" applyNumberFormat="1" applyFont="1" applyBorder="1" applyAlignment="1">
      <alignment horizontal="center" vertical="center" wrapText="1"/>
    </xf>
    <xf numFmtId="0" fontId="4" fillId="0" borderId="6" xfId="0" applyFont="1" applyBorder="1" applyAlignment="1" applyProtection="1">
      <alignment horizontal="center" vertical="center"/>
      <protection locked="0"/>
    </xf>
    <xf numFmtId="0" fontId="4" fillId="0" borderId="6" xfId="0" applyFont="1" applyBorder="1" applyAlignment="1" applyProtection="1">
      <alignment horizontal="center" vertical="center" wrapText="1"/>
      <protection locked="0"/>
    </xf>
    <xf numFmtId="0" fontId="4" fillId="0" borderId="0" xfId="0" applyFont="1" applyBorder="1" applyProtection="1">
      <protection locked="0"/>
    </xf>
    <xf numFmtId="0" fontId="6"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6" fillId="0" borderId="0" xfId="0" applyFont="1" applyAlignment="1">
      <alignment horizontal="left"/>
    </xf>
    <xf numFmtId="0" fontId="6" fillId="0" borderId="14" xfId="0" applyFont="1" applyFill="1" applyBorder="1" applyAlignment="1">
      <alignment horizontal="center" vertical="center"/>
    </xf>
    <xf numFmtId="0" fontId="21" fillId="0" borderId="3" xfId="0" applyFont="1" applyBorder="1" applyAlignment="1">
      <alignment horizontal="left" vertical="center" wrapText="1"/>
    </xf>
    <xf numFmtId="0" fontId="21" fillId="0" borderId="14" xfId="0" applyFont="1" applyBorder="1" applyAlignment="1">
      <alignment horizontal="left" vertical="center" wrapText="1"/>
    </xf>
    <xf numFmtId="0" fontId="6" fillId="0" borderId="0" xfId="0" applyFont="1" applyAlignment="1">
      <alignment horizontal="center" vertical="center"/>
    </xf>
    <xf numFmtId="164" fontId="5" fillId="0" borderId="0" xfId="0" applyNumberFormat="1" applyFont="1" applyProtection="1">
      <protection locked="0"/>
    </xf>
    <xf numFmtId="164" fontId="4" fillId="0" borderId="10" xfId="0" applyNumberFormat="1" applyFont="1" applyFill="1" applyBorder="1" applyAlignment="1" applyProtection="1">
      <alignment horizontal="center" vertical="center"/>
      <protection locked="0"/>
    </xf>
    <xf numFmtId="164" fontId="4" fillId="0" borderId="2" xfId="0" applyNumberFormat="1" applyFont="1" applyFill="1" applyBorder="1" applyAlignment="1" applyProtection="1">
      <alignment horizontal="center" vertical="center"/>
      <protection locked="0"/>
    </xf>
    <xf numFmtId="164" fontId="10" fillId="0" borderId="10" xfId="0" applyNumberFormat="1" applyFont="1" applyFill="1" applyBorder="1" applyAlignment="1" applyProtection="1">
      <alignment horizontal="center" vertical="center"/>
      <protection locked="0"/>
    </xf>
    <xf numFmtId="0" fontId="23" fillId="0" borderId="0" xfId="0" applyFont="1" applyBorder="1" applyAlignment="1" applyProtection="1">
      <alignment horizontal="left" vertical="center"/>
      <protection locked="0"/>
    </xf>
    <xf numFmtId="0" fontId="7" fillId="0" borderId="0" xfId="2"/>
    <xf numFmtId="0" fontId="23" fillId="0" borderId="0" xfId="0" applyFont="1" applyFill="1"/>
    <xf numFmtId="0" fontId="7" fillId="6" borderId="0" xfId="2" applyFill="1"/>
    <xf numFmtId="0" fontId="26" fillId="0" borderId="21" xfId="0" applyFont="1" applyBorder="1" applyAlignment="1" applyProtection="1">
      <alignment horizontal="center"/>
      <protection locked="0"/>
    </xf>
    <xf numFmtId="0" fontId="26" fillId="0" borderId="22" xfId="0" applyFont="1" applyBorder="1" applyAlignment="1" applyProtection="1">
      <alignment horizontal="center"/>
      <protection locked="0"/>
    </xf>
    <xf numFmtId="0" fontId="26" fillId="0" borderId="23" xfId="0" applyFont="1" applyBorder="1" applyAlignment="1" applyProtection="1">
      <alignment horizontal="center"/>
      <protection locked="0"/>
    </xf>
    <xf numFmtId="0" fontId="5" fillId="0" borderId="22" xfId="0" applyFont="1" applyBorder="1" applyAlignment="1" applyProtection="1">
      <alignment horizontal="center"/>
      <protection locked="0"/>
    </xf>
    <xf numFmtId="0" fontId="26" fillId="0" borderId="14" xfId="0" applyFont="1" applyBorder="1" applyAlignment="1" applyProtection="1">
      <alignment horizontal="center"/>
      <protection locked="0"/>
    </xf>
    <xf numFmtId="0" fontId="5" fillId="0" borderId="23" xfId="0" applyFont="1" applyBorder="1" applyAlignment="1" applyProtection="1">
      <alignment horizontal="center"/>
      <protection locked="0"/>
    </xf>
    <xf numFmtId="0" fontId="5" fillId="0" borderId="21" xfId="0" applyFont="1" applyBorder="1" applyAlignment="1" applyProtection="1">
      <alignment horizontal="center"/>
      <protection locked="0"/>
    </xf>
    <xf numFmtId="0" fontId="4" fillId="0" borderId="0" xfId="0" applyFont="1" applyBorder="1" applyAlignment="1" applyProtection="1">
      <alignment horizontal="center" vertical="center"/>
      <protection locked="0"/>
    </xf>
    <xf numFmtId="0" fontId="27" fillId="0" borderId="14" xfId="0" applyFont="1" applyBorder="1" applyAlignment="1">
      <alignment horizontal="left" vertical="center" wrapText="1"/>
    </xf>
    <xf numFmtId="0" fontId="28" fillId="0" borderId="0" xfId="0" applyFont="1" applyAlignment="1">
      <alignment horizontal="left"/>
    </xf>
    <xf numFmtId="0" fontId="22" fillId="0" borderId="0" xfId="0" applyFont="1" applyAlignment="1">
      <alignment horizontal="center" vertical="center"/>
    </xf>
    <xf numFmtId="0" fontId="22" fillId="6" borderId="14" xfId="0" applyFont="1" applyFill="1" applyBorder="1" applyAlignment="1">
      <alignment horizontal="left" vertical="center" wrapText="1"/>
    </xf>
    <xf numFmtId="0" fontId="6" fillId="6" borderId="11" xfId="0" applyFont="1" applyFill="1" applyBorder="1" applyAlignment="1" applyProtection="1">
      <alignment horizontal="left" vertical="center"/>
      <protection locked="0"/>
    </xf>
    <xf numFmtId="0" fontId="6" fillId="6" borderId="1" xfId="0" applyFont="1" applyFill="1" applyBorder="1" applyAlignment="1" applyProtection="1">
      <alignment horizontal="left" vertical="center"/>
      <protection locked="0"/>
    </xf>
    <xf numFmtId="1" fontId="6" fillId="6" borderId="2" xfId="0" applyNumberFormat="1" applyFont="1" applyFill="1" applyBorder="1" applyAlignment="1" applyProtection="1">
      <alignment horizontal="left" vertical="center"/>
      <protection locked="0"/>
    </xf>
    <xf numFmtId="164" fontId="6" fillId="6" borderId="1" xfId="0" applyNumberFormat="1" applyFont="1" applyFill="1" applyBorder="1" applyAlignment="1">
      <alignment horizontal="center" vertical="center"/>
    </xf>
    <xf numFmtId="164" fontId="6" fillId="6" borderId="11" xfId="0" applyNumberFormat="1" applyFont="1" applyFill="1" applyBorder="1" applyAlignment="1" applyProtection="1">
      <alignment horizontal="center" vertical="center"/>
      <protection locked="0"/>
    </xf>
    <xf numFmtId="164" fontId="6" fillId="6" borderId="1" xfId="0" applyNumberFormat="1" applyFont="1" applyFill="1" applyBorder="1" applyAlignment="1" applyProtection="1">
      <alignment horizontal="center" vertical="center"/>
      <protection locked="0"/>
    </xf>
    <xf numFmtId="164" fontId="6" fillId="6" borderId="2" xfId="0" applyNumberFormat="1" applyFont="1" applyFill="1" applyBorder="1" applyAlignment="1" applyProtection="1">
      <alignment horizontal="center" vertical="center"/>
      <protection locked="0"/>
    </xf>
    <xf numFmtId="9" fontId="6" fillId="6" borderId="1" xfId="1" applyFont="1" applyFill="1" applyBorder="1" applyAlignment="1" applyProtection="1">
      <alignment horizontal="center" vertical="center"/>
      <protection locked="0"/>
    </xf>
    <xf numFmtId="9" fontId="6" fillId="6" borderId="11" xfId="1" applyFont="1" applyFill="1" applyBorder="1" applyAlignment="1" applyProtection="1">
      <alignment horizontal="center" vertical="center"/>
      <protection locked="0"/>
    </xf>
    <xf numFmtId="9" fontId="6" fillId="6" borderId="2" xfId="1" applyFont="1" applyFill="1" applyBorder="1" applyAlignment="1" applyProtection="1">
      <alignment horizontal="center" vertical="center"/>
      <protection locked="0"/>
    </xf>
    <xf numFmtId="0" fontId="6" fillId="6" borderId="9" xfId="0" applyFont="1" applyFill="1" applyBorder="1" applyAlignment="1" applyProtection="1">
      <alignment horizontal="left" vertical="center"/>
      <protection locked="0"/>
    </xf>
    <xf numFmtId="0" fontId="6" fillId="6" borderId="0" xfId="0" applyFont="1" applyFill="1" applyBorder="1" applyAlignment="1" applyProtection="1">
      <alignment horizontal="left" vertical="center"/>
      <protection locked="0"/>
    </xf>
    <xf numFmtId="1" fontId="6" fillId="6" borderId="10" xfId="0" applyNumberFormat="1" applyFont="1" applyFill="1" applyBorder="1" applyAlignment="1" applyProtection="1">
      <alignment horizontal="left" vertical="center"/>
      <protection locked="0"/>
    </xf>
    <xf numFmtId="164" fontId="6" fillId="6" borderId="0" xfId="0" applyNumberFormat="1" applyFont="1" applyFill="1" applyBorder="1" applyAlignment="1" applyProtection="1">
      <alignment horizontal="center" vertical="center"/>
      <protection locked="0"/>
    </xf>
    <xf numFmtId="164" fontId="6" fillId="6" borderId="9" xfId="0" applyNumberFormat="1" applyFont="1" applyFill="1" applyBorder="1" applyAlignment="1" applyProtection="1">
      <alignment horizontal="center" vertical="center"/>
      <protection locked="0"/>
    </xf>
    <xf numFmtId="164" fontId="6" fillId="6" borderId="10" xfId="0" applyNumberFormat="1" applyFont="1" applyFill="1" applyBorder="1" applyAlignment="1" applyProtection="1">
      <alignment horizontal="center" vertical="center"/>
      <protection locked="0"/>
    </xf>
    <xf numFmtId="9" fontId="6" fillId="6" borderId="0" xfId="1" applyFont="1" applyFill="1" applyBorder="1" applyAlignment="1" applyProtection="1">
      <alignment horizontal="center" vertical="center"/>
      <protection locked="0"/>
    </xf>
    <xf numFmtId="9" fontId="6" fillId="6" borderId="9" xfId="1" applyFont="1" applyFill="1" applyBorder="1" applyAlignment="1" applyProtection="1">
      <alignment horizontal="center" vertical="center"/>
      <protection locked="0"/>
    </xf>
    <xf numFmtId="9" fontId="6" fillId="6" borderId="10" xfId="1" applyFont="1" applyFill="1" applyBorder="1" applyAlignment="1" applyProtection="1">
      <alignment horizontal="center" vertical="center"/>
      <protection locked="0"/>
    </xf>
    <xf numFmtId="164" fontId="6" fillId="6" borderId="0" xfId="0" applyNumberFormat="1" applyFont="1" applyFill="1" applyBorder="1" applyAlignment="1">
      <alignment horizontal="center" vertical="center"/>
    </xf>
    <xf numFmtId="0" fontId="6" fillId="0" borderId="0" xfId="0" applyFont="1" applyBorder="1" applyAlignment="1" applyProtection="1">
      <alignment horizontal="left" vertical="center"/>
      <protection locked="0"/>
    </xf>
    <xf numFmtId="1" fontId="6" fillId="0" borderId="0" xfId="0" applyNumberFormat="1" applyFont="1" applyFill="1" applyBorder="1" applyAlignment="1" applyProtection="1">
      <alignment horizontal="left" vertical="center"/>
      <protection locked="0"/>
    </xf>
    <xf numFmtId="0" fontId="22" fillId="0" borderId="0" xfId="0" applyFont="1" applyBorder="1" applyAlignment="1" applyProtection="1">
      <alignment horizontal="left" vertical="center"/>
      <protection locked="0"/>
    </xf>
    <xf numFmtId="1" fontId="22" fillId="0" borderId="0" xfId="0" applyNumberFormat="1" applyFont="1" applyFill="1" applyBorder="1" applyAlignment="1" applyProtection="1">
      <alignment horizontal="left" vertical="center"/>
      <protection locked="0"/>
    </xf>
    <xf numFmtId="1" fontId="6" fillId="0" borderId="0" xfId="0" applyNumberFormat="1" applyFont="1" applyBorder="1" applyAlignment="1" applyProtection="1">
      <alignment horizontal="left" vertical="center"/>
      <protection locked="0"/>
    </xf>
    <xf numFmtId="164" fontId="6" fillId="0" borderId="0" xfId="0" applyNumberFormat="1" applyFont="1" applyBorder="1" applyAlignment="1" applyProtection="1">
      <alignment horizontal="center" vertical="center"/>
      <protection locked="0"/>
    </xf>
    <xf numFmtId="1" fontId="22" fillId="0" borderId="0" xfId="0" applyNumberFormat="1" applyFont="1" applyBorder="1" applyAlignment="1" applyProtection="1">
      <alignment horizontal="left" vertical="center"/>
      <protection locked="0"/>
    </xf>
    <xf numFmtId="0" fontId="22" fillId="0" borderId="7" xfId="0" applyFont="1" applyBorder="1" applyAlignment="1" applyProtection="1">
      <alignment horizontal="left" vertical="center"/>
      <protection locked="0"/>
    </xf>
    <xf numFmtId="1" fontId="22" fillId="0" borderId="7" xfId="0" applyNumberFormat="1" applyFont="1" applyBorder="1" applyAlignment="1" applyProtection="1">
      <alignment horizontal="left" vertical="center"/>
      <protection locked="0"/>
    </xf>
    <xf numFmtId="1" fontId="6" fillId="6" borderId="0" xfId="0" applyNumberFormat="1" applyFont="1" applyFill="1" applyBorder="1" applyAlignment="1" applyProtection="1">
      <alignment horizontal="left" vertical="center"/>
      <protection locked="0"/>
    </xf>
    <xf numFmtId="164" fontId="6" fillId="6" borderId="9" xfId="0" applyNumberFormat="1" applyFont="1" applyFill="1" applyBorder="1" applyAlignment="1">
      <alignment horizontal="center" vertical="center"/>
    </xf>
    <xf numFmtId="164" fontId="6" fillId="6" borderId="10" xfId="0" applyNumberFormat="1" applyFont="1" applyFill="1" applyBorder="1" applyAlignment="1">
      <alignment horizontal="center" vertical="center"/>
    </xf>
    <xf numFmtId="0" fontId="21" fillId="0" borderId="0" xfId="0" applyFont="1" applyAlignment="1">
      <alignment horizontal="left"/>
    </xf>
    <xf numFmtId="0" fontId="6" fillId="0" borderId="0" xfId="0" applyFont="1"/>
    <xf numFmtId="164" fontId="4" fillId="0" borderId="11" xfId="0" applyNumberFormat="1" applyFont="1" applyBorder="1" applyAlignment="1" applyProtection="1">
      <alignment horizontal="center" vertical="center"/>
      <protection locked="0"/>
    </xf>
    <xf numFmtId="164" fontId="4" fillId="0" borderId="1" xfId="0" applyNumberFormat="1" applyFont="1" applyBorder="1" applyAlignment="1" applyProtection="1">
      <alignment horizontal="center" vertical="center"/>
      <protection locked="0"/>
    </xf>
    <xf numFmtId="164" fontId="4" fillId="0" borderId="2" xfId="0" applyNumberFormat="1" applyFont="1" applyBorder="1" applyAlignment="1" applyProtection="1">
      <alignment horizontal="center" vertical="center"/>
      <protection locked="0"/>
    </xf>
    <xf numFmtId="164" fontId="4" fillId="0" borderId="9" xfId="0" applyNumberFormat="1" applyFont="1" applyBorder="1" applyAlignment="1" applyProtection="1">
      <alignment horizontal="center" vertical="center"/>
      <protection locked="0"/>
    </xf>
    <xf numFmtId="164" fontId="4" fillId="0" borderId="0" xfId="0" applyNumberFormat="1" applyFont="1" applyBorder="1" applyAlignment="1" applyProtection="1">
      <alignment horizontal="center" vertical="center"/>
      <protection locked="0"/>
    </xf>
    <xf numFmtId="164" fontId="4" fillId="0" borderId="10" xfId="0" applyNumberFormat="1" applyFont="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10" fillId="0" borderId="6" xfId="0" applyNumberFormat="1" applyFont="1" applyFill="1" applyBorder="1" applyAlignment="1" applyProtection="1">
      <alignment horizontal="center" vertical="center"/>
      <protection locked="0"/>
    </xf>
    <xf numFmtId="164" fontId="10" fillId="0" borderId="7" xfId="0" applyNumberFormat="1" applyFont="1" applyFill="1" applyBorder="1" applyAlignment="1" applyProtection="1">
      <alignment horizontal="center" vertical="center"/>
      <protection locked="0"/>
    </xf>
    <xf numFmtId="164" fontId="10" fillId="0" borderId="8" xfId="0" applyNumberFormat="1" applyFont="1" applyFill="1" applyBorder="1" applyAlignment="1" applyProtection="1">
      <alignment horizontal="center" vertical="center"/>
      <protection locked="0"/>
    </xf>
    <xf numFmtId="9" fontId="9" fillId="0" borderId="7" xfId="1" applyFont="1" applyBorder="1" applyAlignment="1" applyProtection="1">
      <alignment horizontal="center" vertical="center"/>
      <protection locked="0"/>
    </xf>
    <xf numFmtId="9" fontId="9" fillId="0" borderId="6" xfId="1" applyFont="1" applyBorder="1" applyAlignment="1" applyProtection="1">
      <alignment horizontal="center" vertical="center"/>
      <protection locked="0"/>
    </xf>
    <xf numFmtId="9" fontId="9" fillId="0" borderId="8" xfId="1" applyFont="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164" fontId="4" fillId="0" borderId="0" xfId="0" applyNumberFormat="1" applyFont="1" applyBorder="1" applyAlignment="1" applyProtection="1">
      <alignment horizontal="center" vertical="center"/>
      <protection locked="0"/>
    </xf>
    <xf numFmtId="0" fontId="5" fillId="0" borderId="21"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26" fillId="0" borderId="22" xfId="0" applyFont="1" applyBorder="1" applyAlignment="1" applyProtection="1">
      <alignment horizontal="center" vertical="center"/>
      <protection locked="0"/>
    </xf>
    <xf numFmtId="0" fontId="26" fillId="0" borderId="23" xfId="0" applyFont="1" applyBorder="1" applyAlignment="1" applyProtection="1">
      <alignment horizontal="center" vertical="center"/>
      <protection locked="0"/>
    </xf>
    <xf numFmtId="1" fontId="21" fillId="0" borderId="3" xfId="0" applyNumberFormat="1" applyFont="1" applyBorder="1" applyAlignment="1">
      <alignment horizontal="center" vertical="center" wrapText="1"/>
    </xf>
    <xf numFmtId="1" fontId="21" fillId="0" borderId="5" xfId="0" applyNumberFormat="1" applyFont="1" applyBorder="1" applyAlignment="1">
      <alignment horizontal="center" vertical="center" wrapText="1"/>
    </xf>
    <xf numFmtId="1" fontId="5" fillId="0" borderId="14" xfId="0" applyNumberFormat="1" applyFont="1" applyBorder="1" applyAlignment="1" applyProtection="1">
      <alignment horizontal="center" vertical="center" wrapText="1"/>
      <protection locked="0"/>
    </xf>
    <xf numFmtId="1" fontId="21" fillId="0" borderId="4" xfId="0" applyNumberFormat="1" applyFont="1" applyBorder="1" applyAlignment="1">
      <alignment horizontal="center" vertical="center" wrapText="1"/>
    </xf>
    <xf numFmtId="0" fontId="26" fillId="0" borderId="0" xfId="0" applyFont="1" applyBorder="1" applyAlignment="1" applyProtection="1">
      <alignment horizontal="left" vertical="center"/>
      <protection locked="0"/>
    </xf>
    <xf numFmtId="3" fontId="5" fillId="0" borderId="9" xfId="0" applyNumberFormat="1" applyFont="1" applyFill="1" applyBorder="1" applyAlignment="1" applyProtection="1">
      <alignment horizontal="center" vertical="center"/>
      <protection locked="0"/>
    </xf>
    <xf numFmtId="3" fontId="5" fillId="0" borderId="10" xfId="0" applyNumberFormat="1" applyFont="1" applyFill="1" applyBorder="1" applyAlignment="1" applyProtection="1">
      <alignment horizontal="center" vertical="center"/>
      <protection locked="0"/>
    </xf>
    <xf numFmtId="1" fontId="5" fillId="0" borderId="0" xfId="0" applyNumberFormat="1" applyFont="1" applyFill="1" applyBorder="1" applyAlignment="1" applyProtection="1">
      <alignment horizontal="center" vertical="center"/>
      <protection locked="0"/>
    </xf>
    <xf numFmtId="3" fontId="5" fillId="0" borderId="0" xfId="0" applyNumberFormat="1" applyFont="1" applyFill="1" applyBorder="1" applyAlignment="1" applyProtection="1">
      <alignment horizontal="center" vertical="center"/>
      <protection locked="0"/>
    </xf>
    <xf numFmtId="0" fontId="26" fillId="0" borderId="1" xfId="0" applyFont="1" applyBorder="1" applyAlignment="1" applyProtection="1">
      <alignment horizontal="left" vertical="center"/>
      <protection locked="0"/>
    </xf>
    <xf numFmtId="3" fontId="5" fillId="0" borderId="11" xfId="0" applyNumberFormat="1" applyFont="1" applyFill="1" applyBorder="1" applyAlignment="1" applyProtection="1">
      <alignment horizontal="center" vertical="center"/>
      <protection locked="0"/>
    </xf>
    <xf numFmtId="3" fontId="5" fillId="0" borderId="2" xfId="0" applyNumberFormat="1" applyFont="1" applyFill="1" applyBorder="1" applyAlignment="1" applyProtection="1">
      <alignment horizontal="center" vertical="center"/>
      <protection locked="0"/>
    </xf>
    <xf numFmtId="1" fontId="5" fillId="0" borderId="1" xfId="0" applyNumberFormat="1" applyFont="1" applyFill="1" applyBorder="1" applyAlignment="1" applyProtection="1">
      <alignment horizontal="center" vertical="center"/>
      <protection locked="0"/>
    </xf>
    <xf numFmtId="3" fontId="5" fillId="0" borderId="1" xfId="0" applyNumberFormat="1" applyFont="1" applyFill="1" applyBorder="1" applyAlignment="1" applyProtection="1">
      <alignment horizontal="center" vertical="center"/>
      <protection locked="0"/>
    </xf>
    <xf numFmtId="0" fontId="29" fillId="0" borderId="0" xfId="0" applyFont="1" applyBorder="1" applyAlignment="1" applyProtection="1">
      <alignment horizontal="left" vertical="center"/>
      <protection locked="0"/>
    </xf>
    <xf numFmtId="0" fontId="26" fillId="0" borderId="7" xfId="0" applyFont="1" applyBorder="1" applyAlignment="1" applyProtection="1">
      <alignment horizontal="left" vertical="center"/>
      <protection locked="0"/>
    </xf>
    <xf numFmtId="3" fontId="5" fillId="0" borderId="6" xfId="0" applyNumberFormat="1" applyFont="1" applyFill="1" applyBorder="1" applyAlignment="1" applyProtection="1">
      <alignment horizontal="center" vertical="center"/>
      <protection locked="0"/>
    </xf>
    <xf numFmtId="3" fontId="5" fillId="0" borderId="8" xfId="0" applyNumberFormat="1" applyFont="1" applyFill="1" applyBorder="1" applyAlignment="1" applyProtection="1">
      <alignment horizontal="center" vertical="center"/>
      <protection locked="0"/>
    </xf>
    <xf numFmtId="1" fontId="5" fillId="0" borderId="7" xfId="0" applyNumberFormat="1" applyFont="1" applyFill="1" applyBorder="1" applyAlignment="1" applyProtection="1">
      <alignment horizontal="center" vertical="center"/>
      <protection locked="0"/>
    </xf>
    <xf numFmtId="3" fontId="5" fillId="0" borderId="7" xfId="0" applyNumberFormat="1" applyFont="1" applyFill="1" applyBorder="1" applyAlignment="1" applyProtection="1">
      <alignment horizontal="center" vertical="center"/>
      <protection locked="0"/>
    </xf>
    <xf numFmtId="3" fontId="5" fillId="0" borderId="9" xfId="0" applyNumberFormat="1" applyFont="1" applyBorder="1" applyAlignment="1" applyProtection="1">
      <alignment horizontal="center" vertical="center"/>
      <protection locked="0"/>
    </xf>
    <xf numFmtId="3" fontId="5" fillId="0" borderId="10" xfId="0" applyNumberFormat="1" applyFont="1" applyBorder="1" applyAlignment="1" applyProtection="1">
      <alignment horizontal="center" vertical="center"/>
      <protection locked="0"/>
    </xf>
    <xf numFmtId="1" fontId="5" fillId="0" borderId="0" xfId="0" applyNumberFormat="1" applyFont="1" applyBorder="1" applyAlignment="1" applyProtection="1">
      <alignment horizontal="center" vertical="center"/>
      <protection locked="0"/>
    </xf>
    <xf numFmtId="3" fontId="5" fillId="0" borderId="0" xfId="0" applyNumberFormat="1" applyFont="1" applyBorder="1" applyAlignment="1" applyProtection="1">
      <alignment horizontal="center" vertical="center"/>
      <protection locked="0"/>
    </xf>
    <xf numFmtId="0" fontId="26" fillId="0" borderId="4" xfId="0" applyFont="1" applyBorder="1" applyAlignment="1" applyProtection="1">
      <alignment horizontal="left" vertical="center"/>
      <protection locked="0"/>
    </xf>
    <xf numFmtId="3" fontId="5" fillId="0" borderId="3" xfId="0" applyNumberFormat="1" applyFont="1" applyBorder="1" applyAlignment="1" applyProtection="1">
      <alignment horizontal="center" vertical="center"/>
      <protection locked="0"/>
    </xf>
    <xf numFmtId="3" fontId="5" fillId="0" borderId="5" xfId="0" applyNumberFormat="1" applyFont="1" applyBorder="1" applyAlignment="1" applyProtection="1">
      <alignment horizontal="center" vertical="center"/>
      <protection locked="0"/>
    </xf>
    <xf numFmtId="1" fontId="5" fillId="0" borderId="4" xfId="0" applyNumberFormat="1" applyFont="1" applyBorder="1" applyAlignment="1" applyProtection="1">
      <alignment horizontal="center" vertical="center"/>
      <protection locked="0"/>
    </xf>
    <xf numFmtId="3" fontId="5" fillId="0" borderId="4" xfId="0" applyNumberFormat="1" applyFont="1" applyBorder="1" applyAlignment="1" applyProtection="1">
      <alignment horizontal="center" vertical="center"/>
      <protection locked="0"/>
    </xf>
    <xf numFmtId="3" fontId="5" fillId="0" borderId="11" xfId="0" applyNumberFormat="1" applyFont="1" applyBorder="1" applyAlignment="1" applyProtection="1">
      <alignment horizontal="center" vertical="center"/>
      <protection locked="0"/>
    </xf>
    <xf numFmtId="3" fontId="5" fillId="0" borderId="2" xfId="0" applyNumberFormat="1" applyFont="1" applyBorder="1" applyAlignment="1" applyProtection="1">
      <alignment horizontal="center" vertical="center"/>
      <protection locked="0"/>
    </xf>
    <xf numFmtId="1" fontId="5" fillId="0" borderId="1" xfId="0" applyNumberFormat="1" applyFont="1" applyBorder="1" applyAlignment="1" applyProtection="1">
      <alignment horizontal="center" vertical="center"/>
      <protection locked="0"/>
    </xf>
    <xf numFmtId="3" fontId="5" fillId="0" borderId="1" xfId="0" applyNumberFormat="1" applyFont="1" applyBorder="1" applyAlignment="1" applyProtection="1">
      <alignment horizontal="center" vertical="center"/>
      <protection locked="0"/>
    </xf>
    <xf numFmtId="3" fontId="5" fillId="0" borderId="6" xfId="0" applyNumberFormat="1" applyFont="1" applyBorder="1" applyAlignment="1" applyProtection="1">
      <alignment horizontal="center" vertical="center"/>
      <protection locked="0"/>
    </xf>
    <xf numFmtId="3" fontId="5" fillId="0" borderId="8" xfId="0" applyNumberFormat="1" applyFont="1" applyBorder="1" applyAlignment="1" applyProtection="1">
      <alignment horizontal="center" vertical="center"/>
      <protection locked="0"/>
    </xf>
    <xf numFmtId="1" fontId="5" fillId="0" borderId="7" xfId="0" applyNumberFormat="1" applyFont="1" applyBorder="1" applyAlignment="1" applyProtection="1">
      <alignment horizontal="center" vertical="center"/>
      <protection locked="0"/>
    </xf>
    <xf numFmtId="3" fontId="5" fillId="0" borderId="7" xfId="0" applyNumberFormat="1" applyFont="1" applyBorder="1" applyAlignment="1" applyProtection="1">
      <alignment horizontal="center" vertical="center"/>
      <protection locked="0"/>
    </xf>
    <xf numFmtId="0" fontId="29" fillId="0" borderId="7" xfId="0" applyFont="1" applyBorder="1" applyAlignment="1" applyProtection="1">
      <alignment horizontal="left" vertical="center"/>
      <protection locked="0"/>
    </xf>
    <xf numFmtId="0" fontId="29" fillId="0" borderId="1" xfId="0" applyFont="1" applyBorder="1" applyAlignment="1" applyProtection="1">
      <alignment horizontal="left" vertical="center"/>
      <protection locked="0"/>
    </xf>
    <xf numFmtId="0" fontId="29" fillId="0" borderId="8" xfId="0" applyFont="1" applyBorder="1" applyAlignment="1" applyProtection="1">
      <alignment horizontal="left" vertical="center"/>
      <protection locked="0"/>
    </xf>
    <xf numFmtId="0" fontId="5" fillId="0" borderId="3" xfId="0" applyFont="1" applyBorder="1" applyAlignment="1" applyProtection="1">
      <alignment horizontal="center" vertical="center" wrapText="1"/>
      <protection locked="0"/>
    </xf>
    <xf numFmtId="0" fontId="26" fillId="0" borderId="4" xfId="0" applyFont="1" applyBorder="1" applyAlignment="1" applyProtection="1">
      <alignment horizontal="left" vertical="center" wrapText="1"/>
      <protection locked="0"/>
    </xf>
    <xf numFmtId="0" fontId="26" fillId="0" borderId="5" xfId="0" applyFont="1" applyBorder="1" applyAlignment="1" applyProtection="1">
      <alignment horizontal="left" vertical="center" wrapText="1"/>
      <protection locked="0"/>
    </xf>
    <xf numFmtId="0" fontId="26" fillId="0" borderId="0" xfId="0" applyFont="1" applyBorder="1" applyAlignment="1" applyProtection="1">
      <alignment horizontal="right" vertical="center"/>
      <protection locked="0"/>
    </xf>
    <xf numFmtId="164" fontId="4" fillId="6" borderId="0" xfId="0" applyNumberFormat="1" applyFont="1" applyFill="1" applyBorder="1" applyAlignment="1" applyProtection="1">
      <alignment horizontal="center" vertical="center"/>
      <protection locked="0"/>
    </xf>
    <xf numFmtId="0" fontId="3" fillId="0" borderId="0" xfId="0" applyFont="1" applyBorder="1" applyAlignment="1" applyProtection="1">
      <alignment vertical="center" wrapText="1"/>
      <protection locked="0"/>
    </xf>
    <xf numFmtId="0" fontId="3" fillId="0" borderId="7" xfId="0" applyFont="1" applyBorder="1" applyAlignment="1" applyProtection="1">
      <alignment vertical="center" wrapText="1"/>
      <protection locked="0"/>
    </xf>
    <xf numFmtId="1" fontId="4" fillId="0" borderId="10" xfId="0" applyNumberFormat="1" applyFont="1" applyBorder="1" applyAlignment="1" applyProtection="1">
      <alignment vertical="center" wrapText="1"/>
      <protection locked="0"/>
    </xf>
    <xf numFmtId="1" fontId="4" fillId="0" borderId="8" xfId="0" applyNumberFormat="1" applyFont="1" applyBorder="1" applyAlignment="1" applyProtection="1">
      <alignment vertical="center" wrapText="1"/>
      <protection locked="0"/>
    </xf>
    <xf numFmtId="1" fontId="4" fillId="0" borderId="8" xfId="0" applyNumberFormat="1" applyFont="1" applyBorder="1" applyAlignment="1" applyProtection="1">
      <alignment vertical="top" wrapText="1"/>
      <protection locked="0"/>
    </xf>
    <xf numFmtId="164" fontId="6" fillId="0" borderId="9" xfId="0" applyNumberFormat="1" applyFont="1" applyBorder="1" applyAlignment="1">
      <alignment horizontal="center" vertical="center"/>
    </xf>
    <xf numFmtId="164" fontId="6" fillId="0" borderId="0" xfId="0" applyNumberFormat="1" applyFont="1" applyBorder="1" applyAlignment="1">
      <alignment horizontal="center" vertical="center"/>
    </xf>
    <xf numFmtId="0" fontId="9" fillId="0" borderId="0" xfId="0" applyFont="1" applyFill="1" applyBorder="1" applyAlignment="1" applyProtection="1">
      <alignment horizontal="left" vertical="center"/>
      <protection locked="0"/>
    </xf>
    <xf numFmtId="0" fontId="23" fillId="6" borderId="0" xfId="2" applyFont="1" applyFill="1" applyAlignment="1"/>
    <xf numFmtId="164" fontId="3" fillId="6" borderId="0" xfId="2" applyNumberFormat="1" applyFont="1" applyFill="1" applyAlignment="1">
      <alignment horizontal="center" vertical="center"/>
    </xf>
    <xf numFmtId="164" fontId="3" fillId="6" borderId="0" xfId="2" applyNumberFormat="1" applyFont="1" applyFill="1" applyBorder="1" applyAlignment="1">
      <alignment horizontal="center" vertical="center"/>
    </xf>
    <xf numFmtId="164" fontId="9" fillId="6" borderId="0" xfId="2" applyNumberFormat="1" applyFont="1" applyFill="1" applyBorder="1" applyAlignment="1">
      <alignment horizontal="center" vertical="center"/>
    </xf>
    <xf numFmtId="164" fontId="9" fillId="6" borderId="7" xfId="2" applyNumberFormat="1" applyFont="1" applyFill="1" applyBorder="1" applyAlignment="1">
      <alignment horizontal="center" vertical="center"/>
    </xf>
    <xf numFmtId="164" fontId="3" fillId="6" borderId="7" xfId="2" applyNumberFormat="1" applyFont="1" applyFill="1" applyBorder="1" applyAlignment="1">
      <alignment horizontal="center" vertical="center"/>
    </xf>
    <xf numFmtId="164" fontId="9" fillId="6" borderId="0" xfId="2" applyNumberFormat="1" applyFont="1" applyFill="1" applyAlignment="1">
      <alignment horizontal="center" vertical="center"/>
    </xf>
    <xf numFmtId="164" fontId="4" fillId="0" borderId="0" xfId="0" applyNumberFormat="1" applyFont="1" applyBorder="1" applyAlignment="1" applyProtection="1">
      <alignment horizontal="center" vertical="center"/>
      <protection locked="0"/>
    </xf>
    <xf numFmtId="0" fontId="4" fillId="0" borderId="0" xfId="0" applyFont="1" applyBorder="1" applyAlignment="1" applyProtection="1">
      <alignment horizontal="center" vertical="center"/>
      <protection locked="0"/>
    </xf>
    <xf numFmtId="3" fontId="21" fillId="0" borderId="9" xfId="0" applyNumberFormat="1" applyFont="1" applyBorder="1" applyAlignment="1">
      <alignment horizontal="center" vertical="center"/>
    </xf>
    <xf numFmtId="3" fontId="21" fillId="0" borderId="0" xfId="0" applyNumberFormat="1" applyFont="1" applyBorder="1" applyAlignment="1">
      <alignment horizontal="center" vertical="center"/>
    </xf>
    <xf numFmtId="3" fontId="21" fillId="0" borderId="10" xfId="0" applyNumberFormat="1" applyFont="1" applyBorder="1" applyAlignment="1">
      <alignment horizontal="center" vertical="center"/>
    </xf>
    <xf numFmtId="3" fontId="21" fillId="0" borderId="6" xfId="0" applyNumberFormat="1" applyFont="1" applyBorder="1" applyAlignment="1">
      <alignment horizontal="center" vertical="center"/>
    </xf>
    <xf numFmtId="3" fontId="21" fillId="0" borderId="7" xfId="0" applyNumberFormat="1" applyFont="1" applyBorder="1" applyAlignment="1">
      <alignment horizontal="center" vertical="center"/>
    </xf>
    <xf numFmtId="3" fontId="21" fillId="0" borderId="8" xfId="0" applyNumberFormat="1" applyFont="1" applyBorder="1" applyAlignment="1">
      <alignment horizontal="center" vertical="center"/>
    </xf>
    <xf numFmtId="3" fontId="21" fillId="0" borderId="11" xfId="0" applyNumberFormat="1" applyFont="1" applyBorder="1" applyAlignment="1">
      <alignment horizontal="center" vertical="center"/>
    </xf>
    <xf numFmtId="3" fontId="21" fillId="0" borderId="1" xfId="0" applyNumberFormat="1" applyFont="1" applyBorder="1" applyAlignment="1">
      <alignment horizontal="center" vertical="center"/>
    </xf>
    <xf numFmtId="3" fontId="21" fillId="0" borderId="2" xfId="0" applyNumberFormat="1" applyFont="1" applyBorder="1" applyAlignment="1">
      <alignment horizontal="center" vertical="center"/>
    </xf>
    <xf numFmtId="0" fontId="29" fillId="0" borderId="22" xfId="0" applyFont="1" applyBorder="1" applyAlignment="1" applyProtection="1">
      <alignment horizontal="center"/>
      <protection locked="0"/>
    </xf>
    <xf numFmtId="3" fontId="30" fillId="0" borderId="9" xfId="0" applyNumberFormat="1" applyFont="1" applyFill="1" applyBorder="1" applyAlignment="1" applyProtection="1">
      <alignment horizontal="center" vertical="center"/>
      <protection locked="0"/>
    </xf>
    <xf numFmtId="3" fontId="30" fillId="0" borderId="10" xfId="0" applyNumberFormat="1" applyFont="1" applyFill="1" applyBorder="1" applyAlignment="1" applyProtection="1">
      <alignment horizontal="center" vertical="center"/>
      <protection locked="0"/>
    </xf>
    <xf numFmtId="1" fontId="30" fillId="0" borderId="0" xfId="0" applyNumberFormat="1" applyFont="1" applyFill="1" applyBorder="1" applyAlignment="1" applyProtection="1">
      <alignment horizontal="center" vertical="center"/>
      <protection locked="0"/>
    </xf>
    <xf numFmtId="3" fontId="30" fillId="0" borderId="0" xfId="0" applyNumberFormat="1" applyFont="1" applyFill="1" applyBorder="1" applyAlignment="1" applyProtection="1">
      <alignment horizontal="center" vertical="center"/>
      <protection locked="0"/>
    </xf>
    <xf numFmtId="0" fontId="29" fillId="0" borderId="21" xfId="0" applyFont="1" applyBorder="1" applyAlignment="1" applyProtection="1">
      <alignment horizontal="center"/>
      <protection locked="0"/>
    </xf>
    <xf numFmtId="0" fontId="29" fillId="0" borderId="23" xfId="0" applyFont="1" applyBorder="1" applyAlignment="1" applyProtection="1">
      <alignment horizontal="center"/>
      <protection locked="0"/>
    </xf>
    <xf numFmtId="3" fontId="30" fillId="0" borderId="9" xfId="0" applyNumberFormat="1" applyFont="1" applyBorder="1" applyAlignment="1" applyProtection="1">
      <alignment horizontal="center" vertical="center"/>
      <protection locked="0"/>
    </xf>
    <xf numFmtId="3" fontId="30" fillId="0" borderId="10" xfId="0" applyNumberFormat="1" applyFont="1" applyBorder="1" applyAlignment="1" applyProtection="1">
      <alignment horizontal="center" vertical="center"/>
      <protection locked="0"/>
    </xf>
    <xf numFmtId="1" fontId="30" fillId="0" borderId="0" xfId="0" applyNumberFormat="1" applyFont="1" applyBorder="1" applyAlignment="1" applyProtection="1">
      <alignment horizontal="center" vertical="center"/>
      <protection locked="0"/>
    </xf>
    <xf numFmtId="3" fontId="30" fillId="0" borderId="0" xfId="0" applyNumberFormat="1" applyFont="1" applyBorder="1" applyAlignment="1" applyProtection="1">
      <alignment horizontal="center" vertical="center"/>
      <protection locked="0"/>
    </xf>
    <xf numFmtId="0" fontId="30" fillId="0" borderId="22" xfId="0" applyFont="1" applyBorder="1" applyAlignment="1" applyProtection="1">
      <alignment horizontal="center"/>
      <protection locked="0"/>
    </xf>
    <xf numFmtId="3" fontId="30" fillId="0" borderId="6" xfId="0" applyNumberFormat="1" applyFont="1" applyFill="1" applyBorder="1" applyAlignment="1" applyProtection="1">
      <alignment horizontal="center" vertical="center"/>
      <protection locked="0"/>
    </xf>
    <xf numFmtId="3" fontId="30" fillId="0" borderId="8" xfId="0" applyNumberFormat="1" applyFont="1" applyFill="1" applyBorder="1" applyAlignment="1" applyProtection="1">
      <alignment horizontal="center" vertical="center"/>
      <protection locked="0"/>
    </xf>
    <xf numFmtId="1" fontId="30" fillId="0" borderId="7" xfId="0" applyNumberFormat="1" applyFont="1" applyBorder="1" applyAlignment="1" applyProtection="1">
      <alignment horizontal="center" vertical="center"/>
      <protection locked="0"/>
    </xf>
    <xf numFmtId="3" fontId="30" fillId="0" borderId="7" xfId="0" applyNumberFormat="1" applyFont="1" applyBorder="1" applyAlignment="1" applyProtection="1">
      <alignment horizontal="center" vertical="center"/>
      <protection locked="0"/>
    </xf>
    <xf numFmtId="3" fontId="30" fillId="0" borderId="8" xfId="0" applyNumberFormat="1" applyFont="1" applyBorder="1" applyAlignment="1" applyProtection="1">
      <alignment horizontal="center" vertical="center"/>
      <protection locked="0"/>
    </xf>
    <xf numFmtId="3" fontId="30" fillId="0" borderId="6" xfId="0" applyNumberFormat="1" applyFont="1" applyBorder="1" applyAlignment="1" applyProtection="1">
      <alignment horizontal="center" vertical="center"/>
      <protection locked="0"/>
    </xf>
    <xf numFmtId="0" fontId="30" fillId="0" borderId="23" xfId="0" applyFont="1" applyBorder="1" applyAlignment="1" applyProtection="1">
      <alignment horizontal="center"/>
      <protection locked="0"/>
    </xf>
    <xf numFmtId="3" fontId="27" fillId="0" borderId="6" xfId="0" applyNumberFormat="1" applyFont="1" applyBorder="1" applyAlignment="1">
      <alignment horizontal="center" vertical="center"/>
    </xf>
    <xf numFmtId="3" fontId="27" fillId="0" borderId="7" xfId="0" applyNumberFormat="1" applyFont="1" applyBorder="1" applyAlignment="1">
      <alignment horizontal="center" vertical="center"/>
    </xf>
    <xf numFmtId="3" fontId="27" fillId="0" borderId="8" xfId="0" applyNumberFormat="1" applyFont="1" applyBorder="1" applyAlignment="1">
      <alignment horizontal="center" vertical="center"/>
    </xf>
    <xf numFmtId="3" fontId="30" fillId="0" borderId="11" xfId="0" applyNumberFormat="1" applyFont="1" applyBorder="1" applyAlignment="1" applyProtection="1">
      <alignment horizontal="center" vertical="center"/>
      <protection locked="0"/>
    </xf>
    <xf numFmtId="3" fontId="30" fillId="0" borderId="2" xfId="0" applyNumberFormat="1" applyFont="1" applyBorder="1" applyAlignment="1" applyProtection="1">
      <alignment horizontal="center" vertical="center"/>
      <protection locked="0"/>
    </xf>
    <xf numFmtId="1" fontId="30" fillId="0" borderId="1" xfId="0" applyNumberFormat="1" applyFont="1" applyBorder="1" applyAlignment="1" applyProtection="1">
      <alignment horizontal="center" vertical="center"/>
      <protection locked="0"/>
    </xf>
    <xf numFmtId="3" fontId="30" fillId="0" borderId="1" xfId="0" applyNumberFormat="1" applyFont="1" applyBorder="1" applyAlignment="1" applyProtection="1">
      <alignment horizontal="center" vertical="center"/>
      <protection locked="0"/>
    </xf>
    <xf numFmtId="3" fontId="27" fillId="0" borderId="9" xfId="0" applyNumberFormat="1" applyFont="1" applyBorder="1" applyAlignment="1">
      <alignment horizontal="center" vertical="center"/>
    </xf>
    <xf numFmtId="3" fontId="27" fillId="0" borderId="0" xfId="0" applyNumberFormat="1" applyFont="1" applyBorder="1" applyAlignment="1">
      <alignment horizontal="center" vertical="center"/>
    </xf>
    <xf numFmtId="3" fontId="27" fillId="0" borderId="10" xfId="0" applyNumberFormat="1" applyFont="1" applyBorder="1" applyAlignment="1">
      <alignment horizontal="center" vertical="center"/>
    </xf>
    <xf numFmtId="0" fontId="3" fillId="6" borderId="0" xfId="0" applyFont="1" applyFill="1" applyBorder="1" applyAlignment="1" applyProtection="1">
      <alignment horizontal="left" vertical="center"/>
      <protection locked="0"/>
    </xf>
    <xf numFmtId="0" fontId="5" fillId="6" borderId="0" xfId="0" applyFont="1" applyFill="1" applyProtection="1">
      <protection locked="0"/>
    </xf>
    <xf numFmtId="1" fontId="4" fillId="6" borderId="0" xfId="0" applyNumberFormat="1" applyFont="1" applyFill="1" applyBorder="1" applyAlignment="1" applyProtection="1">
      <alignment horizontal="center" vertical="center"/>
      <protection locked="0"/>
    </xf>
    <xf numFmtId="0" fontId="6" fillId="0" borderId="1" xfId="0" applyFont="1" applyBorder="1" applyAlignment="1" applyProtection="1">
      <alignment horizontal="left" vertical="center"/>
      <protection locked="0"/>
    </xf>
    <xf numFmtId="1" fontId="6" fillId="0" borderId="1" xfId="0" applyNumberFormat="1" applyFont="1" applyFill="1" applyBorder="1" applyAlignment="1" applyProtection="1">
      <alignment horizontal="left" vertical="center"/>
      <protection locked="0"/>
    </xf>
    <xf numFmtId="0" fontId="6" fillId="0" borderId="7" xfId="0" applyFont="1" applyBorder="1" applyAlignment="1" applyProtection="1">
      <alignment horizontal="left" vertical="center"/>
      <protection locked="0"/>
    </xf>
    <xf numFmtId="1" fontId="6" fillId="0" borderId="7" xfId="0" applyNumberFormat="1" applyFont="1" applyFill="1" applyBorder="1" applyAlignment="1" applyProtection="1">
      <alignment horizontal="left" vertical="center"/>
      <protection locked="0"/>
    </xf>
    <xf numFmtId="0" fontId="6" fillId="0" borderId="4" xfId="0" applyFont="1" applyBorder="1" applyAlignment="1" applyProtection="1">
      <alignment horizontal="left" vertical="center"/>
      <protection locked="0"/>
    </xf>
    <xf numFmtId="1" fontId="6" fillId="0" borderId="4" xfId="0" applyNumberFormat="1" applyFont="1" applyBorder="1" applyAlignment="1" applyProtection="1">
      <alignment horizontal="left" vertical="center"/>
      <protection locked="0"/>
    </xf>
    <xf numFmtId="1" fontId="6" fillId="0" borderId="1" xfId="0" applyNumberFormat="1" applyFont="1" applyBorder="1" applyAlignment="1" applyProtection="1">
      <alignment horizontal="left" vertical="center"/>
      <protection locked="0"/>
    </xf>
    <xf numFmtId="1" fontId="6" fillId="0" borderId="7" xfId="0" applyNumberFormat="1" applyFont="1" applyBorder="1" applyAlignment="1" applyProtection="1">
      <alignment horizontal="left" vertical="center"/>
      <protection locked="0"/>
    </xf>
    <xf numFmtId="0" fontId="22" fillId="0" borderId="0" xfId="0" applyFont="1" applyFill="1" applyBorder="1" applyAlignment="1" applyProtection="1">
      <alignment horizontal="left" vertical="center"/>
      <protection locked="0"/>
    </xf>
    <xf numFmtId="0" fontId="22" fillId="0" borderId="1" xfId="0" applyFont="1" applyBorder="1" applyAlignment="1" applyProtection="1">
      <alignment horizontal="left" vertical="center"/>
      <protection locked="0"/>
    </xf>
    <xf numFmtId="1" fontId="22" fillId="0" borderId="1" xfId="0" applyNumberFormat="1" applyFont="1" applyBorder="1" applyAlignment="1" applyProtection="1">
      <alignment horizontal="left" vertical="center"/>
      <protection locked="0"/>
    </xf>
    <xf numFmtId="0" fontId="6" fillId="0" borderId="0" xfId="0" pivotButton="1" applyFont="1"/>
    <xf numFmtId="3" fontId="6" fillId="0" borderId="0" xfId="0" applyNumberFormat="1" applyFont="1"/>
    <xf numFmtId="0" fontId="6" fillId="0" borderId="0" xfId="0" applyNumberFormat="1" applyFont="1"/>
    <xf numFmtId="164" fontId="4" fillId="0" borderId="0" xfId="0" applyNumberFormat="1" applyFont="1" applyFill="1" applyBorder="1" applyAlignment="1" applyProtection="1">
      <alignment vertical="center"/>
      <protection locked="0"/>
    </xf>
    <xf numFmtId="0" fontId="6" fillId="0" borderId="0" xfId="0" applyFont="1" applyProtection="1">
      <protection locked="0"/>
    </xf>
    <xf numFmtId="0" fontId="6" fillId="0" borderId="0" xfId="0" applyFont="1" applyAlignment="1" applyProtection="1">
      <alignment horizontal="left" vertical="center"/>
      <protection locked="0"/>
    </xf>
    <xf numFmtId="0" fontId="10" fillId="0" borderId="0" xfId="0" applyFont="1" applyProtection="1">
      <protection locked="0"/>
    </xf>
    <xf numFmtId="164" fontId="6" fillId="0" borderId="18" xfId="0" applyNumberFormat="1" applyFont="1" applyBorder="1" applyAlignment="1">
      <alignment horizontal="center" vertical="center"/>
    </xf>
    <xf numFmtId="9" fontId="6" fillId="0" borderId="0" xfId="0" applyNumberFormat="1" applyFont="1" applyBorder="1" applyAlignment="1">
      <alignment horizontal="center" vertical="center"/>
    </xf>
    <xf numFmtId="9" fontId="6" fillId="0" borderId="19" xfId="0" applyNumberFormat="1" applyFont="1" applyBorder="1" applyAlignment="1">
      <alignment horizontal="center" vertical="center"/>
    </xf>
    <xf numFmtId="164" fontId="6" fillId="0" borderId="20" xfId="0" applyNumberFormat="1" applyFont="1" applyBorder="1" applyAlignment="1">
      <alignment horizontal="center" vertical="center"/>
    </xf>
    <xf numFmtId="164" fontId="6" fillId="0" borderId="13" xfId="0" applyNumberFormat="1" applyFont="1" applyBorder="1" applyAlignment="1">
      <alignment horizontal="center" vertical="center"/>
    </xf>
    <xf numFmtId="9" fontId="6" fillId="0" borderId="13" xfId="0" applyNumberFormat="1" applyFont="1" applyBorder="1" applyAlignment="1">
      <alignment horizontal="center" vertical="center"/>
    </xf>
    <xf numFmtId="9" fontId="6" fillId="0" borderId="12" xfId="0" applyNumberFormat="1" applyFont="1" applyBorder="1" applyAlignment="1">
      <alignment horizontal="center" vertical="center"/>
    </xf>
    <xf numFmtId="0" fontId="0" fillId="0" borderId="0" xfId="0" applyAlignment="1">
      <alignment horizontal="center" vertical="center"/>
    </xf>
    <xf numFmtId="0" fontId="6" fillId="0" borderId="20"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2" xfId="0" applyFont="1" applyBorder="1" applyAlignment="1">
      <alignment horizontal="center" vertical="center" wrapText="1"/>
    </xf>
    <xf numFmtId="0" fontId="26" fillId="0" borderId="3" xfId="0" applyFont="1" applyBorder="1" applyAlignment="1" applyProtection="1">
      <alignment horizontal="center" vertical="center" wrapText="1"/>
      <protection locked="0"/>
    </xf>
    <xf numFmtId="0" fontId="26" fillId="0" borderId="0" xfId="0" applyFont="1" applyBorder="1" applyAlignment="1" applyProtection="1">
      <alignment horizontal="center" vertical="center"/>
      <protection locked="0"/>
    </xf>
    <xf numFmtId="0" fontId="26" fillId="0" borderId="1" xfId="0" applyFont="1" applyBorder="1" applyAlignment="1" applyProtection="1">
      <alignment horizontal="center" vertical="center"/>
      <protection locked="0"/>
    </xf>
    <xf numFmtId="0" fontId="29" fillId="0" borderId="0" xfId="0" applyFont="1" applyBorder="1" applyAlignment="1" applyProtection="1">
      <alignment horizontal="center" vertical="center"/>
      <protection locked="0"/>
    </xf>
    <xf numFmtId="0" fontId="26" fillId="0" borderId="7" xfId="0" applyFont="1" applyBorder="1" applyAlignment="1" applyProtection="1">
      <alignment horizontal="center" vertical="center"/>
      <protection locked="0"/>
    </xf>
    <xf numFmtId="0" fontId="26" fillId="0" borderId="4" xfId="0" applyFont="1" applyBorder="1" applyAlignment="1" applyProtection="1">
      <alignment horizontal="center" vertical="center"/>
      <protection locked="0"/>
    </xf>
    <xf numFmtId="0" fontId="29" fillId="0" borderId="7" xfId="0" applyFont="1" applyBorder="1" applyAlignment="1" applyProtection="1">
      <alignment horizontal="center" vertical="center"/>
      <protection locked="0"/>
    </xf>
    <xf numFmtId="0" fontId="29" fillId="0" borderId="1" xfId="0" applyFont="1" applyBorder="1" applyAlignment="1" applyProtection="1">
      <alignment horizontal="center" vertical="center"/>
      <protection locked="0"/>
    </xf>
    <xf numFmtId="0" fontId="3" fillId="0" borderId="0"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9" fillId="0" borderId="0" xfId="0" applyFont="1" applyBorder="1" applyAlignment="1" applyProtection="1">
      <alignment horizontal="center" vertical="center"/>
      <protection locked="0"/>
    </xf>
    <xf numFmtId="0" fontId="3" fillId="0" borderId="7" xfId="0" applyFont="1" applyBorder="1" applyAlignment="1" applyProtection="1">
      <alignment horizontal="center" vertical="center"/>
      <protection locked="0"/>
    </xf>
    <xf numFmtId="0" fontId="3" fillId="0" borderId="4" xfId="0" applyFont="1" applyBorder="1" applyAlignment="1" applyProtection="1">
      <alignment horizontal="center" vertical="center"/>
      <protection locked="0"/>
    </xf>
    <xf numFmtId="0" fontId="9" fillId="0" borderId="7" xfId="0" applyFont="1" applyBorder="1" applyAlignment="1" applyProtection="1">
      <alignment horizontal="center" vertical="center"/>
      <protection locked="0"/>
    </xf>
    <xf numFmtId="0" fontId="6" fillId="6" borderId="1" xfId="0" applyFont="1" applyFill="1" applyBorder="1" applyAlignment="1" applyProtection="1">
      <alignment horizontal="center" vertical="center"/>
      <protection locked="0"/>
    </xf>
    <xf numFmtId="0" fontId="6" fillId="6" borderId="0" xfId="0" applyFont="1" applyFill="1"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23" fillId="6" borderId="0" xfId="0" applyFont="1" applyFill="1"/>
    <xf numFmtId="164" fontId="4" fillId="6" borderId="0" xfId="0" applyNumberFormat="1" applyFont="1" applyFill="1" applyBorder="1" applyAlignment="1" applyProtection="1">
      <alignment vertical="center"/>
      <protection locked="0"/>
    </xf>
    <xf numFmtId="0" fontId="3" fillId="6" borderId="0" xfId="0" applyFont="1" applyFill="1" applyBorder="1" applyAlignment="1" applyProtection="1">
      <alignment vertical="center" wrapText="1"/>
      <protection locked="0"/>
    </xf>
    <xf numFmtId="1" fontId="4" fillId="6" borderId="10" xfId="0" applyNumberFormat="1" applyFont="1" applyFill="1" applyBorder="1" applyAlignment="1" applyProtection="1">
      <alignment vertical="center" wrapText="1"/>
      <protection locked="0"/>
    </xf>
    <xf numFmtId="164" fontId="4" fillId="6" borderId="7" xfId="0" applyNumberFormat="1" applyFont="1" applyFill="1" applyBorder="1" applyAlignment="1" applyProtection="1">
      <alignment vertical="center"/>
      <protection locked="0"/>
    </xf>
    <xf numFmtId="164" fontId="4" fillId="6" borderId="7" xfId="0" applyNumberFormat="1" applyFont="1" applyFill="1" applyBorder="1" applyAlignment="1" applyProtection="1">
      <alignment horizontal="center" vertical="center"/>
      <protection locked="0"/>
    </xf>
    <xf numFmtId="0" fontId="3" fillId="6" borderId="7" xfId="0" applyFont="1" applyFill="1" applyBorder="1" applyAlignment="1" applyProtection="1">
      <alignment vertical="center" wrapText="1"/>
      <protection locked="0"/>
    </xf>
    <xf numFmtId="1" fontId="4" fillId="6" borderId="8" xfId="0" applyNumberFormat="1" applyFont="1" applyFill="1" applyBorder="1" applyAlignment="1" applyProtection="1">
      <alignment vertical="center" wrapText="1"/>
      <protection locked="0"/>
    </xf>
    <xf numFmtId="164" fontId="6" fillId="6" borderId="6" xfId="0" applyNumberFormat="1" applyFont="1" applyFill="1" applyBorder="1" applyAlignment="1">
      <alignment horizontal="center" vertical="center" wrapText="1"/>
    </xf>
    <xf numFmtId="164" fontId="6" fillId="6" borderId="7" xfId="0" applyNumberFormat="1" applyFont="1" applyFill="1" applyBorder="1" applyAlignment="1">
      <alignment horizontal="center" vertical="center" wrapText="1"/>
    </xf>
    <xf numFmtId="164" fontId="6" fillId="6" borderId="8" xfId="0" applyNumberFormat="1" applyFont="1" applyFill="1" applyBorder="1" applyAlignment="1">
      <alignment horizontal="center" vertical="center" wrapText="1"/>
    </xf>
    <xf numFmtId="0" fontId="6" fillId="0" borderId="0" xfId="0" applyFont="1" applyBorder="1"/>
    <xf numFmtId="0" fontId="0" fillId="0" borderId="0" xfId="0" applyBorder="1"/>
    <xf numFmtId="165" fontId="6" fillId="0" borderId="18" xfId="0" applyNumberFormat="1" applyFont="1" applyBorder="1" applyAlignment="1">
      <alignment horizontal="center" vertical="center"/>
    </xf>
    <xf numFmtId="165" fontId="6" fillId="0" borderId="19" xfId="0" applyNumberFormat="1" applyFont="1" applyBorder="1" applyAlignment="1">
      <alignment horizontal="center" vertical="center"/>
    </xf>
    <xf numFmtId="165" fontId="6" fillId="0" borderId="20" xfId="0" applyNumberFormat="1" applyFont="1" applyBorder="1" applyAlignment="1">
      <alignment horizontal="center" vertical="center"/>
    </xf>
    <xf numFmtId="165" fontId="6" fillId="0" borderId="12" xfId="0" applyNumberFormat="1" applyFont="1" applyBorder="1" applyAlignment="1">
      <alignment horizontal="center" vertical="center"/>
    </xf>
    <xf numFmtId="164" fontId="6" fillId="0" borderId="19" xfId="0" applyNumberFormat="1" applyFont="1" applyBorder="1" applyAlignment="1">
      <alignment horizontal="center" vertical="center"/>
    </xf>
    <xf numFmtId="164" fontId="6" fillId="0" borderId="12" xfId="0" applyNumberFormat="1" applyFont="1" applyBorder="1" applyAlignment="1">
      <alignment horizontal="center" vertical="center"/>
    </xf>
    <xf numFmtId="0" fontId="3" fillId="6" borderId="7" xfId="0" applyFont="1" applyFill="1" applyBorder="1" applyAlignment="1" applyProtection="1">
      <alignment horizontal="left" vertical="center"/>
      <protection locked="0"/>
    </xf>
    <xf numFmtId="9" fontId="6" fillId="0" borderId="0" xfId="0" applyNumberFormat="1" applyFont="1" applyAlignment="1">
      <alignment horizontal="center" vertical="center"/>
    </xf>
    <xf numFmtId="9" fontId="6" fillId="0" borderId="18" xfId="0" applyNumberFormat="1" applyFont="1" applyBorder="1" applyAlignment="1">
      <alignment horizontal="center" vertical="center"/>
    </xf>
    <xf numFmtId="9" fontId="6" fillId="0" borderId="20" xfId="0" applyNumberFormat="1" applyFont="1" applyBorder="1" applyAlignment="1">
      <alignment horizontal="center" vertical="center"/>
    </xf>
    <xf numFmtId="0" fontId="6" fillId="0" borderId="0" xfId="0" applyFont="1" applyAlignment="1">
      <alignment horizontal="center" vertical="center" wrapText="1"/>
    </xf>
    <xf numFmtId="165" fontId="24" fillId="6" borderId="22" xfId="5" applyNumberFormat="1" applyFont="1" applyFill="1" applyBorder="1" applyAlignment="1">
      <alignment horizontal="center" vertical="center"/>
    </xf>
    <xf numFmtId="165" fontId="24" fillId="6" borderId="0" xfId="5" applyNumberFormat="1" applyFont="1" applyFill="1" applyAlignment="1">
      <alignment horizontal="center" vertical="center"/>
    </xf>
    <xf numFmtId="165" fontId="24" fillId="6" borderId="21" xfId="5" applyNumberFormat="1" applyFont="1" applyFill="1" applyBorder="1" applyAlignment="1">
      <alignment horizontal="center" vertical="center"/>
    </xf>
    <xf numFmtId="165" fontId="24" fillId="6" borderId="28" xfId="5" applyNumberFormat="1" applyFont="1" applyFill="1" applyBorder="1" applyAlignment="1">
      <alignment horizontal="center" vertical="center"/>
    </xf>
    <xf numFmtId="165" fontId="24" fillId="6" borderId="0" xfId="5" applyNumberFormat="1" applyFont="1" applyFill="1" applyBorder="1" applyAlignment="1">
      <alignment horizontal="center" vertical="center"/>
    </xf>
    <xf numFmtId="165" fontId="25" fillId="6" borderId="22" xfId="5" applyNumberFormat="1" applyFont="1" applyFill="1" applyBorder="1" applyAlignment="1">
      <alignment horizontal="center" vertical="center"/>
    </xf>
    <xf numFmtId="165" fontId="25" fillId="6" borderId="0" xfId="5" applyNumberFormat="1" applyFont="1" applyFill="1" applyBorder="1" applyAlignment="1">
      <alignment horizontal="center" vertical="center"/>
    </xf>
    <xf numFmtId="165" fontId="25" fillId="6" borderId="23" xfId="5" applyNumberFormat="1" applyFont="1" applyFill="1" applyBorder="1" applyAlignment="1">
      <alignment horizontal="center" vertical="center"/>
    </xf>
    <xf numFmtId="165" fontId="25" fillId="6" borderId="7" xfId="5" applyNumberFormat="1" applyFont="1" applyFill="1" applyBorder="1" applyAlignment="1">
      <alignment horizontal="center" vertical="center"/>
    </xf>
    <xf numFmtId="165" fontId="24" fillId="6" borderId="23" xfId="5" applyNumberFormat="1" applyFont="1" applyFill="1" applyBorder="1" applyAlignment="1">
      <alignment horizontal="center" vertical="center"/>
    </xf>
    <xf numFmtId="165" fontId="24" fillId="6" borderId="7" xfId="5" applyNumberFormat="1" applyFont="1" applyFill="1" applyBorder="1" applyAlignment="1">
      <alignment horizontal="center" vertical="center"/>
    </xf>
    <xf numFmtId="165" fontId="25" fillId="6" borderId="21" xfId="5" applyNumberFormat="1" applyFont="1" applyFill="1" applyBorder="1" applyAlignment="1">
      <alignment horizontal="center" vertical="center"/>
    </xf>
    <xf numFmtId="165" fontId="25" fillId="6" borderId="28" xfId="5" applyNumberFormat="1" applyFont="1" applyFill="1" applyBorder="1" applyAlignment="1">
      <alignment horizontal="center" vertical="center"/>
    </xf>
    <xf numFmtId="164" fontId="5" fillId="0" borderId="27" xfId="0" applyNumberFormat="1" applyFont="1" applyFill="1" applyBorder="1" applyAlignment="1" applyProtection="1">
      <alignment horizontal="center" vertical="center"/>
      <protection locked="0"/>
    </xf>
    <xf numFmtId="164" fontId="5" fillId="0" borderId="28" xfId="0" applyNumberFormat="1" applyFont="1" applyFill="1" applyBorder="1" applyAlignment="1" applyProtection="1">
      <alignment horizontal="center" vertical="center"/>
      <protection locked="0"/>
    </xf>
    <xf numFmtId="164" fontId="5" fillId="0" borderId="29" xfId="0" applyNumberFormat="1" applyFont="1" applyFill="1" applyBorder="1" applyAlignment="1" applyProtection="1">
      <alignment horizontal="center" vertical="center"/>
      <protection locked="0"/>
    </xf>
    <xf numFmtId="164" fontId="5" fillId="0" borderId="9" xfId="0" applyNumberFormat="1" applyFont="1" applyFill="1" applyBorder="1" applyAlignment="1" applyProtection="1">
      <alignment horizontal="center" vertical="center"/>
      <protection locked="0"/>
    </xf>
    <xf numFmtId="164" fontId="5" fillId="0" borderId="0" xfId="0" applyNumberFormat="1" applyFont="1" applyFill="1" applyBorder="1" applyAlignment="1" applyProtection="1">
      <alignment horizontal="center" vertical="center"/>
      <protection locked="0"/>
    </xf>
    <xf numFmtId="164" fontId="5" fillId="0" borderId="10" xfId="0" applyNumberFormat="1" applyFont="1" applyFill="1" applyBorder="1" applyAlignment="1" applyProtection="1">
      <alignment horizontal="center" vertical="center"/>
      <protection locked="0"/>
    </xf>
    <xf numFmtId="164" fontId="5" fillId="0" borderId="6" xfId="0" applyNumberFormat="1" applyFont="1" applyFill="1" applyBorder="1" applyAlignment="1" applyProtection="1">
      <alignment horizontal="center" vertical="center"/>
      <protection locked="0"/>
    </xf>
    <xf numFmtId="164" fontId="5" fillId="0" borderId="7" xfId="0" applyNumberFormat="1" applyFont="1" applyFill="1" applyBorder="1" applyAlignment="1" applyProtection="1">
      <alignment horizontal="center" vertical="center"/>
      <protection locked="0"/>
    </xf>
    <xf numFmtId="164" fontId="5" fillId="0" borderId="8" xfId="0" applyNumberFormat="1" applyFont="1" applyFill="1" applyBorder="1" applyAlignment="1" applyProtection="1">
      <alignment horizontal="center" vertical="center"/>
      <protection locked="0"/>
    </xf>
    <xf numFmtId="164" fontId="30" fillId="0" borderId="9" xfId="0" applyNumberFormat="1" applyFont="1" applyFill="1" applyBorder="1" applyAlignment="1" applyProtection="1">
      <alignment horizontal="center" vertical="center"/>
      <protection locked="0"/>
    </xf>
    <xf numFmtId="164" fontId="30" fillId="0" borderId="0" xfId="0" applyNumberFormat="1" applyFont="1" applyFill="1" applyBorder="1" applyAlignment="1" applyProtection="1">
      <alignment horizontal="center" vertical="center"/>
      <protection locked="0"/>
    </xf>
    <xf numFmtId="164" fontId="30" fillId="0" borderId="10" xfId="0" applyNumberFormat="1" applyFont="1" applyFill="1" applyBorder="1" applyAlignment="1" applyProtection="1">
      <alignment horizontal="center" vertical="center"/>
      <protection locked="0"/>
    </xf>
    <xf numFmtId="164" fontId="30" fillId="0" borderId="27" xfId="0" applyNumberFormat="1" applyFont="1" applyFill="1" applyBorder="1" applyAlignment="1" applyProtection="1">
      <alignment horizontal="center" vertical="center"/>
      <protection locked="0"/>
    </xf>
    <xf numFmtId="164" fontId="30" fillId="0" borderId="28" xfId="0" applyNumberFormat="1" applyFont="1" applyFill="1" applyBorder="1" applyAlignment="1" applyProtection="1">
      <alignment horizontal="center" vertical="center"/>
      <protection locked="0"/>
    </xf>
    <xf numFmtId="164" fontId="30" fillId="0" borderId="29" xfId="0" applyNumberFormat="1" applyFont="1" applyFill="1" applyBorder="1" applyAlignment="1" applyProtection="1">
      <alignment horizontal="center" vertical="center"/>
      <protection locked="0"/>
    </xf>
    <xf numFmtId="164" fontId="30" fillId="0" borderId="6" xfId="0" applyNumberFormat="1" applyFont="1" applyFill="1" applyBorder="1" applyAlignment="1" applyProtection="1">
      <alignment horizontal="center" vertical="center"/>
      <protection locked="0"/>
    </xf>
    <xf numFmtId="164" fontId="30" fillId="0" borderId="7" xfId="0" applyNumberFormat="1" applyFont="1" applyFill="1" applyBorder="1" applyAlignment="1" applyProtection="1">
      <alignment horizontal="center" vertical="center"/>
      <protection locked="0"/>
    </xf>
    <xf numFmtId="164" fontId="30" fillId="0" borderId="8" xfId="0" applyNumberFormat="1" applyFont="1" applyFill="1" applyBorder="1" applyAlignment="1" applyProtection="1">
      <alignment horizontal="center" vertical="center"/>
      <protection locked="0"/>
    </xf>
    <xf numFmtId="164" fontId="5" fillId="0" borderId="3" xfId="0" applyNumberFormat="1" applyFont="1" applyFill="1" applyBorder="1" applyAlignment="1" applyProtection="1">
      <alignment horizontal="center" vertical="center"/>
      <protection locked="0"/>
    </xf>
    <xf numFmtId="164" fontId="5" fillId="0" borderId="4" xfId="0" applyNumberFormat="1" applyFont="1" applyFill="1" applyBorder="1" applyAlignment="1" applyProtection="1">
      <alignment horizontal="center" vertical="center"/>
      <protection locked="0"/>
    </xf>
    <xf numFmtId="164" fontId="5" fillId="0" borderId="5" xfId="0" applyNumberFormat="1" applyFont="1" applyFill="1" applyBorder="1" applyAlignment="1" applyProtection="1">
      <alignment horizontal="center" vertical="center"/>
      <protection locked="0"/>
    </xf>
    <xf numFmtId="164" fontId="30" fillId="0" borderId="3" xfId="0" applyNumberFormat="1" applyFont="1" applyFill="1" applyBorder="1" applyAlignment="1" applyProtection="1">
      <alignment horizontal="center" vertical="center"/>
      <protection locked="0"/>
    </xf>
    <xf numFmtId="164" fontId="30" fillId="0" borderId="4" xfId="0" applyNumberFormat="1" applyFont="1" applyFill="1" applyBorder="1" applyAlignment="1" applyProtection="1">
      <alignment horizontal="center" vertical="center"/>
      <protection locked="0"/>
    </xf>
    <xf numFmtId="164" fontId="30" fillId="0" borderId="5" xfId="0" applyNumberFormat="1" applyFont="1" applyFill="1" applyBorder="1" applyAlignment="1" applyProtection="1">
      <alignment horizontal="center" vertical="center"/>
      <protection locked="0"/>
    </xf>
    <xf numFmtId="165" fontId="6" fillId="0" borderId="0" xfId="0" applyNumberFormat="1" applyFont="1" applyAlignment="1">
      <alignment horizontal="center" vertical="center"/>
    </xf>
    <xf numFmtId="165" fontId="6" fillId="0" borderId="0" xfId="0" applyNumberFormat="1" applyFont="1" applyBorder="1" applyAlignment="1">
      <alignment horizontal="center" vertical="center"/>
    </xf>
    <xf numFmtId="165" fontId="6" fillId="0" borderId="13" xfId="0" applyNumberFormat="1" applyFont="1" applyBorder="1" applyAlignment="1">
      <alignment horizontal="center" vertical="center"/>
    </xf>
    <xf numFmtId="0" fontId="47" fillId="6" borderId="0" xfId="2" applyFont="1" applyFill="1" applyAlignment="1">
      <alignment horizontal="left" vertical="center"/>
    </xf>
    <xf numFmtId="9" fontId="9" fillId="6" borderId="0" xfId="2" applyNumberFormat="1" applyFont="1" applyFill="1" applyBorder="1" applyAlignment="1">
      <alignment horizontal="center" vertical="center"/>
    </xf>
    <xf numFmtId="9" fontId="9" fillId="6" borderId="7" xfId="2" applyNumberFormat="1" applyFont="1" applyFill="1" applyBorder="1" applyAlignment="1">
      <alignment horizontal="center" vertical="center"/>
    </xf>
    <xf numFmtId="9" fontId="3" fillId="6" borderId="0" xfId="2" applyNumberFormat="1" applyFont="1" applyFill="1" applyAlignment="1">
      <alignment horizontal="center" vertical="center"/>
    </xf>
    <xf numFmtId="9" fontId="3" fillId="6" borderId="28" xfId="2" applyNumberFormat="1" applyFont="1" applyFill="1" applyBorder="1" applyAlignment="1">
      <alignment horizontal="center" vertical="center"/>
    </xf>
    <xf numFmtId="9" fontId="3" fillId="6" borderId="0" xfId="2" applyNumberFormat="1" applyFont="1" applyFill="1" applyBorder="1" applyAlignment="1">
      <alignment horizontal="center" vertical="center"/>
    </xf>
    <xf numFmtId="9" fontId="3" fillId="6" borderId="7" xfId="2" applyNumberFormat="1" applyFont="1" applyFill="1" applyBorder="1" applyAlignment="1">
      <alignment horizontal="center" vertical="center"/>
    </xf>
    <xf numFmtId="9" fontId="9" fillId="6" borderId="28" xfId="2" applyNumberFormat="1" applyFont="1" applyFill="1" applyBorder="1" applyAlignment="1">
      <alignment horizontal="center" vertical="center"/>
    </xf>
    <xf numFmtId="9" fontId="9" fillId="6" borderId="0" xfId="2" applyNumberFormat="1" applyFont="1" applyFill="1" applyAlignment="1">
      <alignment horizontal="center" vertical="center"/>
    </xf>
    <xf numFmtId="164" fontId="24" fillId="6" borderId="9" xfId="2" applyNumberFormat="1" applyFont="1" applyFill="1" applyBorder="1" applyAlignment="1">
      <alignment horizontal="center" vertical="center"/>
    </xf>
    <xf numFmtId="164" fontId="24" fillId="6" borderId="0" xfId="2" applyNumberFormat="1" applyFont="1" applyFill="1" applyBorder="1" applyAlignment="1">
      <alignment horizontal="center" vertical="center"/>
    </xf>
    <xf numFmtId="164" fontId="24" fillId="6" borderId="10" xfId="2" applyNumberFormat="1" applyFont="1" applyFill="1" applyBorder="1" applyAlignment="1">
      <alignment horizontal="center" vertical="center"/>
    </xf>
    <xf numFmtId="164" fontId="24" fillId="6" borderId="6" xfId="2" applyNumberFormat="1" applyFont="1" applyFill="1" applyBorder="1" applyAlignment="1">
      <alignment horizontal="center" vertical="center"/>
    </xf>
    <xf numFmtId="164" fontId="24" fillId="6" borderId="7" xfId="2" applyNumberFormat="1" applyFont="1" applyFill="1" applyBorder="1" applyAlignment="1">
      <alignment horizontal="center" vertical="center"/>
    </xf>
    <xf numFmtId="164" fontId="24" fillId="6" borderId="8" xfId="2" applyNumberFormat="1" applyFont="1" applyFill="1" applyBorder="1" applyAlignment="1">
      <alignment horizontal="center" vertical="center"/>
    </xf>
    <xf numFmtId="0" fontId="3" fillId="0" borderId="7" xfId="0" applyFont="1" applyBorder="1" applyAlignment="1" applyProtection="1">
      <alignment horizontal="left" vertical="center" wrapText="1"/>
      <protection locked="0"/>
    </xf>
    <xf numFmtId="0" fontId="26" fillId="0" borderId="28" xfId="0" applyFont="1" applyBorder="1" applyAlignment="1" applyProtection="1">
      <alignment horizontal="left" vertical="center"/>
      <protection locked="0"/>
    </xf>
    <xf numFmtId="0" fontId="29" fillId="0" borderId="28" xfId="0" applyFont="1" applyBorder="1" applyAlignment="1" applyProtection="1">
      <alignment horizontal="left" vertical="center"/>
      <protection locked="0"/>
    </xf>
    <xf numFmtId="0" fontId="3" fillId="0" borderId="28" xfId="0" applyFont="1" applyBorder="1" applyAlignment="1" applyProtection="1">
      <alignment horizontal="left" vertical="center"/>
      <protection locked="0"/>
    </xf>
    <xf numFmtId="0" fontId="9" fillId="0" borderId="28" xfId="0" applyFont="1" applyBorder="1" applyAlignment="1" applyProtection="1">
      <alignment horizontal="left" vertical="center"/>
      <protection locked="0"/>
    </xf>
    <xf numFmtId="0" fontId="3" fillId="6" borderId="0" xfId="2" applyFont="1" applyFill="1" applyBorder="1" applyAlignment="1" applyProtection="1">
      <alignment vertical="center" wrapText="1"/>
      <protection locked="0"/>
    </xf>
    <xf numFmtId="164" fontId="4" fillId="6" borderId="7" xfId="2" applyNumberFormat="1" applyFont="1" applyFill="1" applyBorder="1" applyAlignment="1" applyProtection="1">
      <alignment vertical="center" textRotation="180"/>
      <protection locked="0"/>
    </xf>
    <xf numFmtId="164" fontId="4" fillId="6" borderId="7" xfId="2" applyNumberFormat="1" applyFont="1" applyFill="1" applyBorder="1" applyAlignment="1" applyProtection="1">
      <alignment horizontal="center" vertical="center" textRotation="180"/>
      <protection locked="0"/>
    </xf>
    <xf numFmtId="164" fontId="4" fillId="6" borderId="7" xfId="2" applyNumberFormat="1" applyFont="1" applyFill="1" applyBorder="1" applyAlignment="1" applyProtection="1">
      <alignment horizontal="left" vertical="center" textRotation="180"/>
      <protection locked="0"/>
    </xf>
    <xf numFmtId="0" fontId="3" fillId="6" borderId="7" xfId="2" applyFont="1" applyFill="1" applyBorder="1" applyAlignment="1" applyProtection="1">
      <alignment vertical="center" textRotation="180" wrapText="1"/>
      <protection locked="0"/>
    </xf>
    <xf numFmtId="1" fontId="4" fillId="6" borderId="8" xfId="2" applyNumberFormat="1" applyFont="1" applyFill="1" applyBorder="1" applyAlignment="1" applyProtection="1">
      <alignment vertical="center" textRotation="180" wrapText="1"/>
      <protection locked="0"/>
    </xf>
    <xf numFmtId="164" fontId="3" fillId="6" borderId="0" xfId="2" applyNumberFormat="1" applyFont="1" applyFill="1" applyBorder="1" applyAlignment="1">
      <alignment horizontal="center" vertical="center" textRotation="180" wrapText="1"/>
    </xf>
    <xf numFmtId="0" fontId="3" fillId="6" borderId="0" xfId="2" applyFont="1" applyFill="1" applyBorder="1" applyAlignment="1" applyProtection="1">
      <alignment horizontal="left" vertical="center"/>
      <protection locked="0"/>
    </xf>
    <xf numFmtId="0" fontId="3" fillId="6" borderId="0" xfId="2" applyFont="1" applyFill="1" applyBorder="1" applyAlignment="1" applyProtection="1">
      <alignment horizontal="center" vertical="center"/>
      <protection locked="0"/>
    </xf>
    <xf numFmtId="0" fontId="6" fillId="6" borderId="0" xfId="2" applyFont="1" applyFill="1" applyBorder="1" applyAlignment="1" applyProtection="1">
      <alignment horizontal="left" vertical="center"/>
      <protection locked="0"/>
    </xf>
    <xf numFmtId="1" fontId="6" fillId="6" borderId="0" xfId="2" applyNumberFormat="1" applyFont="1" applyFill="1" applyBorder="1" applyAlignment="1" applyProtection="1">
      <alignment horizontal="left" vertical="center"/>
      <protection locked="0"/>
    </xf>
    <xf numFmtId="165" fontId="24" fillId="6" borderId="9" xfId="5" applyNumberFormat="1" applyFont="1" applyFill="1" applyBorder="1" applyAlignment="1">
      <alignment horizontal="center" vertical="center"/>
    </xf>
    <xf numFmtId="165" fontId="24" fillId="6" borderId="10" xfId="5" applyNumberFormat="1" applyFont="1" applyFill="1" applyBorder="1" applyAlignment="1">
      <alignment horizontal="center" vertical="center"/>
    </xf>
    <xf numFmtId="9" fontId="24" fillId="6" borderId="22" xfId="5" applyNumberFormat="1" applyFont="1" applyFill="1" applyBorder="1" applyAlignment="1">
      <alignment horizontal="center" vertical="center"/>
    </xf>
    <xf numFmtId="9" fontId="24" fillId="6" borderId="9" xfId="5" applyNumberFormat="1" applyFont="1" applyFill="1" applyBorder="1" applyAlignment="1">
      <alignment horizontal="center" vertical="center"/>
    </xf>
    <xf numFmtId="9" fontId="24" fillId="6" borderId="0" xfId="5" applyNumberFormat="1" applyFont="1" applyFill="1" applyBorder="1" applyAlignment="1">
      <alignment horizontal="center" vertical="center"/>
    </xf>
    <xf numFmtId="9" fontId="24" fillId="6" borderId="10" xfId="5" applyNumberFormat="1" applyFont="1" applyFill="1" applyBorder="1" applyAlignment="1">
      <alignment horizontal="center" vertical="center"/>
    </xf>
    <xf numFmtId="0" fontId="7" fillId="0" borderId="0" xfId="2" applyAlignment="1">
      <alignment horizontal="center" vertical="center"/>
    </xf>
    <xf numFmtId="0" fontId="3" fillId="6" borderId="28" xfId="2" applyFont="1" applyFill="1" applyBorder="1" applyAlignment="1" applyProtection="1">
      <alignment horizontal="left" vertical="center"/>
      <protection locked="0"/>
    </xf>
    <xf numFmtId="0" fontId="3" fillId="6" borderId="28" xfId="2" applyFont="1" applyFill="1" applyBorder="1" applyAlignment="1" applyProtection="1">
      <alignment horizontal="center" vertical="center"/>
      <protection locked="0"/>
    </xf>
    <xf numFmtId="0" fontId="6" fillId="6" borderId="28" xfId="2" applyFont="1" applyFill="1" applyBorder="1" applyAlignment="1" applyProtection="1">
      <alignment horizontal="left" vertical="center"/>
      <protection locked="0"/>
    </xf>
    <xf numFmtId="1" fontId="6" fillId="6" borderId="28" xfId="2" applyNumberFormat="1" applyFont="1" applyFill="1" applyBorder="1" applyAlignment="1" applyProtection="1">
      <alignment horizontal="left" vertical="center"/>
      <protection locked="0"/>
    </xf>
    <xf numFmtId="164" fontId="24" fillId="6" borderId="27" xfId="2" applyNumberFormat="1" applyFont="1" applyFill="1" applyBorder="1" applyAlignment="1">
      <alignment horizontal="center" vertical="center"/>
    </xf>
    <xf numFmtId="164" fontId="24" fillId="6" borderId="28" xfId="2" applyNumberFormat="1" applyFont="1" applyFill="1" applyBorder="1" applyAlignment="1">
      <alignment horizontal="center" vertical="center"/>
    </xf>
    <xf numFmtId="164" fontId="24" fillId="6" borderId="29" xfId="2" applyNumberFormat="1" applyFont="1" applyFill="1" applyBorder="1" applyAlignment="1">
      <alignment horizontal="center" vertical="center"/>
    </xf>
    <xf numFmtId="165" fontId="24" fillId="6" borderId="27" xfId="5" applyNumberFormat="1" applyFont="1" applyFill="1" applyBorder="1" applyAlignment="1">
      <alignment horizontal="center" vertical="center"/>
    </xf>
    <xf numFmtId="165" fontId="24" fillId="6" borderId="29" xfId="5" applyNumberFormat="1" applyFont="1" applyFill="1" applyBorder="1" applyAlignment="1">
      <alignment horizontal="center" vertical="center"/>
    </xf>
    <xf numFmtId="9" fontId="24" fillId="6" borderId="21" xfId="5" applyNumberFormat="1" applyFont="1" applyFill="1" applyBorder="1" applyAlignment="1">
      <alignment horizontal="center" vertical="center"/>
    </xf>
    <xf numFmtId="9" fontId="24" fillId="6" borderId="27" xfId="5" applyNumberFormat="1" applyFont="1" applyFill="1" applyBorder="1" applyAlignment="1">
      <alignment horizontal="center" vertical="center"/>
    </xf>
    <xf numFmtId="9" fontId="24" fillId="6" borderId="28" xfId="5" applyNumberFormat="1" applyFont="1" applyFill="1" applyBorder="1" applyAlignment="1">
      <alignment horizontal="center" vertical="center"/>
    </xf>
    <xf numFmtId="9" fontId="24" fillId="6" borderId="29" xfId="5" applyNumberFormat="1" applyFont="1" applyFill="1" applyBorder="1" applyAlignment="1">
      <alignment horizontal="center" vertical="center"/>
    </xf>
    <xf numFmtId="0" fontId="9" fillId="6" borderId="0" xfId="2" applyFont="1" applyFill="1" applyBorder="1" applyAlignment="1" applyProtection="1">
      <alignment horizontal="left" vertical="center"/>
      <protection locked="0"/>
    </xf>
    <xf numFmtId="0" fontId="9" fillId="6" borderId="0" xfId="2" applyFont="1" applyFill="1" applyBorder="1" applyAlignment="1" applyProtection="1">
      <alignment horizontal="center" vertical="center"/>
      <protection locked="0"/>
    </xf>
    <xf numFmtId="0" fontId="22" fillId="6" borderId="0" xfId="2" applyFont="1" applyFill="1" applyBorder="1" applyAlignment="1" applyProtection="1">
      <alignment horizontal="left" vertical="center"/>
      <protection locked="0"/>
    </xf>
    <xf numFmtId="1" fontId="22" fillId="6" borderId="0" xfId="2" applyNumberFormat="1" applyFont="1" applyFill="1" applyBorder="1" applyAlignment="1" applyProtection="1">
      <alignment horizontal="left" vertical="center"/>
      <protection locked="0"/>
    </xf>
    <xf numFmtId="164" fontId="25" fillId="6" borderId="9" xfId="2" applyNumberFormat="1" applyFont="1" applyFill="1" applyBorder="1" applyAlignment="1">
      <alignment horizontal="center" vertical="center"/>
    </xf>
    <xf numFmtId="164" fontId="25" fillId="6" borderId="0" xfId="2" applyNumberFormat="1" applyFont="1" applyFill="1" applyBorder="1" applyAlignment="1">
      <alignment horizontal="center" vertical="center"/>
    </xf>
    <xf numFmtId="164" fontId="25" fillId="6" borderId="10" xfId="2" applyNumberFormat="1" applyFont="1" applyFill="1" applyBorder="1" applyAlignment="1">
      <alignment horizontal="center" vertical="center"/>
    </xf>
    <xf numFmtId="165" fontId="25" fillId="6" borderId="9" xfId="5" applyNumberFormat="1" applyFont="1" applyFill="1" applyBorder="1" applyAlignment="1">
      <alignment horizontal="center" vertical="center"/>
    </xf>
    <xf numFmtId="165" fontId="25" fillId="6" borderId="10" xfId="5" applyNumberFormat="1" applyFont="1" applyFill="1" applyBorder="1" applyAlignment="1">
      <alignment horizontal="center" vertical="center"/>
    </xf>
    <xf numFmtId="9" fontId="25" fillId="6" borderId="22" xfId="5" applyNumberFormat="1" applyFont="1" applyFill="1" applyBorder="1" applyAlignment="1">
      <alignment horizontal="center" vertical="center"/>
    </xf>
    <xf numFmtId="9" fontId="25" fillId="6" borderId="9" xfId="5" applyNumberFormat="1" applyFont="1" applyFill="1" applyBorder="1" applyAlignment="1">
      <alignment horizontal="center" vertical="center"/>
    </xf>
    <xf numFmtId="9" fontId="25" fillId="6" borderId="0" xfId="5" applyNumberFormat="1" applyFont="1" applyFill="1" applyBorder="1" applyAlignment="1">
      <alignment horizontal="center" vertical="center"/>
    </xf>
    <xf numFmtId="9" fontId="25" fillId="6" borderId="10" xfId="5" applyNumberFormat="1" applyFont="1" applyFill="1" applyBorder="1" applyAlignment="1">
      <alignment horizontal="center" vertical="center"/>
    </xf>
    <xf numFmtId="164" fontId="4" fillId="6" borderId="10" xfId="2" applyNumberFormat="1" applyFont="1" applyFill="1" applyBorder="1" applyAlignment="1" applyProtection="1">
      <alignment horizontal="center" vertical="center"/>
      <protection locked="0"/>
    </xf>
    <xf numFmtId="0" fontId="3" fillId="6" borderId="7" xfId="2" applyFont="1" applyFill="1" applyBorder="1" applyAlignment="1" applyProtection="1">
      <alignment horizontal="left" vertical="center"/>
      <protection locked="0"/>
    </xf>
    <xf numFmtId="0" fontId="3" fillId="6" borderId="7" xfId="2" applyFont="1" applyFill="1" applyBorder="1" applyAlignment="1" applyProtection="1">
      <alignment horizontal="center" vertical="center"/>
      <protection locked="0"/>
    </xf>
    <xf numFmtId="0" fontId="6" fillId="6" borderId="7" xfId="2" applyFont="1" applyFill="1" applyBorder="1" applyAlignment="1" applyProtection="1">
      <alignment horizontal="left" vertical="center"/>
      <protection locked="0"/>
    </xf>
    <xf numFmtId="1" fontId="6" fillId="6" borderId="7" xfId="2" applyNumberFormat="1" applyFont="1" applyFill="1" applyBorder="1" applyAlignment="1" applyProtection="1">
      <alignment horizontal="left" vertical="center"/>
      <protection locked="0"/>
    </xf>
    <xf numFmtId="164" fontId="4" fillId="6" borderId="8" xfId="2" applyNumberFormat="1" applyFont="1" applyFill="1" applyBorder="1" applyAlignment="1" applyProtection="1">
      <alignment horizontal="center" vertical="center"/>
      <protection locked="0"/>
    </xf>
    <xf numFmtId="165" fontId="24" fillId="6" borderId="6" xfId="5" applyNumberFormat="1" applyFont="1" applyFill="1" applyBorder="1" applyAlignment="1">
      <alignment horizontal="center" vertical="center"/>
    </xf>
    <xf numFmtId="165" fontId="24" fillId="6" borderId="8" xfId="5" applyNumberFormat="1" applyFont="1" applyFill="1" applyBorder="1" applyAlignment="1">
      <alignment horizontal="center" vertical="center"/>
    </xf>
    <xf numFmtId="9" fontId="24" fillId="6" borderId="23" xfId="5" applyNumberFormat="1" applyFont="1" applyFill="1" applyBorder="1" applyAlignment="1">
      <alignment horizontal="center" vertical="center"/>
    </xf>
    <xf numFmtId="9" fontId="24" fillId="6" borderId="6" xfId="5" applyNumberFormat="1" applyFont="1" applyFill="1" applyBorder="1" applyAlignment="1">
      <alignment horizontal="center" vertical="center"/>
    </xf>
    <xf numFmtId="9" fontId="24" fillId="6" borderId="7" xfId="5" applyNumberFormat="1" applyFont="1" applyFill="1" applyBorder="1" applyAlignment="1">
      <alignment horizontal="center" vertical="center"/>
    </xf>
    <xf numFmtId="9" fontId="24" fillId="6" borderId="8" xfId="5" applyNumberFormat="1" applyFont="1" applyFill="1" applyBorder="1" applyAlignment="1">
      <alignment horizontal="center" vertical="center"/>
    </xf>
    <xf numFmtId="0" fontId="3" fillId="6" borderId="4" xfId="2" applyFont="1" applyFill="1" applyBorder="1" applyAlignment="1" applyProtection="1">
      <alignment horizontal="left" vertical="center"/>
      <protection locked="0"/>
    </xf>
    <xf numFmtId="0" fontId="3" fillId="6" borderId="4" xfId="2" applyFont="1" applyFill="1" applyBorder="1" applyAlignment="1" applyProtection="1">
      <alignment horizontal="center" vertical="center"/>
      <protection locked="0"/>
    </xf>
    <xf numFmtId="0" fontId="6" fillId="6" borderId="4" xfId="2" applyFont="1" applyFill="1" applyBorder="1" applyAlignment="1" applyProtection="1">
      <alignment horizontal="left" vertical="center"/>
      <protection locked="0"/>
    </xf>
    <xf numFmtId="1" fontId="6" fillId="6" borderId="4" xfId="2" applyNumberFormat="1" applyFont="1" applyFill="1" applyBorder="1" applyAlignment="1" applyProtection="1">
      <alignment horizontal="left" vertical="center"/>
      <protection locked="0"/>
    </xf>
    <xf numFmtId="164" fontId="24" fillId="6" borderId="3" xfId="2" applyNumberFormat="1" applyFont="1" applyFill="1" applyBorder="1" applyAlignment="1">
      <alignment horizontal="center" vertical="center"/>
    </xf>
    <xf numFmtId="164" fontId="24" fillId="6" borderId="4" xfId="2" applyNumberFormat="1" applyFont="1" applyFill="1" applyBorder="1" applyAlignment="1">
      <alignment horizontal="center" vertical="center"/>
    </xf>
    <xf numFmtId="164" fontId="24" fillId="6" borderId="5" xfId="2" applyNumberFormat="1" applyFont="1" applyFill="1" applyBorder="1" applyAlignment="1">
      <alignment horizontal="center" vertical="center"/>
    </xf>
    <xf numFmtId="165" fontId="24" fillId="6" borderId="14" xfId="5" applyNumberFormat="1" applyFont="1" applyFill="1" applyBorder="1" applyAlignment="1">
      <alignment horizontal="center" vertical="center"/>
    </xf>
    <xf numFmtId="165" fontId="24" fillId="6" borderId="3" xfId="5" applyNumberFormat="1" applyFont="1" applyFill="1" applyBorder="1" applyAlignment="1">
      <alignment horizontal="center" vertical="center"/>
    </xf>
    <xf numFmtId="165" fontId="24" fillId="6" borderId="4" xfId="5" applyNumberFormat="1" applyFont="1" applyFill="1" applyBorder="1" applyAlignment="1">
      <alignment horizontal="center" vertical="center"/>
    </xf>
    <xf numFmtId="165" fontId="24" fillId="6" borderId="5" xfId="5" applyNumberFormat="1" applyFont="1" applyFill="1" applyBorder="1" applyAlignment="1">
      <alignment horizontal="center" vertical="center"/>
    </xf>
    <xf numFmtId="9" fontId="24" fillId="6" borderId="14" xfId="5" applyNumberFormat="1" applyFont="1" applyFill="1" applyBorder="1" applyAlignment="1">
      <alignment horizontal="center" vertical="center"/>
    </xf>
    <xf numFmtId="9" fontId="24" fillId="6" borderId="3" xfId="5" applyNumberFormat="1" applyFont="1" applyFill="1" applyBorder="1" applyAlignment="1">
      <alignment horizontal="center" vertical="center"/>
    </xf>
    <xf numFmtId="9" fontId="24" fillId="6" borderId="4" xfId="5" applyNumberFormat="1" applyFont="1" applyFill="1" applyBorder="1" applyAlignment="1">
      <alignment horizontal="center" vertical="center"/>
    </xf>
    <xf numFmtId="9" fontId="24" fillId="6" borderId="5" xfId="5" applyNumberFormat="1" applyFont="1" applyFill="1" applyBorder="1" applyAlignment="1">
      <alignment horizontal="center" vertical="center"/>
    </xf>
    <xf numFmtId="0" fontId="9" fillId="6" borderId="4" xfId="2" applyFont="1" applyFill="1" applyBorder="1" applyAlignment="1" applyProtection="1">
      <alignment horizontal="left" vertical="center"/>
      <protection locked="0"/>
    </xf>
    <xf numFmtId="0" fontId="9" fillId="6" borderId="4" xfId="2" applyFont="1" applyFill="1" applyBorder="1" applyAlignment="1" applyProtection="1">
      <alignment horizontal="center" vertical="center"/>
      <protection locked="0"/>
    </xf>
    <xf numFmtId="0" fontId="22" fillId="6" borderId="4" xfId="2" applyFont="1" applyFill="1" applyBorder="1" applyAlignment="1" applyProtection="1">
      <alignment horizontal="left" vertical="center"/>
      <protection locked="0"/>
    </xf>
    <xf numFmtId="1" fontId="22" fillId="6" borderId="4" xfId="2" applyNumberFormat="1" applyFont="1" applyFill="1" applyBorder="1" applyAlignment="1" applyProtection="1">
      <alignment horizontal="left" vertical="center"/>
      <protection locked="0"/>
    </xf>
    <xf numFmtId="164" fontId="25" fillId="6" borderId="3" xfId="2" applyNumberFormat="1" applyFont="1" applyFill="1" applyBorder="1" applyAlignment="1">
      <alignment horizontal="center" vertical="center"/>
    </xf>
    <xf numFmtId="164" fontId="25" fillId="6" borderId="4" xfId="2" applyNumberFormat="1" applyFont="1" applyFill="1" applyBorder="1" applyAlignment="1">
      <alignment horizontal="center" vertical="center"/>
    </xf>
    <xf numFmtId="164" fontId="25" fillId="6" borderId="5" xfId="2" applyNumberFormat="1" applyFont="1" applyFill="1" applyBorder="1" applyAlignment="1">
      <alignment horizontal="center" vertical="center"/>
    </xf>
    <xf numFmtId="165" fontId="25" fillId="6" borderId="14" xfId="5" applyNumberFormat="1" applyFont="1" applyFill="1" applyBorder="1" applyAlignment="1">
      <alignment horizontal="center" vertical="center"/>
    </xf>
    <xf numFmtId="165" fontId="25" fillId="6" borderId="3" xfId="5" applyNumberFormat="1" applyFont="1" applyFill="1" applyBorder="1" applyAlignment="1">
      <alignment horizontal="center" vertical="center"/>
    </xf>
    <xf numFmtId="165" fontId="25" fillId="6" borderId="4" xfId="5" applyNumberFormat="1" applyFont="1" applyFill="1" applyBorder="1" applyAlignment="1">
      <alignment horizontal="center" vertical="center"/>
    </xf>
    <xf numFmtId="165" fontId="25" fillId="6" borderId="5" xfId="5" applyNumberFormat="1" applyFont="1" applyFill="1" applyBorder="1" applyAlignment="1">
      <alignment horizontal="center" vertical="center"/>
    </xf>
    <xf numFmtId="9" fontId="25" fillId="6" borderId="14" xfId="5" applyNumberFormat="1" applyFont="1" applyFill="1" applyBorder="1" applyAlignment="1">
      <alignment horizontal="center" vertical="center"/>
    </xf>
    <xf numFmtId="9" fontId="25" fillId="6" borderId="3" xfId="5" applyNumberFormat="1" applyFont="1" applyFill="1" applyBorder="1" applyAlignment="1">
      <alignment horizontal="center" vertical="center"/>
    </xf>
    <xf numFmtId="9" fontId="25" fillId="6" borderId="4" xfId="5" applyNumberFormat="1" applyFont="1" applyFill="1" applyBorder="1" applyAlignment="1">
      <alignment horizontal="center" vertical="center"/>
    </xf>
    <xf numFmtId="9" fontId="25" fillId="6" borderId="5" xfId="5" applyNumberFormat="1" applyFont="1" applyFill="1" applyBorder="1" applyAlignment="1">
      <alignment horizontal="center" vertical="center"/>
    </xf>
    <xf numFmtId="0" fontId="9" fillId="6" borderId="28" xfId="2" applyFont="1" applyFill="1" applyBorder="1" applyAlignment="1" applyProtection="1">
      <alignment horizontal="left" vertical="center"/>
      <protection locked="0"/>
    </xf>
    <xf numFmtId="0" fontId="9" fillId="6" borderId="28" xfId="2" applyFont="1" applyFill="1" applyBorder="1" applyAlignment="1" applyProtection="1">
      <alignment horizontal="center" vertical="center"/>
      <protection locked="0"/>
    </xf>
    <xf numFmtId="0" fontId="22" fillId="6" borderId="28" xfId="2" applyFont="1" applyFill="1" applyBorder="1" applyAlignment="1" applyProtection="1">
      <alignment horizontal="left" vertical="center"/>
      <protection locked="0"/>
    </xf>
    <xf numFmtId="1" fontId="22" fillId="6" borderId="28" xfId="2" applyNumberFormat="1" applyFont="1" applyFill="1" applyBorder="1" applyAlignment="1" applyProtection="1">
      <alignment horizontal="left" vertical="center"/>
      <protection locked="0"/>
    </xf>
    <xf numFmtId="164" fontId="25" fillId="6" borderId="27" xfId="2" applyNumberFormat="1" applyFont="1" applyFill="1" applyBorder="1" applyAlignment="1">
      <alignment horizontal="center" vertical="center"/>
    </xf>
    <xf numFmtId="164" fontId="25" fillId="6" borderId="28" xfId="2" applyNumberFormat="1" applyFont="1" applyFill="1" applyBorder="1" applyAlignment="1">
      <alignment horizontal="center" vertical="center"/>
    </xf>
    <xf numFmtId="164" fontId="25" fillId="6" borderId="29" xfId="2" applyNumberFormat="1" applyFont="1" applyFill="1" applyBorder="1" applyAlignment="1">
      <alignment horizontal="center" vertical="center"/>
    </xf>
    <xf numFmtId="165" fontId="25" fillId="6" borderId="27" xfId="5" applyNumberFormat="1" applyFont="1" applyFill="1" applyBorder="1" applyAlignment="1">
      <alignment horizontal="center" vertical="center"/>
    </xf>
    <xf numFmtId="165" fontId="25" fillId="6" borderId="29" xfId="5" applyNumberFormat="1" applyFont="1" applyFill="1" applyBorder="1" applyAlignment="1">
      <alignment horizontal="center" vertical="center"/>
    </xf>
    <xf numFmtId="9" fontId="25" fillId="6" borderId="21" xfId="5" applyNumberFormat="1" applyFont="1" applyFill="1" applyBorder="1" applyAlignment="1">
      <alignment horizontal="center" vertical="center"/>
    </xf>
    <xf numFmtId="9" fontId="25" fillId="6" borderId="27" xfId="5" applyNumberFormat="1" applyFont="1" applyFill="1" applyBorder="1" applyAlignment="1">
      <alignment horizontal="center" vertical="center"/>
    </xf>
    <xf numFmtId="9" fontId="25" fillId="6" borderId="28" xfId="5" applyNumberFormat="1" applyFont="1" applyFill="1" applyBorder="1" applyAlignment="1">
      <alignment horizontal="center" vertical="center"/>
    </xf>
    <xf numFmtId="9" fontId="25" fillId="6" borderId="29" xfId="5" applyNumberFormat="1" applyFont="1" applyFill="1" applyBorder="1" applyAlignment="1">
      <alignment horizontal="center" vertical="center"/>
    </xf>
    <xf numFmtId="0" fontId="9" fillId="6" borderId="7" xfId="2" applyFont="1" applyFill="1" applyBorder="1" applyAlignment="1" applyProtection="1">
      <alignment horizontal="left" vertical="center"/>
      <protection locked="0"/>
    </xf>
    <xf numFmtId="0" fontId="9" fillId="6" borderId="7" xfId="2" applyFont="1" applyFill="1" applyBorder="1" applyAlignment="1" applyProtection="1">
      <alignment horizontal="center" vertical="center"/>
      <protection locked="0"/>
    </xf>
    <xf numFmtId="0" fontId="22" fillId="6" borderId="7" xfId="2" applyFont="1" applyFill="1" applyBorder="1" applyAlignment="1" applyProtection="1">
      <alignment horizontal="left" vertical="center"/>
      <protection locked="0"/>
    </xf>
    <xf numFmtId="1" fontId="22" fillId="6" borderId="7" xfId="2" applyNumberFormat="1" applyFont="1" applyFill="1" applyBorder="1" applyAlignment="1" applyProtection="1">
      <alignment horizontal="left" vertical="center"/>
      <protection locked="0"/>
    </xf>
    <xf numFmtId="164" fontId="25" fillId="6" borderId="6" xfId="2" applyNumberFormat="1" applyFont="1" applyFill="1" applyBorder="1" applyAlignment="1">
      <alignment horizontal="center" vertical="center"/>
    </xf>
    <xf numFmtId="164" fontId="25" fillId="6" borderId="7" xfId="2" applyNumberFormat="1" applyFont="1" applyFill="1" applyBorder="1" applyAlignment="1">
      <alignment horizontal="center" vertical="center"/>
    </xf>
    <xf numFmtId="164" fontId="25" fillId="6" borderId="8" xfId="2" applyNumberFormat="1" applyFont="1" applyFill="1" applyBorder="1" applyAlignment="1">
      <alignment horizontal="center" vertical="center"/>
    </xf>
    <xf numFmtId="165" fontId="25" fillId="6" borderId="6" xfId="5" applyNumberFormat="1" applyFont="1" applyFill="1" applyBorder="1" applyAlignment="1">
      <alignment horizontal="center" vertical="center"/>
    </xf>
    <xf numFmtId="165" fontId="25" fillId="6" borderId="8" xfId="5" applyNumberFormat="1" applyFont="1" applyFill="1" applyBorder="1" applyAlignment="1">
      <alignment horizontal="center" vertical="center"/>
    </xf>
    <xf numFmtId="9" fontId="25" fillId="6" borderId="23" xfId="5" applyNumberFormat="1" applyFont="1" applyFill="1" applyBorder="1" applyAlignment="1">
      <alignment horizontal="center" vertical="center"/>
    </xf>
    <xf numFmtId="9" fontId="25" fillId="6" borderId="6" xfId="5" applyNumberFormat="1" applyFont="1" applyFill="1" applyBorder="1" applyAlignment="1">
      <alignment horizontal="center" vertical="center"/>
    </xf>
    <xf numFmtId="9" fontId="25" fillId="6" borderId="7" xfId="5" applyNumberFormat="1" applyFont="1" applyFill="1" applyBorder="1" applyAlignment="1">
      <alignment horizontal="center" vertical="center"/>
    </xf>
    <xf numFmtId="9" fontId="25" fillId="6" borderId="8" xfId="5" applyNumberFormat="1" applyFont="1" applyFill="1" applyBorder="1" applyAlignment="1">
      <alignment horizontal="center" vertical="center"/>
    </xf>
    <xf numFmtId="0" fontId="6" fillId="6" borderId="28" xfId="2" applyFont="1" applyFill="1" applyBorder="1" applyAlignment="1" applyProtection="1">
      <alignment horizontal="center" vertical="center"/>
      <protection locked="0"/>
    </xf>
    <xf numFmtId="0" fontId="6" fillId="6" borderId="0" xfId="2" applyFont="1" applyFill="1" applyBorder="1" applyAlignment="1" applyProtection="1">
      <alignment horizontal="center" vertical="center"/>
      <protection locked="0"/>
    </xf>
    <xf numFmtId="9" fontId="24" fillId="6" borderId="0" xfId="5" applyNumberFormat="1" applyFont="1" applyFill="1" applyAlignment="1">
      <alignment horizontal="center" vertical="center"/>
    </xf>
    <xf numFmtId="9" fontId="24" fillId="6" borderId="0" xfId="5" applyFont="1" applyFill="1" applyAlignment="1">
      <alignment horizontal="center" vertical="center"/>
    </xf>
    <xf numFmtId="1" fontId="24" fillId="6" borderId="0" xfId="2" applyNumberFormat="1" applyFont="1" applyFill="1" applyBorder="1" applyAlignment="1">
      <alignment horizontal="center" vertical="center"/>
    </xf>
    <xf numFmtId="1" fontId="24" fillId="6" borderId="0" xfId="2" applyNumberFormat="1" applyFont="1" applyFill="1" applyAlignment="1">
      <alignment horizontal="center" vertical="center"/>
    </xf>
    <xf numFmtId="165" fontId="4" fillId="6" borderId="0" xfId="2" applyNumberFormat="1" applyFont="1" applyFill="1" applyBorder="1" applyAlignment="1" applyProtection="1">
      <alignment horizontal="center" vertical="center"/>
      <protection locked="0"/>
    </xf>
    <xf numFmtId="0" fontId="5" fillId="6" borderId="0" xfId="2" applyFont="1" applyFill="1" applyProtection="1">
      <protection locked="0"/>
    </xf>
    <xf numFmtId="1" fontId="4" fillId="6" borderId="0" xfId="2" applyNumberFormat="1" applyFont="1" applyFill="1" applyBorder="1" applyAlignment="1" applyProtection="1">
      <alignment horizontal="center" vertical="center"/>
      <protection locked="0"/>
    </xf>
    <xf numFmtId="164" fontId="4" fillId="6" borderId="0" xfId="2" applyNumberFormat="1" applyFont="1" applyFill="1" applyBorder="1" applyAlignment="1" applyProtection="1">
      <alignment horizontal="center" vertical="center"/>
      <protection locked="0"/>
    </xf>
    <xf numFmtId="0" fontId="4" fillId="6" borderId="0" xfId="2" applyFont="1" applyFill="1" applyBorder="1" applyAlignment="1" applyProtection="1">
      <alignment horizontal="center" vertical="center"/>
      <protection locked="0"/>
    </xf>
    <xf numFmtId="165" fontId="24" fillId="0" borderId="0" xfId="5" applyNumberFormat="1" applyFont="1" applyAlignment="1">
      <alignment horizontal="center" vertical="center"/>
    </xf>
    <xf numFmtId="166" fontId="24" fillId="0" borderId="0" xfId="2" applyNumberFormat="1" applyFont="1" applyBorder="1" applyAlignment="1">
      <alignment horizontal="center" vertical="center"/>
    </xf>
    <xf numFmtId="164" fontId="24" fillId="0" borderId="0" xfId="2" applyNumberFormat="1" applyFont="1" applyAlignment="1">
      <alignment horizontal="center" vertical="center"/>
    </xf>
    <xf numFmtId="164" fontId="24" fillId="0" borderId="0" xfId="2" applyNumberFormat="1" applyFont="1" applyBorder="1" applyAlignment="1">
      <alignment horizontal="center" vertical="center"/>
    </xf>
    <xf numFmtId="164" fontId="24" fillId="6" borderId="0" xfId="2" applyNumberFormat="1" applyFont="1" applyFill="1" applyAlignment="1">
      <alignment horizontal="center" vertical="center"/>
    </xf>
    <xf numFmtId="0" fontId="24" fillId="6" borderId="0" xfId="2" applyFont="1" applyFill="1" applyAlignment="1">
      <alignment horizontal="center" vertical="center"/>
    </xf>
    <xf numFmtId="0" fontId="24" fillId="6" borderId="0" xfId="2" applyFont="1" applyFill="1" applyBorder="1" applyAlignment="1">
      <alignment horizontal="center" vertical="center"/>
    </xf>
    <xf numFmtId="164" fontId="3" fillId="6" borderId="28" xfId="2" applyNumberFormat="1" applyFont="1" applyFill="1" applyBorder="1" applyAlignment="1">
      <alignment horizontal="center" vertical="center"/>
    </xf>
    <xf numFmtId="0" fontId="25" fillId="6" borderId="0" xfId="2" applyFont="1" applyFill="1" applyBorder="1" applyAlignment="1">
      <alignment horizontal="center" vertical="center"/>
    </xf>
    <xf numFmtId="164" fontId="3" fillId="6" borderId="4" xfId="2" applyNumberFormat="1" applyFont="1" applyFill="1" applyBorder="1" applyAlignment="1">
      <alignment horizontal="center" vertical="center"/>
    </xf>
    <xf numFmtId="9" fontId="3" fillId="6" borderId="4" xfId="2" applyNumberFormat="1" applyFont="1" applyFill="1" applyBorder="1" applyAlignment="1">
      <alignment horizontal="center" vertical="center"/>
    </xf>
    <xf numFmtId="164" fontId="9" fillId="6" borderId="4" xfId="2" applyNumberFormat="1" applyFont="1" applyFill="1" applyBorder="1" applyAlignment="1">
      <alignment horizontal="center" vertical="center"/>
    </xf>
    <xf numFmtId="9" fontId="9" fillId="6" borderId="4" xfId="2" applyNumberFormat="1" applyFont="1" applyFill="1" applyBorder="1" applyAlignment="1">
      <alignment horizontal="center" vertical="center"/>
    </xf>
    <xf numFmtId="164" fontId="9" fillId="6" borderId="28" xfId="2" applyNumberFormat="1" applyFont="1" applyFill="1" applyBorder="1" applyAlignment="1">
      <alignment horizontal="center" vertical="center"/>
    </xf>
    <xf numFmtId="1" fontId="24" fillId="0" borderId="0" xfId="2" applyNumberFormat="1" applyFont="1" applyFill="1" applyAlignment="1">
      <alignment horizontal="center" vertical="center"/>
    </xf>
    <xf numFmtId="0" fontId="9" fillId="6" borderId="0" xfId="2" applyFont="1" applyFill="1" applyBorder="1" applyAlignment="1" applyProtection="1">
      <alignment vertical="center"/>
      <protection locked="0"/>
    </xf>
    <xf numFmtId="0" fontId="4" fillId="6" borderId="0" xfId="2" applyFont="1" applyFill="1" applyBorder="1" applyAlignment="1">
      <alignment vertical="center" wrapText="1"/>
    </xf>
    <xf numFmtId="164" fontId="24" fillId="0" borderId="0" xfId="2" applyNumberFormat="1" applyFont="1" applyFill="1" applyAlignment="1">
      <alignment horizontal="center" vertical="center"/>
    </xf>
    <xf numFmtId="0" fontId="24" fillId="0" borderId="0" xfId="2" applyFont="1" applyFill="1" applyAlignment="1">
      <alignment horizontal="center" vertical="center"/>
    </xf>
    <xf numFmtId="0" fontId="24" fillId="0" borderId="0" xfId="2" applyFont="1" applyBorder="1" applyAlignment="1">
      <alignment horizontal="center" vertical="center"/>
    </xf>
    <xf numFmtId="9" fontId="24" fillId="0" borderId="0" xfId="5" applyNumberFormat="1" applyFont="1" applyAlignment="1">
      <alignment horizontal="center" vertical="center"/>
    </xf>
    <xf numFmtId="0" fontId="24" fillId="0" borderId="0" xfId="2" applyFont="1" applyAlignment="1">
      <alignment horizontal="center" vertical="center"/>
    </xf>
    <xf numFmtId="9" fontId="0" fillId="0" borderId="0" xfId="0" applyNumberFormat="1"/>
    <xf numFmtId="165" fontId="26" fillId="6" borderId="4" xfId="5" applyNumberFormat="1" applyFont="1" applyFill="1" applyBorder="1" applyAlignment="1">
      <alignment horizontal="center" vertical="center" textRotation="180" wrapText="1"/>
    </xf>
    <xf numFmtId="164" fontId="21" fillId="6" borderId="3" xfId="2" applyNumberFormat="1" applyFont="1" applyFill="1" applyBorder="1" applyAlignment="1">
      <alignment horizontal="center" vertical="center" textRotation="180" wrapText="1"/>
    </xf>
    <xf numFmtId="164" fontId="21" fillId="6" borderId="4" xfId="2" applyNumberFormat="1" applyFont="1" applyFill="1" applyBorder="1" applyAlignment="1">
      <alignment horizontal="center" vertical="center" textRotation="180" wrapText="1"/>
    </xf>
    <xf numFmtId="164" fontId="21" fillId="6" borderId="5" xfId="2" applyNumberFormat="1" applyFont="1" applyFill="1" applyBorder="1" applyAlignment="1">
      <alignment horizontal="center" vertical="center" textRotation="180" wrapText="1"/>
    </xf>
    <xf numFmtId="165" fontId="26" fillId="6" borderId="14" xfId="5" applyNumberFormat="1" applyFont="1" applyFill="1" applyBorder="1" applyAlignment="1">
      <alignment horizontal="center" vertical="center" textRotation="180" wrapText="1"/>
    </xf>
    <xf numFmtId="165" fontId="26" fillId="6" borderId="3" xfId="5" applyNumberFormat="1" applyFont="1" applyFill="1" applyBorder="1" applyAlignment="1">
      <alignment horizontal="center" vertical="center" textRotation="180" wrapText="1"/>
    </xf>
    <xf numFmtId="165" fontId="26" fillId="6" borderId="5" xfId="5" applyNumberFormat="1" applyFont="1" applyFill="1" applyBorder="1" applyAlignment="1">
      <alignment horizontal="center" vertical="center" textRotation="180" wrapText="1"/>
    </xf>
    <xf numFmtId="9" fontId="26" fillId="6" borderId="23" xfId="5" applyNumberFormat="1" applyFont="1" applyFill="1" applyBorder="1" applyAlignment="1">
      <alignment horizontal="center" vertical="center" textRotation="180" wrapText="1"/>
    </xf>
    <xf numFmtId="164" fontId="26" fillId="6" borderId="4" xfId="2" applyNumberFormat="1" applyFont="1" applyFill="1" applyBorder="1" applyAlignment="1">
      <alignment horizontal="center" vertical="center" textRotation="180" wrapText="1"/>
    </xf>
    <xf numFmtId="1" fontId="5" fillId="6" borderId="4" xfId="2" applyNumberFormat="1" applyFont="1" applyFill="1" applyBorder="1" applyAlignment="1" applyProtection="1">
      <alignment horizontal="center" vertical="center" textRotation="180" wrapText="1"/>
      <protection locked="0"/>
    </xf>
    <xf numFmtId="165" fontId="26" fillId="6" borderId="6" xfId="5" applyNumberFormat="1" applyFont="1" applyFill="1" applyBorder="1" applyAlignment="1">
      <alignment horizontal="center" vertical="center" textRotation="180" wrapText="1"/>
    </xf>
    <xf numFmtId="165" fontId="26" fillId="6" borderId="7" xfId="5" applyNumberFormat="1" applyFont="1" applyFill="1" applyBorder="1" applyAlignment="1">
      <alignment horizontal="center" vertical="center" textRotation="180" wrapText="1"/>
    </xf>
    <xf numFmtId="165" fontId="26" fillId="6" borderId="8" xfId="5" applyNumberFormat="1" applyFont="1" applyFill="1" applyBorder="1" applyAlignment="1">
      <alignment horizontal="center" vertical="center" textRotation="180" wrapText="1"/>
    </xf>
    <xf numFmtId="165" fontId="53" fillId="38" borderId="3" xfId="5" applyNumberFormat="1" applyFont="1" applyFill="1" applyBorder="1" applyAlignment="1">
      <alignment horizontal="center" vertical="center" textRotation="180" wrapText="1"/>
    </xf>
    <xf numFmtId="165" fontId="26" fillId="38" borderId="5" xfId="5" applyNumberFormat="1" applyFont="1" applyFill="1" applyBorder="1" applyAlignment="1">
      <alignment horizontal="center" vertical="center" textRotation="180" wrapText="1"/>
    </xf>
    <xf numFmtId="9" fontId="5" fillId="6" borderId="14" xfId="5" applyNumberFormat="1" applyFont="1" applyFill="1" applyBorder="1" applyAlignment="1" applyProtection="1">
      <alignment horizontal="center" vertical="center" textRotation="180" wrapText="1"/>
      <protection locked="0"/>
    </xf>
    <xf numFmtId="9" fontId="26" fillId="6" borderId="14" xfId="5" applyNumberFormat="1" applyFont="1" applyFill="1" applyBorder="1" applyAlignment="1">
      <alignment horizontal="center" vertical="center" textRotation="180" wrapText="1"/>
    </xf>
    <xf numFmtId="164" fontId="6" fillId="6" borderId="7" xfId="0" applyNumberFormat="1" applyFont="1" applyFill="1" applyBorder="1" applyAlignment="1">
      <alignment horizontal="center" vertical="center"/>
    </xf>
    <xf numFmtId="0" fontId="21" fillId="0" borderId="0" xfId="0" applyFont="1" applyAlignment="1">
      <alignment horizontal="center" vertical="center" wrapText="1"/>
    </xf>
    <xf numFmtId="0" fontId="54" fillId="0" borderId="24" xfId="0" applyFont="1" applyBorder="1" applyAlignment="1">
      <alignment horizontal="center" vertical="center" wrapText="1"/>
    </xf>
    <xf numFmtId="0" fontId="54" fillId="0" borderId="25" xfId="0" applyFont="1" applyBorder="1" applyAlignment="1">
      <alignment horizontal="center" vertical="center" wrapText="1"/>
    </xf>
    <xf numFmtId="0" fontId="54" fillId="0" borderId="41" xfId="0" applyFont="1" applyBorder="1" applyAlignment="1">
      <alignment horizontal="center" vertical="center" wrapText="1"/>
    </xf>
    <xf numFmtId="9" fontId="6" fillId="0" borderId="0" xfId="0" applyNumberFormat="1" applyFont="1"/>
    <xf numFmtId="9" fontId="24" fillId="6" borderId="0" xfId="5" applyNumberFormat="1" applyFont="1" applyFill="1" applyBorder="1" applyAlignment="1">
      <alignment vertical="center"/>
    </xf>
    <xf numFmtId="9" fontId="6" fillId="0" borderId="15" xfId="0" applyNumberFormat="1" applyFont="1" applyBorder="1" applyAlignment="1">
      <alignment horizontal="center" vertical="center"/>
    </xf>
    <xf numFmtId="9" fontId="6" fillId="0" borderId="16" xfId="0" applyNumberFormat="1" applyFont="1" applyBorder="1" applyAlignment="1">
      <alignment horizontal="center" vertical="center"/>
    </xf>
    <xf numFmtId="9" fontId="6" fillId="0" borderId="17" xfId="0" applyNumberFormat="1" applyFont="1" applyBorder="1" applyAlignment="1">
      <alignment horizontal="center" vertical="center"/>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1" fontId="10" fillId="0" borderId="0" xfId="0" applyNumberFormat="1" applyFont="1" applyFill="1" applyBorder="1" applyAlignment="1" applyProtection="1">
      <alignment horizontal="left" vertical="center"/>
      <protection locked="0"/>
    </xf>
    <xf numFmtId="1" fontId="10" fillId="0" borderId="0" xfId="0" applyNumberFormat="1" applyFont="1" applyBorder="1" applyAlignment="1" applyProtection="1">
      <alignment horizontal="left" vertical="center"/>
      <protection locked="0"/>
    </xf>
    <xf numFmtId="1" fontId="10" fillId="0" borderId="7" xfId="0" applyNumberFormat="1" applyFont="1" applyBorder="1" applyAlignment="1" applyProtection="1">
      <alignment horizontal="left" vertical="center"/>
      <protection locked="0"/>
    </xf>
    <xf numFmtId="1" fontId="10" fillId="0" borderId="1" xfId="0" applyNumberFormat="1" applyFont="1" applyBorder="1" applyAlignment="1" applyProtection="1">
      <alignment horizontal="left" vertical="center"/>
      <protection locked="0"/>
    </xf>
    <xf numFmtId="0" fontId="9" fillId="0" borderId="0" xfId="0" applyFont="1" applyFill="1" applyBorder="1" applyAlignment="1" applyProtection="1">
      <alignment horizontal="center" vertical="center"/>
      <protection locked="0"/>
    </xf>
    <xf numFmtId="0" fontId="55" fillId="6" borderId="0" xfId="2" applyFont="1" applyFill="1" applyAlignment="1"/>
    <xf numFmtId="0" fontId="56" fillId="6" borderId="0" xfId="2" applyFont="1" applyFill="1"/>
    <xf numFmtId="0" fontId="56" fillId="6" borderId="0" xfId="2" applyFont="1" applyFill="1" applyBorder="1"/>
    <xf numFmtId="0" fontId="9" fillId="6" borderId="0" xfId="2" applyFont="1" applyFill="1" applyBorder="1" applyAlignment="1" applyProtection="1">
      <alignment vertical="center" wrapText="1"/>
      <protection locked="0"/>
    </xf>
    <xf numFmtId="0" fontId="56" fillId="0" borderId="0" xfId="2" applyFont="1"/>
    <xf numFmtId="0" fontId="56" fillId="0" borderId="0" xfId="2" applyFont="1" applyAlignment="1">
      <alignment horizontal="center" vertical="center"/>
    </xf>
    <xf numFmtId="165" fontId="25" fillId="0" borderId="0" xfId="5" applyNumberFormat="1" applyFont="1" applyAlignment="1">
      <alignment horizontal="center" vertical="center"/>
    </xf>
    <xf numFmtId="164" fontId="25" fillId="0" borderId="0" xfId="2" applyNumberFormat="1" applyFont="1" applyBorder="1" applyAlignment="1">
      <alignment horizontal="center" vertical="center"/>
    </xf>
    <xf numFmtId="0" fontId="29" fillId="0" borderId="22" xfId="0" applyFont="1" applyFill="1" applyBorder="1" applyAlignment="1" applyProtection="1">
      <alignment horizontal="center"/>
      <protection locked="0"/>
    </xf>
    <xf numFmtId="0" fontId="29" fillId="0" borderId="0" xfId="0" applyFont="1" applyFill="1" applyBorder="1" applyAlignment="1" applyProtection="1">
      <alignment horizontal="center" vertical="center"/>
      <protection locked="0"/>
    </xf>
    <xf numFmtId="0" fontId="29" fillId="0" borderId="0" xfId="0" applyFont="1" applyFill="1" applyBorder="1" applyAlignment="1" applyProtection="1">
      <alignment horizontal="left" vertical="center"/>
      <protection locked="0"/>
    </xf>
    <xf numFmtId="0" fontId="9" fillId="0" borderId="1" xfId="0" applyFont="1" applyFill="1" applyBorder="1" applyAlignment="1" applyProtection="1">
      <alignment horizontal="left" vertical="center"/>
      <protection locked="0"/>
    </xf>
    <xf numFmtId="0" fontId="9" fillId="0" borderId="1" xfId="0" applyFont="1" applyFill="1" applyBorder="1" applyAlignment="1" applyProtection="1">
      <alignment horizontal="center" vertical="center"/>
      <protection locked="0"/>
    </xf>
    <xf numFmtId="0" fontId="9" fillId="0" borderId="28" xfId="0" applyFont="1" applyFill="1" applyBorder="1" applyAlignment="1" applyProtection="1">
      <alignment horizontal="left" vertical="center"/>
      <protection locked="0"/>
    </xf>
    <xf numFmtId="0" fontId="22" fillId="0" borderId="1" xfId="0" applyFont="1" applyFill="1" applyBorder="1" applyAlignment="1" applyProtection="1">
      <alignment horizontal="left" vertical="center"/>
      <protection locked="0"/>
    </xf>
    <xf numFmtId="164" fontId="4" fillId="6" borderId="11" xfId="0" applyNumberFormat="1" applyFont="1" applyFill="1" applyBorder="1" applyAlignment="1" applyProtection="1">
      <alignment horizontal="center" vertical="center"/>
      <protection locked="0"/>
    </xf>
    <xf numFmtId="164" fontId="4" fillId="6" borderId="1" xfId="0" applyNumberFormat="1" applyFont="1" applyFill="1" applyBorder="1" applyAlignment="1" applyProtection="1">
      <alignment horizontal="center" vertical="center"/>
      <protection locked="0"/>
    </xf>
    <xf numFmtId="164" fontId="4" fillId="6" borderId="2" xfId="0" applyNumberFormat="1" applyFont="1" applyFill="1" applyBorder="1" applyAlignment="1" applyProtection="1">
      <alignment horizontal="center" vertical="center"/>
      <protection locked="0"/>
    </xf>
    <xf numFmtId="0" fontId="6" fillId="0" borderId="40" xfId="0" applyFont="1" applyBorder="1" applyAlignment="1">
      <alignment horizontal="center" vertical="center" wrapText="1"/>
    </xf>
    <xf numFmtId="164" fontId="6" fillId="0" borderId="39" xfId="0" applyNumberFormat="1" applyFont="1" applyBorder="1" applyAlignment="1">
      <alignment horizontal="center" vertical="center"/>
    </xf>
    <xf numFmtId="0" fontId="29" fillId="6" borderId="22" xfId="0" applyFont="1" applyFill="1" applyBorder="1" applyAlignment="1" applyProtection="1">
      <alignment horizontal="center"/>
      <protection locked="0"/>
    </xf>
    <xf numFmtId="0" fontId="29" fillId="6" borderId="0" xfId="0" applyFont="1" applyFill="1" applyBorder="1" applyAlignment="1" applyProtection="1">
      <alignment horizontal="center" vertical="center"/>
      <protection locked="0"/>
    </xf>
    <xf numFmtId="0" fontId="29" fillId="6" borderId="0" xfId="0" applyFont="1" applyFill="1" applyBorder="1" applyAlignment="1" applyProtection="1">
      <alignment horizontal="left" vertical="center"/>
      <protection locked="0"/>
    </xf>
    <xf numFmtId="3" fontId="30" fillId="6" borderId="9" xfId="0" applyNumberFormat="1" applyFont="1" applyFill="1" applyBorder="1" applyAlignment="1" applyProtection="1">
      <alignment horizontal="center" vertical="center"/>
      <protection locked="0"/>
    </xf>
    <xf numFmtId="3" fontId="30" fillId="6" borderId="10" xfId="0" applyNumberFormat="1" applyFont="1" applyFill="1" applyBorder="1" applyAlignment="1" applyProtection="1">
      <alignment horizontal="center" vertical="center"/>
      <protection locked="0"/>
    </xf>
    <xf numFmtId="1" fontId="30" fillId="6" borderId="0" xfId="0" applyNumberFormat="1" applyFont="1" applyFill="1" applyBorder="1" applyAlignment="1" applyProtection="1">
      <alignment horizontal="center" vertical="center"/>
      <protection locked="0"/>
    </xf>
    <xf numFmtId="3" fontId="30" fillId="6" borderId="0" xfId="0" applyNumberFormat="1" applyFont="1" applyFill="1" applyBorder="1" applyAlignment="1" applyProtection="1">
      <alignment horizontal="center" vertical="center"/>
      <protection locked="0"/>
    </xf>
    <xf numFmtId="0" fontId="5" fillId="6" borderId="21" xfId="0" applyFont="1" applyFill="1" applyBorder="1" applyAlignment="1" applyProtection="1">
      <alignment horizontal="center"/>
      <protection locked="0"/>
    </xf>
    <xf numFmtId="0" fontId="26" fillId="6" borderId="1" xfId="0" applyFont="1" applyFill="1" applyBorder="1" applyAlignment="1" applyProtection="1">
      <alignment horizontal="center" vertical="center"/>
      <protection locked="0"/>
    </xf>
    <xf numFmtId="0" fontId="26" fillId="6" borderId="28" xfId="0" applyFont="1" applyFill="1" applyBorder="1" applyAlignment="1" applyProtection="1">
      <alignment horizontal="left" vertical="center"/>
      <protection locked="0"/>
    </xf>
    <xf numFmtId="0" fontId="26" fillId="6" borderId="1" xfId="0" applyFont="1" applyFill="1" applyBorder="1" applyAlignment="1" applyProtection="1">
      <alignment horizontal="left" vertical="center"/>
      <protection locked="0"/>
    </xf>
    <xf numFmtId="3" fontId="21" fillId="6" borderId="27" xfId="0" applyNumberFormat="1" applyFont="1" applyFill="1" applyBorder="1" applyAlignment="1">
      <alignment horizontal="center" vertical="center"/>
    </xf>
    <xf numFmtId="3" fontId="21" fillId="6" borderId="29" xfId="0" applyNumberFormat="1" applyFont="1" applyFill="1" applyBorder="1" applyAlignment="1">
      <alignment horizontal="center" vertical="center"/>
    </xf>
    <xf numFmtId="1" fontId="5" fillId="6" borderId="1" xfId="0" applyNumberFormat="1" applyFont="1" applyFill="1" applyBorder="1" applyAlignment="1" applyProtection="1">
      <alignment horizontal="center" vertical="center"/>
      <protection locked="0"/>
    </xf>
    <xf numFmtId="3" fontId="21" fillId="6" borderId="28" xfId="0" applyNumberFormat="1" applyFont="1" applyFill="1" applyBorder="1" applyAlignment="1">
      <alignment horizontal="center" vertical="center"/>
    </xf>
    <xf numFmtId="0" fontId="5" fillId="6" borderId="22" xfId="0" applyFont="1" applyFill="1" applyBorder="1" applyAlignment="1" applyProtection="1">
      <alignment horizontal="center"/>
      <protection locked="0"/>
    </xf>
    <xf numFmtId="0" fontId="26" fillId="6" borderId="0" xfId="0" applyFont="1" applyFill="1" applyBorder="1" applyAlignment="1" applyProtection="1">
      <alignment horizontal="center" vertical="center"/>
      <protection locked="0"/>
    </xf>
    <xf numFmtId="0" fontId="26" fillId="6" borderId="0" xfId="0" applyFont="1" applyFill="1" applyBorder="1" applyAlignment="1" applyProtection="1">
      <alignment horizontal="left" vertical="center"/>
      <protection locked="0"/>
    </xf>
    <xf numFmtId="3" fontId="21" fillId="6" borderId="9" xfId="0" applyNumberFormat="1" applyFont="1" applyFill="1" applyBorder="1" applyAlignment="1">
      <alignment horizontal="center" vertical="center"/>
    </xf>
    <xf numFmtId="3" fontId="21" fillId="6" borderId="10" xfId="0" applyNumberFormat="1" applyFont="1" applyFill="1" applyBorder="1" applyAlignment="1">
      <alignment horizontal="center" vertical="center"/>
    </xf>
    <xf numFmtId="1" fontId="5" fillId="6" borderId="0" xfId="0" applyNumberFormat="1" applyFont="1" applyFill="1" applyBorder="1" applyAlignment="1" applyProtection="1">
      <alignment horizontal="center" vertical="center"/>
      <protection locked="0"/>
    </xf>
    <xf numFmtId="3" fontId="21" fillId="6" borderId="0" xfId="0" applyNumberFormat="1" applyFont="1" applyFill="1" applyBorder="1" applyAlignment="1">
      <alignment horizontal="center" vertical="center"/>
    </xf>
    <xf numFmtId="0" fontId="26" fillId="6" borderId="23" xfId="0" applyFont="1" applyFill="1" applyBorder="1" applyAlignment="1" applyProtection="1">
      <alignment horizontal="center"/>
      <protection locked="0"/>
    </xf>
    <xf numFmtId="0" fontId="26" fillId="6" borderId="7" xfId="0" applyFont="1" applyFill="1" applyBorder="1" applyAlignment="1" applyProtection="1">
      <alignment horizontal="center" vertical="center"/>
      <protection locked="0"/>
    </xf>
    <xf numFmtId="0" fontId="26" fillId="6" borderId="7" xfId="0" applyFont="1" applyFill="1" applyBorder="1" applyAlignment="1" applyProtection="1">
      <alignment horizontal="left" vertical="center"/>
      <protection locked="0"/>
    </xf>
    <xf numFmtId="3" fontId="21" fillId="6" borderId="6" xfId="0" applyNumberFormat="1" applyFont="1" applyFill="1" applyBorder="1" applyAlignment="1">
      <alignment horizontal="center" vertical="center"/>
    </xf>
    <xf numFmtId="3" fontId="21" fillId="6" borderId="8" xfId="0" applyNumberFormat="1" applyFont="1" applyFill="1" applyBorder="1" applyAlignment="1">
      <alignment horizontal="center" vertical="center"/>
    </xf>
    <xf numFmtId="1" fontId="5" fillId="6" borderId="7" xfId="0" applyNumberFormat="1" applyFont="1" applyFill="1" applyBorder="1" applyAlignment="1" applyProtection="1">
      <alignment horizontal="center" vertical="center"/>
      <protection locked="0"/>
    </xf>
    <xf numFmtId="3" fontId="21" fillId="6" borderId="7" xfId="0" applyNumberFormat="1" applyFont="1" applyFill="1" applyBorder="1" applyAlignment="1">
      <alignment horizontal="center" vertical="center"/>
    </xf>
    <xf numFmtId="0" fontId="26" fillId="6" borderId="21" xfId="0" applyFont="1" applyFill="1" applyBorder="1" applyAlignment="1" applyProtection="1">
      <alignment horizontal="center"/>
      <protection locked="0"/>
    </xf>
    <xf numFmtId="3" fontId="5" fillId="6" borderId="11" xfId="0" applyNumberFormat="1" applyFont="1" applyFill="1" applyBorder="1" applyAlignment="1" applyProtection="1">
      <alignment horizontal="center" vertical="center"/>
      <protection locked="0"/>
    </xf>
    <xf numFmtId="3" fontId="5" fillId="6" borderId="2" xfId="0" applyNumberFormat="1" applyFont="1" applyFill="1" applyBorder="1" applyAlignment="1" applyProtection="1">
      <alignment horizontal="center" vertical="center"/>
      <protection locked="0"/>
    </xf>
    <xf numFmtId="3" fontId="5" fillId="6" borderId="1" xfId="0" applyNumberFormat="1" applyFont="1" applyFill="1" applyBorder="1" applyAlignment="1" applyProtection="1">
      <alignment horizontal="center" vertical="center"/>
      <protection locked="0"/>
    </xf>
    <xf numFmtId="0" fontId="26" fillId="6" borderId="22" xfId="0" applyFont="1" applyFill="1" applyBorder="1" applyAlignment="1" applyProtection="1">
      <alignment horizontal="center"/>
      <protection locked="0"/>
    </xf>
    <xf numFmtId="3" fontId="5" fillId="6" borderId="9" xfId="0" applyNumberFormat="1" applyFont="1" applyFill="1" applyBorder="1" applyAlignment="1" applyProtection="1">
      <alignment horizontal="center" vertical="center"/>
      <protection locked="0"/>
    </xf>
    <xf numFmtId="3" fontId="5" fillId="6" borderId="10" xfId="0" applyNumberFormat="1" applyFont="1" applyFill="1" applyBorder="1" applyAlignment="1" applyProtection="1">
      <alignment horizontal="center" vertical="center"/>
      <protection locked="0"/>
    </xf>
    <xf numFmtId="3" fontId="5" fillId="6" borderId="0" xfId="0" applyNumberFormat="1" applyFont="1" applyFill="1" applyBorder="1" applyAlignment="1" applyProtection="1">
      <alignment horizontal="center" vertical="center"/>
      <protection locked="0"/>
    </xf>
    <xf numFmtId="3" fontId="5" fillId="6" borderId="6" xfId="0" applyNumberFormat="1" applyFont="1" applyFill="1" applyBorder="1" applyAlignment="1" applyProtection="1">
      <alignment horizontal="center" vertical="center"/>
      <protection locked="0"/>
    </xf>
    <xf numFmtId="3" fontId="5" fillId="6" borderId="8" xfId="0" applyNumberFormat="1" applyFont="1" applyFill="1" applyBorder="1" applyAlignment="1" applyProtection="1">
      <alignment horizontal="center" vertical="center"/>
      <protection locked="0"/>
    </xf>
    <xf numFmtId="3" fontId="5" fillId="6" borderId="7" xfId="0" applyNumberFormat="1" applyFont="1" applyFill="1" applyBorder="1" applyAlignment="1" applyProtection="1">
      <alignment horizontal="center" vertical="center"/>
      <protection locked="0"/>
    </xf>
    <xf numFmtId="0" fontId="29" fillId="6" borderId="21" xfId="0" applyFont="1" applyFill="1" applyBorder="1" applyAlignment="1" applyProtection="1">
      <alignment horizontal="center"/>
      <protection locked="0"/>
    </xf>
    <xf numFmtId="0" fontId="29" fillId="6" borderId="1" xfId="0" applyFont="1" applyFill="1" applyBorder="1" applyAlignment="1" applyProtection="1">
      <alignment horizontal="center" vertical="center"/>
      <protection locked="0"/>
    </xf>
    <xf numFmtId="0" fontId="29" fillId="6" borderId="28" xfId="0" applyFont="1" applyFill="1" applyBorder="1" applyAlignment="1" applyProtection="1">
      <alignment horizontal="left" vertical="center"/>
      <protection locked="0"/>
    </xf>
    <xf numFmtId="0" fontId="29" fillId="6" borderId="1" xfId="0" applyFont="1" applyFill="1" applyBorder="1" applyAlignment="1" applyProtection="1">
      <alignment horizontal="left" vertical="center"/>
      <protection locked="0"/>
    </xf>
    <xf numFmtId="3" fontId="27" fillId="6" borderId="27" xfId="0" applyNumberFormat="1" applyFont="1" applyFill="1" applyBorder="1" applyAlignment="1">
      <alignment horizontal="center" vertical="center"/>
    </xf>
    <xf numFmtId="3" fontId="27" fillId="6" borderId="29" xfId="0" applyNumberFormat="1" applyFont="1" applyFill="1" applyBorder="1" applyAlignment="1">
      <alignment horizontal="center" vertical="center"/>
    </xf>
    <xf numFmtId="1" fontId="30" fillId="6" borderId="21" xfId="0" applyNumberFormat="1" applyFont="1" applyFill="1" applyBorder="1" applyAlignment="1" applyProtection="1">
      <alignment horizontal="center" vertical="center"/>
      <protection locked="0"/>
    </xf>
    <xf numFmtId="3" fontId="27" fillId="6" borderId="28" xfId="0" applyNumberFormat="1" applyFont="1" applyFill="1" applyBorder="1" applyAlignment="1">
      <alignment horizontal="center" vertical="center"/>
    </xf>
    <xf numFmtId="3" fontId="27" fillId="6" borderId="9" xfId="0" applyNumberFormat="1" applyFont="1" applyFill="1" applyBorder="1" applyAlignment="1">
      <alignment horizontal="center" vertical="center"/>
    </xf>
    <xf numFmtId="3" fontId="27" fillId="6" borderId="10" xfId="0" applyNumberFormat="1" applyFont="1" applyFill="1" applyBorder="1" applyAlignment="1">
      <alignment horizontal="center" vertical="center"/>
    </xf>
    <xf numFmtId="1" fontId="30" fillId="6" borderId="22" xfId="0" applyNumberFormat="1" applyFont="1" applyFill="1" applyBorder="1" applyAlignment="1" applyProtection="1">
      <alignment horizontal="center" vertical="center"/>
      <protection locked="0"/>
    </xf>
    <xf numFmtId="3" fontId="27" fillId="6" borderId="0" xfId="0" applyNumberFormat="1" applyFont="1" applyFill="1" applyBorder="1" applyAlignment="1">
      <alignment horizontal="center" vertical="center"/>
    </xf>
    <xf numFmtId="3" fontId="57" fillId="6" borderId="9" xfId="0" applyNumberFormat="1" applyFont="1" applyFill="1" applyBorder="1" applyAlignment="1" applyProtection="1">
      <alignment horizontal="center" vertical="center"/>
      <protection locked="0"/>
    </xf>
    <xf numFmtId="3" fontId="57" fillId="6" borderId="10" xfId="0" applyNumberFormat="1" applyFont="1" applyFill="1" applyBorder="1" applyAlignment="1" applyProtection="1">
      <alignment horizontal="center" vertical="center"/>
      <protection locked="0"/>
    </xf>
    <xf numFmtId="0" fontId="3" fillId="6" borderId="1" xfId="0" applyFont="1" applyFill="1" applyBorder="1" applyAlignment="1" applyProtection="1">
      <alignment horizontal="left" vertical="center"/>
      <protection locked="0"/>
    </xf>
    <xf numFmtId="1" fontId="4" fillId="6" borderId="1" xfId="0" applyNumberFormat="1" applyFont="1" applyFill="1" applyBorder="1" applyAlignment="1" applyProtection="1">
      <alignment horizontal="left" vertical="center"/>
      <protection locked="0"/>
    </xf>
    <xf numFmtId="164" fontId="6" fillId="6" borderId="27" xfId="0" applyNumberFormat="1" applyFont="1" applyFill="1" applyBorder="1" applyAlignment="1">
      <alignment horizontal="center" vertical="center"/>
    </xf>
    <xf numFmtId="164" fontId="6" fillId="6" borderId="28" xfId="0" applyNumberFormat="1" applyFont="1" applyFill="1" applyBorder="1" applyAlignment="1">
      <alignment horizontal="center" vertical="center"/>
    </xf>
    <xf numFmtId="164" fontId="6" fillId="6" borderId="29" xfId="0" applyNumberFormat="1" applyFont="1" applyFill="1" applyBorder="1" applyAlignment="1">
      <alignment horizontal="center" vertical="center"/>
    </xf>
    <xf numFmtId="9" fontId="4" fillId="6" borderId="1" xfId="1" applyFont="1" applyFill="1" applyBorder="1" applyAlignment="1" applyProtection="1">
      <alignment horizontal="center" vertical="center"/>
      <protection locked="0"/>
    </xf>
    <xf numFmtId="9" fontId="4" fillId="6" borderId="11" xfId="1" applyFont="1" applyFill="1" applyBorder="1" applyAlignment="1" applyProtection="1">
      <alignment horizontal="center" vertical="center"/>
      <protection locked="0"/>
    </xf>
    <xf numFmtId="9" fontId="4" fillId="6" borderId="2" xfId="1" applyFont="1" applyFill="1" applyBorder="1" applyAlignment="1" applyProtection="1">
      <alignment horizontal="center" vertical="center"/>
      <protection locked="0"/>
    </xf>
    <xf numFmtId="1" fontId="4" fillId="6" borderId="0" xfId="0" applyNumberFormat="1" applyFont="1" applyFill="1" applyBorder="1" applyAlignment="1" applyProtection="1">
      <alignment horizontal="left" vertical="center"/>
      <protection locked="0"/>
    </xf>
    <xf numFmtId="164" fontId="4" fillId="6" borderId="9" xfId="0" applyNumberFormat="1" applyFont="1" applyFill="1" applyBorder="1" applyAlignment="1" applyProtection="1">
      <alignment horizontal="center" vertical="center"/>
      <protection locked="0"/>
    </xf>
    <xf numFmtId="164" fontId="4" fillId="6" borderId="10" xfId="0" applyNumberFormat="1" applyFont="1" applyFill="1" applyBorder="1" applyAlignment="1" applyProtection="1">
      <alignment horizontal="center" vertical="center"/>
      <protection locked="0"/>
    </xf>
    <xf numFmtId="9" fontId="4" fillId="6" borderId="0" xfId="1" applyFont="1" applyFill="1" applyBorder="1" applyAlignment="1" applyProtection="1">
      <alignment horizontal="center" vertical="center"/>
      <protection locked="0"/>
    </xf>
    <xf numFmtId="9" fontId="4" fillId="6" borderId="9" xfId="1" applyFont="1" applyFill="1" applyBorder="1" applyAlignment="1" applyProtection="1">
      <alignment horizontal="center" vertical="center"/>
      <protection locked="0"/>
    </xf>
    <xf numFmtId="9" fontId="4" fillId="6" borderId="10" xfId="1" applyFont="1" applyFill="1" applyBorder="1" applyAlignment="1" applyProtection="1">
      <alignment horizontal="center" vertical="center"/>
      <protection locked="0"/>
    </xf>
    <xf numFmtId="1" fontId="4" fillId="6" borderId="7" xfId="0" applyNumberFormat="1" applyFont="1" applyFill="1" applyBorder="1" applyAlignment="1" applyProtection="1">
      <alignment horizontal="left" vertical="center"/>
      <protection locked="0"/>
    </xf>
    <xf numFmtId="164" fontId="6" fillId="6" borderId="6" xfId="0" applyNumberFormat="1" applyFont="1" applyFill="1" applyBorder="1" applyAlignment="1">
      <alignment horizontal="center" vertical="center"/>
    </xf>
    <xf numFmtId="164" fontId="6" fillId="6" borderId="8" xfId="0" applyNumberFormat="1" applyFont="1" applyFill="1" applyBorder="1" applyAlignment="1">
      <alignment horizontal="center" vertical="center"/>
    </xf>
    <xf numFmtId="164" fontId="4" fillId="6" borderId="6" xfId="0" applyNumberFormat="1" applyFont="1" applyFill="1" applyBorder="1" applyAlignment="1" applyProtection="1">
      <alignment horizontal="center" vertical="center"/>
      <protection locked="0"/>
    </xf>
    <xf numFmtId="164" fontId="4" fillId="6" borderId="8" xfId="0" applyNumberFormat="1" applyFont="1" applyFill="1" applyBorder="1" applyAlignment="1" applyProtection="1">
      <alignment horizontal="center" vertical="center"/>
      <protection locked="0"/>
    </xf>
    <xf numFmtId="9" fontId="4" fillId="6" borderId="7" xfId="1" applyFont="1" applyFill="1" applyBorder="1" applyAlignment="1" applyProtection="1">
      <alignment horizontal="center" vertical="center"/>
      <protection locked="0"/>
    </xf>
    <xf numFmtId="9" fontId="4" fillId="6" borderId="6" xfId="1" applyFont="1" applyFill="1" applyBorder="1" applyAlignment="1" applyProtection="1">
      <alignment horizontal="center" vertical="center"/>
      <protection locked="0"/>
    </xf>
    <xf numFmtId="9" fontId="4" fillId="6" borderId="8" xfId="1" applyFont="1" applyFill="1" applyBorder="1" applyAlignment="1" applyProtection="1">
      <alignment horizontal="center" vertical="center"/>
      <protection locked="0"/>
    </xf>
    <xf numFmtId="0" fontId="9" fillId="6" borderId="1" xfId="0" applyFont="1" applyFill="1" applyBorder="1" applyAlignment="1" applyProtection="1">
      <alignment horizontal="left" vertical="center"/>
      <protection locked="0"/>
    </xf>
    <xf numFmtId="1" fontId="10" fillId="6" borderId="29" xfId="0" applyNumberFormat="1" applyFont="1" applyFill="1" applyBorder="1" applyAlignment="1" applyProtection="1">
      <alignment horizontal="left" vertical="center"/>
      <protection locked="0"/>
    </xf>
    <xf numFmtId="164" fontId="9" fillId="6" borderId="11" xfId="0" applyNumberFormat="1" applyFont="1" applyFill="1" applyBorder="1" applyAlignment="1" applyProtection="1">
      <alignment horizontal="center" vertical="center"/>
      <protection locked="0"/>
    </xf>
    <xf numFmtId="164" fontId="9" fillId="6" borderId="1" xfId="0" applyNumberFormat="1" applyFont="1" applyFill="1" applyBorder="1" applyAlignment="1" applyProtection="1">
      <alignment horizontal="center" vertical="center"/>
      <protection locked="0"/>
    </xf>
    <xf numFmtId="164" fontId="9" fillId="6" borderId="2" xfId="0" applyNumberFormat="1" applyFont="1" applyFill="1" applyBorder="1" applyAlignment="1" applyProtection="1">
      <alignment horizontal="center" vertical="center"/>
      <protection locked="0"/>
    </xf>
    <xf numFmtId="9" fontId="9" fillId="6" borderId="1" xfId="1" applyFont="1" applyFill="1" applyBorder="1" applyAlignment="1" applyProtection="1">
      <alignment horizontal="center" vertical="center"/>
      <protection locked="0"/>
    </xf>
    <xf numFmtId="9" fontId="9" fillId="6" borderId="11" xfId="1" applyFont="1" applyFill="1" applyBorder="1" applyAlignment="1" applyProtection="1">
      <alignment horizontal="center" vertical="center"/>
      <protection locked="0"/>
    </xf>
    <xf numFmtId="9" fontId="9" fillId="6" borderId="2" xfId="1" applyFont="1" applyFill="1" applyBorder="1" applyAlignment="1" applyProtection="1">
      <alignment horizontal="center" vertical="center"/>
      <protection locked="0"/>
    </xf>
    <xf numFmtId="1" fontId="10" fillId="6" borderId="1" xfId="0" applyNumberFormat="1" applyFont="1" applyFill="1" applyBorder="1" applyAlignment="1" applyProtection="1">
      <alignment horizontal="left" vertical="center"/>
      <protection locked="0"/>
    </xf>
    <xf numFmtId="164" fontId="10" fillId="6" borderId="11" xfId="0" applyNumberFormat="1" applyFont="1" applyFill="1" applyBorder="1" applyAlignment="1" applyProtection="1">
      <alignment horizontal="center" vertical="center"/>
      <protection locked="0"/>
    </xf>
    <xf numFmtId="164" fontId="10" fillId="6" borderId="1" xfId="0" applyNumberFormat="1" applyFont="1" applyFill="1" applyBorder="1" applyAlignment="1" applyProtection="1">
      <alignment horizontal="center" vertical="center"/>
      <protection locked="0"/>
    </xf>
    <xf numFmtId="164" fontId="10" fillId="6" borderId="2" xfId="0" applyNumberFormat="1" applyFont="1" applyFill="1" applyBorder="1" applyAlignment="1" applyProtection="1">
      <alignment horizontal="center" vertical="center"/>
      <protection locked="0"/>
    </xf>
    <xf numFmtId="9" fontId="10" fillId="6" borderId="1" xfId="1" applyFont="1" applyFill="1" applyBorder="1" applyAlignment="1" applyProtection="1">
      <alignment horizontal="center" vertical="center"/>
      <protection locked="0"/>
    </xf>
    <xf numFmtId="9" fontId="10" fillId="6" borderId="11" xfId="1" applyFont="1" applyFill="1" applyBorder="1" applyAlignment="1" applyProtection="1">
      <alignment horizontal="center" vertical="center"/>
      <protection locked="0"/>
    </xf>
    <xf numFmtId="9" fontId="10" fillId="6" borderId="2" xfId="1" applyFont="1" applyFill="1" applyBorder="1" applyAlignment="1" applyProtection="1">
      <alignment horizontal="center" vertical="center"/>
      <protection locked="0"/>
    </xf>
    <xf numFmtId="0" fontId="9" fillId="6" borderId="0" xfId="0" applyFont="1" applyFill="1" applyBorder="1" applyAlignment="1" applyProtection="1">
      <alignment horizontal="left" vertical="center"/>
      <protection locked="0"/>
    </xf>
    <xf numFmtId="1" fontId="10" fillId="6" borderId="0" xfId="0" applyNumberFormat="1" applyFont="1" applyFill="1" applyBorder="1" applyAlignment="1" applyProtection="1">
      <alignment horizontal="left" vertical="center"/>
      <protection locked="0"/>
    </xf>
    <xf numFmtId="164" fontId="22" fillId="6" borderId="9" xfId="0" applyNumberFormat="1" applyFont="1" applyFill="1" applyBorder="1" applyAlignment="1">
      <alignment horizontal="center" vertical="center"/>
    </xf>
    <xf numFmtId="164" fontId="22" fillId="6" borderId="0" xfId="0" applyNumberFormat="1" applyFont="1" applyFill="1" applyBorder="1" applyAlignment="1">
      <alignment horizontal="center" vertical="center"/>
    </xf>
    <xf numFmtId="164" fontId="22" fillId="6" borderId="10" xfId="0" applyNumberFormat="1" applyFont="1" applyFill="1" applyBorder="1" applyAlignment="1">
      <alignment horizontal="center" vertical="center"/>
    </xf>
    <xf numFmtId="164" fontId="9" fillId="6" borderId="9" xfId="0" applyNumberFormat="1" applyFont="1" applyFill="1" applyBorder="1" applyAlignment="1" applyProtection="1">
      <alignment horizontal="center" vertical="center"/>
      <protection locked="0"/>
    </xf>
    <xf numFmtId="164" fontId="9" fillId="6" borderId="0" xfId="0" applyNumberFormat="1" applyFont="1" applyFill="1" applyBorder="1" applyAlignment="1" applyProtection="1">
      <alignment horizontal="center" vertical="center"/>
      <protection locked="0"/>
    </xf>
    <xf numFmtId="164" fontId="9" fillId="6" borderId="10" xfId="0" applyNumberFormat="1" applyFont="1" applyFill="1" applyBorder="1" applyAlignment="1" applyProtection="1">
      <alignment horizontal="center" vertical="center"/>
      <protection locked="0"/>
    </xf>
    <xf numFmtId="9" fontId="9" fillId="6" borderId="0" xfId="1" applyFont="1" applyFill="1" applyBorder="1" applyAlignment="1" applyProtection="1">
      <alignment horizontal="center" vertical="center"/>
      <protection locked="0"/>
    </xf>
    <xf numFmtId="9" fontId="9" fillId="6" borderId="9" xfId="1" applyFont="1" applyFill="1" applyBorder="1" applyAlignment="1" applyProtection="1">
      <alignment horizontal="center" vertical="center"/>
      <protection locked="0"/>
    </xf>
    <xf numFmtId="9" fontId="9" fillId="6" borderId="10" xfId="1" applyFont="1" applyFill="1" applyBorder="1" applyAlignment="1" applyProtection="1">
      <alignment horizontal="center" vertical="center"/>
      <protection locked="0"/>
    </xf>
    <xf numFmtId="164" fontId="10" fillId="6" borderId="9" xfId="0" applyNumberFormat="1" applyFont="1" applyFill="1" applyBorder="1" applyAlignment="1" applyProtection="1">
      <alignment horizontal="center" vertical="center"/>
      <protection locked="0"/>
    </xf>
    <xf numFmtId="164" fontId="10" fillId="6" borderId="0" xfId="0" applyNumberFormat="1" applyFont="1" applyFill="1" applyBorder="1" applyAlignment="1" applyProtection="1">
      <alignment horizontal="center" vertical="center"/>
      <protection locked="0"/>
    </xf>
    <xf numFmtId="164" fontId="10" fillId="6" borderId="10" xfId="0" applyNumberFormat="1" applyFont="1" applyFill="1" applyBorder="1" applyAlignment="1" applyProtection="1">
      <alignment horizontal="center" vertical="center"/>
      <protection locked="0"/>
    </xf>
    <xf numFmtId="9" fontId="10" fillId="6" borderId="0" xfId="1" applyFont="1" applyFill="1" applyBorder="1" applyAlignment="1" applyProtection="1">
      <alignment horizontal="center" vertical="center"/>
      <protection locked="0"/>
    </xf>
    <xf numFmtId="9" fontId="10" fillId="6" borderId="9" xfId="1" applyFont="1" applyFill="1" applyBorder="1" applyAlignment="1" applyProtection="1">
      <alignment horizontal="center" vertical="center"/>
      <protection locked="0"/>
    </xf>
    <xf numFmtId="9" fontId="10" fillId="6" borderId="10" xfId="1" applyFont="1" applyFill="1" applyBorder="1" applyAlignment="1" applyProtection="1">
      <alignment horizontal="center" vertical="center"/>
      <protection locked="0"/>
    </xf>
    <xf numFmtId="1" fontId="6" fillId="6" borderId="1" xfId="0" applyNumberFormat="1" applyFont="1" applyFill="1" applyBorder="1" applyAlignment="1" applyProtection="1">
      <alignment horizontal="left" vertical="center"/>
      <protection locked="0"/>
    </xf>
    <xf numFmtId="164" fontId="21" fillId="6" borderId="27" xfId="0" applyNumberFormat="1" applyFont="1" applyFill="1" applyBorder="1" applyAlignment="1">
      <alignment horizontal="center" vertical="center"/>
    </xf>
    <xf numFmtId="164" fontId="21" fillId="6" borderId="28" xfId="0" applyNumberFormat="1" applyFont="1" applyFill="1" applyBorder="1" applyAlignment="1">
      <alignment horizontal="center" vertical="center"/>
    </xf>
    <xf numFmtId="164" fontId="21" fillId="6" borderId="29" xfId="0" applyNumberFormat="1" applyFont="1" applyFill="1" applyBorder="1" applyAlignment="1">
      <alignment horizontal="center" vertical="center"/>
    </xf>
    <xf numFmtId="164" fontId="21" fillId="6" borderId="9" xfId="0" applyNumberFormat="1" applyFont="1" applyFill="1" applyBorder="1" applyAlignment="1">
      <alignment horizontal="center" vertical="center"/>
    </xf>
    <xf numFmtId="164" fontId="21" fillId="6" borderId="0" xfId="0" applyNumberFormat="1" applyFont="1" applyFill="1" applyBorder="1" applyAlignment="1">
      <alignment horizontal="center" vertical="center"/>
    </xf>
    <xf numFmtId="164" fontId="21" fillId="6" borderId="10" xfId="0" applyNumberFormat="1" applyFont="1" applyFill="1" applyBorder="1" applyAlignment="1">
      <alignment horizontal="center" vertical="center"/>
    </xf>
    <xf numFmtId="0" fontId="6" fillId="6" borderId="7" xfId="0" applyFont="1" applyFill="1" applyBorder="1" applyAlignment="1" applyProtection="1">
      <alignment horizontal="left" vertical="center"/>
      <protection locked="0"/>
    </xf>
    <xf numFmtId="1" fontId="6" fillId="6" borderId="7" xfId="0" applyNumberFormat="1" applyFont="1" applyFill="1" applyBorder="1" applyAlignment="1" applyProtection="1">
      <alignment horizontal="left" vertical="center"/>
      <protection locked="0"/>
    </xf>
    <xf numFmtId="164" fontId="21" fillId="6" borderId="6" xfId="0" applyNumberFormat="1" applyFont="1" applyFill="1" applyBorder="1" applyAlignment="1">
      <alignment horizontal="center" vertical="center"/>
    </xf>
    <xf numFmtId="164" fontId="21" fillId="6" borderId="7" xfId="0" applyNumberFormat="1" applyFont="1" applyFill="1" applyBorder="1" applyAlignment="1">
      <alignment horizontal="center" vertical="center"/>
    </xf>
    <xf numFmtId="164" fontId="21" fillId="6" borderId="8" xfId="0" applyNumberFormat="1" applyFont="1" applyFill="1" applyBorder="1" applyAlignment="1">
      <alignment horizontal="center" vertical="center"/>
    </xf>
    <xf numFmtId="0" fontId="22" fillId="6" borderId="0" xfId="0" applyFont="1" applyFill="1" applyBorder="1" applyAlignment="1" applyProtection="1">
      <alignment horizontal="left" vertical="center"/>
      <protection locked="0"/>
    </xf>
    <xf numFmtId="1" fontId="22" fillId="6" borderId="0" xfId="0" applyNumberFormat="1" applyFont="1" applyFill="1" applyBorder="1" applyAlignment="1" applyProtection="1">
      <alignment horizontal="left" vertical="center"/>
      <protection locked="0"/>
    </xf>
    <xf numFmtId="164" fontId="30" fillId="6" borderId="27" xfId="0" applyNumberFormat="1" applyFont="1" applyFill="1" applyBorder="1" applyAlignment="1" applyProtection="1">
      <alignment horizontal="center" vertical="center"/>
      <protection locked="0"/>
    </xf>
    <xf numFmtId="164" fontId="30" fillId="6" borderId="28" xfId="0" applyNumberFormat="1" applyFont="1" applyFill="1" applyBorder="1" applyAlignment="1" applyProtection="1">
      <alignment horizontal="center" vertical="center"/>
      <protection locked="0"/>
    </xf>
    <xf numFmtId="164" fontId="30" fillId="6" borderId="29" xfId="0" applyNumberFormat="1" applyFont="1" applyFill="1" applyBorder="1" applyAlignment="1" applyProtection="1">
      <alignment horizontal="center" vertical="center"/>
      <protection locked="0"/>
    </xf>
    <xf numFmtId="164" fontId="30" fillId="6" borderId="9" xfId="0" applyNumberFormat="1" applyFont="1" applyFill="1" applyBorder="1" applyAlignment="1" applyProtection="1">
      <alignment horizontal="center" vertical="center"/>
      <protection locked="0"/>
    </xf>
    <xf numFmtId="164" fontId="30" fillId="6" borderId="0" xfId="0" applyNumberFormat="1" applyFont="1" applyFill="1" applyBorder="1" applyAlignment="1" applyProtection="1">
      <alignment horizontal="center" vertical="center"/>
      <protection locked="0"/>
    </xf>
    <xf numFmtId="164" fontId="30" fillId="6" borderId="10" xfId="0" applyNumberFormat="1" applyFont="1" applyFill="1" applyBorder="1" applyAlignment="1" applyProtection="1">
      <alignment horizontal="center" vertical="center"/>
      <protection locked="0"/>
    </xf>
    <xf numFmtId="164" fontId="30" fillId="6" borderId="6" xfId="0" applyNumberFormat="1" applyFont="1" applyFill="1" applyBorder="1" applyAlignment="1" applyProtection="1">
      <alignment horizontal="center" vertical="center"/>
      <protection locked="0"/>
    </xf>
    <xf numFmtId="164" fontId="30" fillId="6" borderId="7" xfId="0" applyNumberFormat="1" applyFont="1" applyFill="1" applyBorder="1" applyAlignment="1" applyProtection="1">
      <alignment horizontal="center" vertical="center"/>
      <protection locked="0"/>
    </xf>
    <xf numFmtId="164" fontId="30" fillId="6" borderId="8" xfId="0" applyNumberFormat="1" applyFont="1" applyFill="1" applyBorder="1" applyAlignment="1" applyProtection="1">
      <alignment horizontal="center" vertical="center"/>
      <protection locked="0"/>
    </xf>
    <xf numFmtId="164" fontId="5" fillId="6" borderId="9" xfId="0" applyNumberFormat="1" applyFont="1" applyFill="1" applyBorder="1" applyAlignment="1" applyProtection="1">
      <alignment horizontal="center" vertical="center"/>
      <protection locked="0"/>
    </xf>
    <xf numFmtId="164" fontId="5" fillId="6" borderId="0" xfId="0" applyNumberFormat="1" applyFont="1" applyFill="1" applyBorder="1" applyAlignment="1" applyProtection="1">
      <alignment horizontal="center" vertical="center"/>
      <protection locked="0"/>
    </xf>
    <xf numFmtId="164" fontId="5" fillId="6" borderId="10" xfId="0" applyNumberFormat="1" applyFont="1" applyFill="1" applyBorder="1" applyAlignment="1" applyProtection="1">
      <alignment horizontal="center" vertical="center"/>
      <protection locked="0"/>
    </xf>
    <xf numFmtId="164" fontId="5" fillId="6" borderId="27" xfId="0" applyNumberFormat="1" applyFont="1" applyFill="1" applyBorder="1" applyAlignment="1" applyProtection="1">
      <alignment horizontal="center" vertical="center"/>
      <protection locked="0"/>
    </xf>
    <xf numFmtId="164" fontId="5" fillId="6" borderId="28" xfId="0" applyNumberFormat="1" applyFont="1" applyFill="1" applyBorder="1" applyAlignment="1" applyProtection="1">
      <alignment horizontal="center" vertical="center"/>
      <protection locked="0"/>
    </xf>
    <xf numFmtId="164" fontId="5" fillId="6" borderId="29" xfId="0" applyNumberFormat="1" applyFont="1" applyFill="1" applyBorder="1" applyAlignment="1" applyProtection="1">
      <alignment horizontal="center" vertical="center"/>
      <protection locked="0"/>
    </xf>
    <xf numFmtId="164" fontId="5" fillId="6" borderId="6" xfId="0" applyNumberFormat="1" applyFont="1" applyFill="1" applyBorder="1" applyAlignment="1" applyProtection="1">
      <alignment horizontal="center" vertical="center"/>
      <protection locked="0"/>
    </xf>
    <xf numFmtId="164" fontId="5" fillId="6" borderId="7" xfId="0" applyNumberFormat="1" applyFont="1" applyFill="1" applyBorder="1" applyAlignment="1" applyProtection="1">
      <alignment horizontal="center" vertical="center"/>
      <protection locked="0"/>
    </xf>
    <xf numFmtId="164" fontId="5" fillId="6" borderId="8" xfId="0" applyNumberFormat="1" applyFont="1" applyFill="1" applyBorder="1" applyAlignment="1" applyProtection="1">
      <alignment horizontal="center" vertical="center"/>
      <protection locked="0"/>
    </xf>
    <xf numFmtId="0" fontId="22" fillId="6" borderId="1" xfId="0" applyFont="1" applyFill="1" applyBorder="1" applyAlignment="1" applyProtection="1">
      <alignment horizontal="left" vertical="center"/>
      <protection locked="0"/>
    </xf>
    <xf numFmtId="1" fontId="22" fillId="6" borderId="29" xfId="0" applyNumberFormat="1" applyFont="1" applyFill="1" applyBorder="1" applyAlignment="1" applyProtection="1">
      <alignment horizontal="left" vertical="center"/>
      <protection locked="0"/>
    </xf>
    <xf numFmtId="164" fontId="27" fillId="6" borderId="27" xfId="0" applyNumberFormat="1" applyFont="1" applyFill="1" applyBorder="1" applyAlignment="1">
      <alignment horizontal="center" vertical="center"/>
    </xf>
    <xf numFmtId="164" fontId="27" fillId="6" borderId="0" xfId="0" applyNumberFormat="1" applyFont="1" applyFill="1" applyAlignment="1">
      <alignment horizontal="center" vertical="center"/>
    </xf>
    <xf numFmtId="164" fontId="27" fillId="6" borderId="28" xfId="0" applyNumberFormat="1" applyFont="1" applyFill="1" applyBorder="1" applyAlignment="1">
      <alignment horizontal="center" vertical="center"/>
    </xf>
    <xf numFmtId="164" fontId="27" fillId="6" borderId="29" xfId="0" applyNumberFormat="1" applyFont="1" applyFill="1" applyBorder="1" applyAlignment="1">
      <alignment horizontal="center" vertical="center"/>
    </xf>
    <xf numFmtId="164" fontId="27" fillId="6" borderId="9" xfId="0" applyNumberFormat="1" applyFont="1" applyFill="1" applyBorder="1" applyAlignment="1">
      <alignment horizontal="center" vertical="center"/>
    </xf>
    <xf numFmtId="164" fontId="27" fillId="6" borderId="0" xfId="0" applyNumberFormat="1" applyFont="1" applyFill="1" applyBorder="1" applyAlignment="1">
      <alignment horizontal="center" vertical="center"/>
    </xf>
    <xf numFmtId="164" fontId="27" fillId="6" borderId="10" xfId="0" applyNumberFormat="1" applyFont="1" applyFill="1" applyBorder="1" applyAlignment="1">
      <alignment horizontal="center" vertical="center"/>
    </xf>
    <xf numFmtId="165" fontId="6" fillId="6" borderId="21" xfId="1" applyNumberFormat="1" applyFont="1" applyFill="1" applyBorder="1" applyAlignment="1">
      <alignment horizontal="center" vertical="center"/>
    </xf>
    <xf numFmtId="165" fontId="6" fillId="6" borderId="0" xfId="1" applyNumberFormat="1" applyFont="1" applyFill="1" applyAlignment="1">
      <alignment horizontal="center" vertical="center"/>
    </xf>
    <xf numFmtId="165" fontId="6" fillId="6" borderId="22" xfId="1" applyNumberFormat="1" applyFont="1" applyFill="1" applyBorder="1" applyAlignment="1">
      <alignment horizontal="center" vertical="center"/>
    </xf>
    <xf numFmtId="165" fontId="6" fillId="6" borderId="23" xfId="1" applyNumberFormat="1" applyFont="1" applyFill="1" applyBorder="1" applyAlignment="1">
      <alignment horizontal="center" vertical="center"/>
    </xf>
    <xf numFmtId="165" fontId="22" fillId="6" borderId="21" xfId="1" applyNumberFormat="1" applyFont="1" applyFill="1" applyBorder="1" applyAlignment="1">
      <alignment horizontal="center" vertical="center"/>
    </xf>
    <xf numFmtId="165" fontId="22" fillId="6" borderId="27" xfId="1" applyNumberFormat="1" applyFont="1" applyFill="1" applyBorder="1" applyAlignment="1">
      <alignment horizontal="center" vertical="center"/>
    </xf>
    <xf numFmtId="165" fontId="22" fillId="6" borderId="28" xfId="1" applyNumberFormat="1" applyFont="1" applyFill="1" applyBorder="1" applyAlignment="1">
      <alignment horizontal="center" vertical="center"/>
    </xf>
    <xf numFmtId="165" fontId="22" fillId="6" borderId="0" xfId="1" applyNumberFormat="1" applyFont="1" applyFill="1" applyAlignment="1">
      <alignment horizontal="center" vertical="center"/>
    </xf>
    <xf numFmtId="165" fontId="22" fillId="6" borderId="9" xfId="1" applyNumberFormat="1" applyFont="1" applyFill="1" applyBorder="1" applyAlignment="1">
      <alignment horizontal="center" vertical="center"/>
    </xf>
    <xf numFmtId="165" fontId="22" fillId="6" borderId="0" xfId="1" applyNumberFormat="1" applyFont="1" applyFill="1" applyBorder="1" applyAlignment="1">
      <alignment horizontal="center" vertical="center"/>
    </xf>
    <xf numFmtId="165" fontId="22" fillId="6" borderId="22" xfId="1" applyNumberFormat="1" applyFont="1" applyFill="1" applyBorder="1" applyAlignment="1">
      <alignment horizontal="center" vertical="center"/>
    </xf>
    <xf numFmtId="164" fontId="6" fillId="6" borderId="0" xfId="0" applyNumberFormat="1" applyFont="1" applyFill="1" applyAlignment="1">
      <alignment horizontal="center" vertical="center"/>
    </xf>
    <xf numFmtId="164" fontId="22" fillId="6" borderId="27" xfId="0" applyNumberFormat="1" applyFont="1" applyFill="1" applyBorder="1" applyAlignment="1">
      <alignment horizontal="center" vertical="center"/>
    </xf>
    <xf numFmtId="164" fontId="22" fillId="6" borderId="28" xfId="0" applyNumberFormat="1" applyFont="1" applyFill="1" applyBorder="1" applyAlignment="1">
      <alignment horizontal="center" vertical="center"/>
    </xf>
    <xf numFmtId="164" fontId="22" fillId="6" borderId="29" xfId="0" applyNumberFormat="1" applyFont="1" applyFill="1" applyBorder="1" applyAlignment="1">
      <alignment horizontal="center" vertical="center"/>
    </xf>
    <xf numFmtId="0" fontId="48" fillId="3" borderId="18" xfId="4" applyFont="1" applyFill="1" applyBorder="1" applyAlignment="1" applyProtection="1">
      <alignment horizontal="center" vertical="center" wrapText="1"/>
    </xf>
    <xf numFmtId="0" fontId="48" fillId="3" borderId="0" xfId="4" applyFont="1" applyFill="1" applyBorder="1" applyAlignment="1" applyProtection="1">
      <alignment horizontal="center" vertical="center" wrapText="1"/>
    </xf>
    <xf numFmtId="0" fontId="48" fillId="3" borderId="19" xfId="4" applyFont="1" applyFill="1" applyBorder="1" applyAlignment="1" applyProtection="1">
      <alignment horizontal="center" vertical="center" wrapText="1"/>
    </xf>
    <xf numFmtId="0" fontId="18" fillId="3" borderId="18" xfId="3" applyFont="1" applyFill="1" applyBorder="1" applyAlignment="1">
      <alignment horizontal="left" vertical="justify" wrapText="1"/>
    </xf>
    <xf numFmtId="0" fontId="18" fillId="3" borderId="0" xfId="3" applyFont="1" applyFill="1" applyBorder="1" applyAlignment="1">
      <alignment horizontal="left" vertical="justify" wrapText="1"/>
    </xf>
    <xf numFmtId="0" fontId="18" fillId="3" borderId="19" xfId="3" applyFont="1" applyFill="1" applyBorder="1" applyAlignment="1">
      <alignment horizontal="left" vertical="justify" wrapText="1"/>
    </xf>
    <xf numFmtId="0" fontId="12" fillId="3" borderId="18" xfId="3" applyFont="1" applyFill="1" applyBorder="1" applyAlignment="1">
      <alignment horizontal="center" vertical="center" wrapText="1"/>
    </xf>
    <xf numFmtId="0" fontId="12" fillId="3" borderId="0" xfId="3" applyFont="1" applyFill="1" applyBorder="1" applyAlignment="1">
      <alignment horizontal="center" vertical="center" wrapText="1"/>
    </xf>
    <xf numFmtId="0" fontId="12" fillId="3" borderId="19" xfId="3" applyFont="1" applyFill="1" applyBorder="1" applyAlignment="1">
      <alignment horizontal="center" vertical="center" wrapText="1"/>
    </xf>
    <xf numFmtId="0" fontId="15" fillId="3" borderId="18" xfId="3" applyFont="1" applyFill="1" applyBorder="1" applyAlignment="1">
      <alignment horizontal="center"/>
    </xf>
    <xf numFmtId="0" fontId="15" fillId="3" borderId="0" xfId="3" applyFont="1" applyFill="1" applyBorder="1" applyAlignment="1">
      <alignment horizontal="center"/>
    </xf>
    <xf numFmtId="0" fontId="15" fillId="3" borderId="19" xfId="3" applyFont="1" applyFill="1" applyBorder="1" applyAlignment="1">
      <alignment horizontal="center"/>
    </xf>
    <xf numFmtId="0" fontId="20" fillId="3" borderId="18" xfId="3" quotePrefix="1" applyNumberFormat="1" applyFont="1" applyFill="1" applyBorder="1" applyAlignment="1">
      <alignment horizontal="center"/>
    </xf>
    <xf numFmtId="0" fontId="20" fillId="3" borderId="0" xfId="3" applyNumberFormat="1" applyFont="1" applyFill="1" applyBorder="1" applyAlignment="1">
      <alignment horizontal="center"/>
    </xf>
    <xf numFmtId="0" fontId="20" fillId="3" borderId="19" xfId="3" applyNumberFormat="1" applyFont="1" applyFill="1" applyBorder="1" applyAlignment="1">
      <alignment horizontal="center"/>
    </xf>
    <xf numFmtId="0" fontId="16" fillId="3" borderId="18" xfId="3" applyFont="1" applyFill="1" applyBorder="1" applyAlignment="1">
      <alignment horizontal="center"/>
    </xf>
    <xf numFmtId="0" fontId="16" fillId="3" borderId="0" xfId="3" applyFont="1" applyFill="1" applyBorder="1" applyAlignment="1">
      <alignment horizontal="center"/>
    </xf>
    <xf numFmtId="0" fontId="16" fillId="3" borderId="19" xfId="3" applyFont="1" applyFill="1" applyBorder="1" applyAlignment="1">
      <alignment horizontal="center"/>
    </xf>
    <xf numFmtId="0" fontId="6" fillId="0" borderId="0" xfId="0" applyFont="1" applyAlignment="1" applyProtection="1">
      <alignment horizontal="left" vertical="center" wrapText="1"/>
      <protection locked="0"/>
    </xf>
    <xf numFmtId="0" fontId="6" fillId="0" borderId="0" xfId="0" applyFont="1" applyAlignment="1">
      <alignment horizontal="left" wrapText="1"/>
    </xf>
    <xf numFmtId="0" fontId="4" fillId="0" borderId="11" xfId="0" applyFont="1" applyBorder="1" applyAlignment="1" applyProtection="1">
      <alignment horizontal="center" vertical="center" wrapText="1"/>
      <protection locked="0"/>
    </xf>
    <xf numFmtId="0" fontId="4" fillId="0" borderId="2" xfId="0" applyFont="1" applyBorder="1" applyAlignment="1" applyProtection="1">
      <alignment horizontal="center" vertical="center" wrapText="1"/>
      <protection locked="0"/>
    </xf>
    <xf numFmtId="164" fontId="4" fillId="4" borderId="3" xfId="0" applyNumberFormat="1" applyFont="1" applyFill="1" applyBorder="1" applyAlignment="1" applyProtection="1">
      <alignment horizontal="center" vertical="center"/>
      <protection locked="0"/>
    </xf>
    <xf numFmtId="164" fontId="4" fillId="4" borderId="4" xfId="0" applyNumberFormat="1" applyFont="1" applyFill="1" applyBorder="1" applyAlignment="1" applyProtection="1">
      <alignment horizontal="center" vertical="center"/>
      <protection locked="0"/>
    </xf>
    <xf numFmtId="164" fontId="4" fillId="4" borderId="5" xfId="0" applyNumberFormat="1" applyFont="1" applyFill="1" applyBorder="1" applyAlignment="1" applyProtection="1">
      <alignment horizontal="center" vertical="center"/>
      <protection locked="0"/>
    </xf>
    <xf numFmtId="164" fontId="4" fillId="5" borderId="3" xfId="0" applyNumberFormat="1" applyFont="1" applyFill="1" applyBorder="1" applyAlignment="1" applyProtection="1">
      <alignment horizontal="center" vertical="center"/>
      <protection locked="0"/>
    </xf>
    <xf numFmtId="164" fontId="4" fillId="5" borderId="4" xfId="0" applyNumberFormat="1" applyFont="1" applyFill="1" applyBorder="1" applyAlignment="1" applyProtection="1">
      <alignment horizontal="center" vertical="center"/>
      <protection locked="0"/>
    </xf>
    <xf numFmtId="164" fontId="4" fillId="5" borderId="5" xfId="0" applyNumberFormat="1" applyFont="1" applyFill="1" applyBorder="1" applyAlignment="1" applyProtection="1">
      <alignment horizontal="center" vertical="center"/>
      <protection locked="0"/>
    </xf>
    <xf numFmtId="0" fontId="4" fillId="0" borderId="27" xfId="0" applyFont="1" applyBorder="1" applyAlignment="1" applyProtection="1">
      <alignment horizontal="center" vertical="center" wrapText="1"/>
      <protection locked="0"/>
    </xf>
    <xf numFmtId="0" fontId="4" fillId="0" borderId="29" xfId="0" applyFont="1" applyBorder="1" applyAlignment="1" applyProtection="1">
      <alignment horizontal="center" vertical="center" wrapText="1"/>
      <protection locked="0"/>
    </xf>
    <xf numFmtId="164" fontId="4" fillId="0" borderId="11" xfId="0" applyNumberFormat="1" applyFont="1" applyBorder="1" applyAlignment="1" applyProtection="1">
      <alignment horizontal="center" vertical="center"/>
      <protection locked="0"/>
    </xf>
    <xf numFmtId="164" fontId="4" fillId="0" borderId="1" xfId="0" applyNumberFormat="1" applyFont="1" applyBorder="1" applyAlignment="1" applyProtection="1">
      <alignment horizontal="center" vertical="center"/>
      <protection locked="0"/>
    </xf>
    <xf numFmtId="164" fontId="4" fillId="0" borderId="2" xfId="0" applyNumberFormat="1" applyFont="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2" xfId="0" applyFont="1" applyBorder="1" applyAlignment="1" applyProtection="1">
      <alignment horizontal="center" vertical="center"/>
      <protection locked="0"/>
    </xf>
    <xf numFmtId="164" fontId="4" fillId="4" borderId="24" xfId="0" applyNumberFormat="1" applyFont="1" applyFill="1" applyBorder="1" applyAlignment="1" applyProtection="1">
      <alignment horizontal="center" vertical="center"/>
      <protection locked="0"/>
    </xf>
    <xf numFmtId="164" fontId="4" fillId="4" borderId="25" xfId="0" applyNumberFormat="1" applyFont="1" applyFill="1" applyBorder="1" applyAlignment="1" applyProtection="1">
      <alignment horizontal="center" vertical="center"/>
      <protection locked="0"/>
    </xf>
    <xf numFmtId="164" fontId="4" fillId="4" borderId="26" xfId="0" applyNumberFormat="1" applyFont="1" applyFill="1" applyBorder="1" applyAlignment="1" applyProtection="1">
      <alignment horizontal="center" vertical="center"/>
      <protection locked="0"/>
    </xf>
    <xf numFmtId="164" fontId="4" fillId="5" borderId="24" xfId="0" applyNumberFormat="1" applyFont="1" applyFill="1" applyBorder="1" applyAlignment="1" applyProtection="1">
      <alignment horizontal="center" vertical="center"/>
      <protection locked="0"/>
    </xf>
    <xf numFmtId="164" fontId="4" fillId="5" borderId="25" xfId="0" applyNumberFormat="1" applyFont="1" applyFill="1" applyBorder="1" applyAlignment="1" applyProtection="1">
      <alignment horizontal="center" vertical="center"/>
      <protection locked="0"/>
    </xf>
    <xf numFmtId="164" fontId="4" fillId="5" borderId="26" xfId="0" applyNumberFormat="1" applyFont="1" applyFill="1" applyBorder="1" applyAlignment="1" applyProtection="1">
      <alignment horizontal="center" vertical="center"/>
      <protection locked="0"/>
    </xf>
    <xf numFmtId="164" fontId="4" fillId="4" borderId="3" xfId="0" applyNumberFormat="1" applyFont="1" applyFill="1" applyBorder="1" applyAlignment="1" applyProtection="1">
      <alignment horizontal="center" vertical="center" wrapText="1"/>
      <protection locked="0"/>
    </xf>
    <xf numFmtId="164" fontId="4" fillId="4" borderId="4" xfId="0" applyNumberFormat="1" applyFont="1" applyFill="1" applyBorder="1" applyAlignment="1" applyProtection="1">
      <alignment horizontal="center" vertical="center" wrapText="1"/>
      <protection locked="0"/>
    </xf>
    <xf numFmtId="164" fontId="4" fillId="4" borderId="5" xfId="0" applyNumberFormat="1" applyFont="1" applyFill="1" applyBorder="1" applyAlignment="1" applyProtection="1">
      <alignment horizontal="center" vertical="center" wrapText="1"/>
      <protection locked="0"/>
    </xf>
    <xf numFmtId="0" fontId="6" fillId="0" borderId="0" xfId="0" applyFont="1" applyAlignment="1">
      <alignment horizontal="left" vertical="center" wrapText="1"/>
    </xf>
    <xf numFmtId="164" fontId="4" fillId="6" borderId="11" xfId="0" applyNumberFormat="1" applyFont="1" applyFill="1" applyBorder="1" applyAlignment="1" applyProtection="1">
      <alignment horizontal="center" vertical="center"/>
      <protection locked="0"/>
    </xf>
    <xf numFmtId="164" fontId="4" fillId="6" borderId="1" xfId="0" applyNumberFormat="1" applyFont="1" applyFill="1" applyBorder="1" applyAlignment="1" applyProtection="1">
      <alignment horizontal="center" vertical="center"/>
      <protection locked="0"/>
    </xf>
    <xf numFmtId="164" fontId="4" fillId="6" borderId="2" xfId="0" applyNumberFormat="1" applyFont="1" applyFill="1" applyBorder="1" applyAlignment="1" applyProtection="1">
      <alignment horizontal="center" vertical="center"/>
      <protection locked="0"/>
    </xf>
    <xf numFmtId="0" fontId="3" fillId="0" borderId="0" xfId="0" applyFont="1" applyBorder="1" applyAlignment="1" applyProtection="1">
      <alignment horizontal="left" vertical="center" wrapText="1"/>
      <protection locked="0"/>
    </xf>
    <xf numFmtId="164" fontId="4" fillId="4" borderId="15" xfId="0" applyNumberFormat="1" applyFont="1" applyFill="1" applyBorder="1" applyAlignment="1" applyProtection="1">
      <alignment horizontal="center" vertical="center" wrapText="1"/>
      <protection locked="0"/>
    </xf>
    <xf numFmtId="164" fontId="4" fillId="4" borderId="16" xfId="0" applyNumberFormat="1" applyFont="1" applyFill="1" applyBorder="1" applyAlignment="1" applyProtection="1">
      <alignment horizontal="center" vertical="center" wrapText="1"/>
      <protection locked="0"/>
    </xf>
    <xf numFmtId="164" fontId="4" fillId="4" borderId="17" xfId="0" applyNumberFormat="1" applyFont="1" applyFill="1" applyBorder="1" applyAlignment="1" applyProtection="1">
      <alignment horizontal="center" vertical="center" wrapText="1"/>
      <protection locked="0"/>
    </xf>
    <xf numFmtId="0" fontId="6" fillId="6" borderId="0" xfId="2" applyFont="1" applyFill="1" applyAlignment="1" applyProtection="1">
      <alignment horizontal="left" vertical="center" wrapText="1"/>
      <protection locked="0"/>
    </xf>
    <xf numFmtId="0" fontId="3" fillId="4" borderId="14" xfId="2" applyFont="1" applyFill="1" applyBorder="1" applyAlignment="1" applyProtection="1">
      <alignment horizontal="center" vertical="center" wrapText="1"/>
      <protection locked="0"/>
    </xf>
    <xf numFmtId="164" fontId="4" fillId="6" borderId="3" xfId="2" applyNumberFormat="1" applyFont="1" applyFill="1" applyBorder="1" applyAlignment="1" applyProtection="1">
      <alignment horizontal="center" vertical="center"/>
      <protection locked="0"/>
    </xf>
    <xf numFmtId="164" fontId="4" fillId="6" borderId="4" xfId="2" applyNumberFormat="1" applyFont="1" applyFill="1" applyBorder="1" applyAlignment="1" applyProtection="1">
      <alignment horizontal="center" vertical="center"/>
      <protection locked="0"/>
    </xf>
    <xf numFmtId="164" fontId="4" fillId="6" borderId="5" xfId="2" applyNumberFormat="1" applyFont="1" applyFill="1" applyBorder="1" applyAlignment="1" applyProtection="1">
      <alignment horizontal="center" vertical="center"/>
      <protection locked="0"/>
    </xf>
    <xf numFmtId="0" fontId="3" fillId="6" borderId="14" xfId="2" applyFont="1" applyFill="1" applyBorder="1" applyAlignment="1" applyProtection="1">
      <alignment horizontal="center" vertical="center" wrapText="1"/>
      <protection locked="0"/>
    </xf>
    <xf numFmtId="0" fontId="3" fillId="6" borderId="3" xfId="2" applyFont="1" applyFill="1" applyBorder="1" applyAlignment="1" applyProtection="1">
      <alignment horizontal="center" vertical="center" wrapText="1"/>
      <protection locked="0"/>
    </xf>
    <xf numFmtId="0" fontId="3" fillId="6" borderId="4" xfId="2" applyFont="1" applyFill="1" applyBorder="1" applyAlignment="1" applyProtection="1">
      <alignment horizontal="center" vertical="center" wrapText="1"/>
      <protection locked="0"/>
    </xf>
    <xf numFmtId="0" fontId="3" fillId="6" borderId="5" xfId="2" applyFont="1" applyFill="1" applyBorder="1" applyAlignment="1" applyProtection="1">
      <alignment horizontal="center" vertical="center" wrapText="1"/>
      <protection locked="0"/>
    </xf>
    <xf numFmtId="0" fontId="3" fillId="4" borderId="3" xfId="2" applyFont="1" applyFill="1" applyBorder="1" applyAlignment="1" applyProtection="1">
      <alignment horizontal="center" vertical="center" wrapText="1"/>
      <protection locked="0"/>
    </xf>
    <xf numFmtId="0" fontId="3" fillId="4" borderId="4" xfId="2" applyFont="1" applyFill="1" applyBorder="1" applyAlignment="1" applyProtection="1">
      <alignment horizontal="center" vertical="center" wrapText="1"/>
      <protection locked="0"/>
    </xf>
    <xf numFmtId="0" fontId="3" fillId="4" borderId="5" xfId="2" applyFont="1" applyFill="1" applyBorder="1" applyAlignment="1" applyProtection="1">
      <alignment horizontal="center" vertical="center" wrapText="1"/>
      <protection locked="0"/>
    </xf>
    <xf numFmtId="0" fontId="6" fillId="6" borderId="0" xfId="2" applyFont="1" applyFill="1" applyAlignment="1">
      <alignment horizontal="left" vertical="center" wrapText="1"/>
    </xf>
    <xf numFmtId="0" fontId="4" fillId="6" borderId="0" xfId="2" applyFont="1" applyFill="1" applyAlignment="1">
      <alignment horizontal="left" vertical="center" wrapText="1"/>
    </xf>
    <xf numFmtId="0" fontId="3" fillId="4" borderId="27" xfId="2" applyFont="1" applyFill="1" applyBorder="1" applyAlignment="1" applyProtection="1">
      <alignment horizontal="center" vertical="center" wrapText="1"/>
      <protection locked="0"/>
    </xf>
    <xf numFmtId="0" fontId="3" fillId="4" borderId="28" xfId="2" applyFont="1" applyFill="1" applyBorder="1" applyAlignment="1" applyProtection="1">
      <alignment horizontal="center" vertical="center" wrapText="1"/>
      <protection locked="0"/>
    </xf>
    <xf numFmtId="0" fontId="3" fillId="4" borderId="29" xfId="2" applyFont="1" applyFill="1" applyBorder="1" applyAlignment="1" applyProtection="1">
      <alignment horizontal="center" vertical="center" wrapText="1"/>
      <protection locked="0"/>
    </xf>
    <xf numFmtId="164" fontId="24" fillId="4" borderId="14" xfId="2" applyNumberFormat="1" applyFont="1" applyFill="1" applyBorder="1" applyAlignment="1">
      <alignment horizontal="center" vertical="center"/>
    </xf>
    <xf numFmtId="9" fontId="24" fillId="4" borderId="14" xfId="5" applyNumberFormat="1" applyFont="1" applyFill="1" applyBorder="1" applyAlignment="1">
      <alignment horizontal="center" vertical="center"/>
    </xf>
    <xf numFmtId="164" fontId="3" fillId="6" borderId="4" xfId="2" applyNumberFormat="1" applyFont="1" applyFill="1" applyBorder="1" applyAlignment="1">
      <alignment horizontal="center" vertical="center" wrapText="1"/>
    </xf>
    <xf numFmtId="164" fontId="24" fillId="6" borderId="3" xfId="2" applyNumberFormat="1" applyFont="1" applyFill="1" applyBorder="1" applyAlignment="1">
      <alignment horizontal="center" vertical="center"/>
    </xf>
    <xf numFmtId="164" fontId="24" fillId="6" borderId="4" xfId="2" applyNumberFormat="1" applyFont="1" applyFill="1" applyBorder="1" applyAlignment="1">
      <alignment horizontal="center" vertical="center"/>
    </xf>
    <xf numFmtId="164" fontId="24" fillId="6" borderId="5" xfId="2" applyNumberFormat="1" applyFont="1" applyFill="1" applyBorder="1" applyAlignment="1">
      <alignment horizontal="center" vertical="center"/>
    </xf>
    <xf numFmtId="9" fontId="24" fillId="6" borderId="14" xfId="5" applyNumberFormat="1" applyFont="1" applyFill="1" applyBorder="1" applyAlignment="1">
      <alignment horizontal="center" vertical="center"/>
    </xf>
    <xf numFmtId="0" fontId="6" fillId="6" borderId="0" xfId="2" applyFont="1" applyFill="1" applyAlignment="1">
      <alignment horizontal="left" wrapText="1"/>
    </xf>
    <xf numFmtId="9" fontId="24" fillId="4" borderId="27" xfId="5" applyNumberFormat="1" applyFont="1" applyFill="1" applyBorder="1" applyAlignment="1">
      <alignment horizontal="center" vertical="center"/>
    </xf>
    <xf numFmtId="9" fontId="24" fillId="4" borderId="28" xfId="5" applyNumberFormat="1" applyFont="1" applyFill="1" applyBorder="1" applyAlignment="1">
      <alignment horizontal="center" vertical="center"/>
    </xf>
    <xf numFmtId="9" fontId="24" fillId="4" borderId="29" xfId="5" applyNumberFormat="1" applyFont="1" applyFill="1" applyBorder="1" applyAlignment="1">
      <alignment horizontal="center" vertical="center"/>
    </xf>
    <xf numFmtId="0" fontId="19" fillId="0" borderId="0" xfId="4" applyAlignment="1" applyProtection="1">
      <alignment horizontal="left"/>
    </xf>
  </cellXfs>
  <cellStyles count="49">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2" builtinId="27" customBuiltin="1"/>
    <cellStyle name="Calculation" xfId="16" builtinId="22" customBuiltin="1"/>
    <cellStyle name="Check Cell" xfId="18" builtinId="23" customBuiltin="1"/>
    <cellStyle name="Explanatory Text" xfId="20"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Hyperlink" xfId="4" builtinId="8"/>
    <cellStyle name="Input" xfId="14" builtinId="20" customBuiltin="1"/>
    <cellStyle name="Linked Cell" xfId="17" builtinId="24" customBuiltin="1"/>
    <cellStyle name="Neutral" xfId="13" builtinId="28" customBuiltin="1"/>
    <cellStyle name="Normal" xfId="0" builtinId="0"/>
    <cellStyle name="Normal 2" xfId="2" xr:uid="{00000000-0005-0000-0000-000026000000}"/>
    <cellStyle name="Normal 3" xfId="3" xr:uid="{00000000-0005-0000-0000-000027000000}"/>
    <cellStyle name="Normal 4" xfId="47" xr:uid="{00000000-0005-0000-0000-000028000000}"/>
    <cellStyle name="Note 2" xfId="46" xr:uid="{00000000-0005-0000-0000-000029000000}"/>
    <cellStyle name="Output" xfId="15" builtinId="21" customBuiltin="1"/>
    <cellStyle name="Percent" xfId="1" builtinId="5"/>
    <cellStyle name="Percent 2" xfId="5" xr:uid="{00000000-0005-0000-0000-00002C000000}"/>
    <cellStyle name="Percent 3" xfId="48" xr:uid="{00000000-0005-0000-0000-00002D000000}"/>
    <cellStyle name="Title" xfId="6" builtinId="15" customBuiltin="1"/>
    <cellStyle name="Total" xfId="21" builtinId="25" customBuiltin="1"/>
    <cellStyle name="Warning Text" xfId="19" builtinId="11" customBuiltin="1"/>
  </cellStyles>
  <dxfs count="80">
    <dxf>
      <font>
        <sz val="8"/>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readingOrder="0"/>
    </dxf>
    <dxf>
      <alignment vertical="center" readingOrder="0"/>
    </dxf>
    <dxf>
      <alignment horizontal="center" readingOrder="0"/>
    </dxf>
    <dxf>
      <alignment horizontal="center" readingOrder="0"/>
    </dxf>
    <dxf>
      <alignment wrapText="1" readingOrder="0"/>
    </dxf>
    <dxf>
      <numFmt numFmtId="13" formatCode="0%"/>
    </dxf>
    <dxf>
      <font>
        <sz val="9"/>
      </font>
    </dxf>
    <dxf>
      <border>
        <top style="medium">
          <color indexed="64"/>
        </top>
      </border>
    </dxf>
    <dxf>
      <font>
        <sz val="8"/>
      </font>
    </dxf>
    <dxf>
      <font>
        <sz val="8"/>
      </font>
    </dxf>
    <dxf>
      <border>
        <left style="medium">
          <color indexed="64"/>
        </left>
      </border>
    </dxf>
    <dxf>
      <alignment vertical="center" readingOrder="0"/>
    </dxf>
    <dxf>
      <alignment horizontal="center" readingOrder="0"/>
    </dxf>
    <dxf>
      <border>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font>
        <b/>
      </font>
    </dxf>
    <dxf>
      <alignment vertical="center" readingOrder="0"/>
    </dxf>
    <dxf>
      <alignment horizontal="center" readingOrder="0"/>
    </dxf>
    <dxf>
      <alignment wrapText="1" readingOrder="0"/>
    </dxf>
    <dxf>
      <font>
        <sz val="9"/>
      </font>
    </dxf>
    <dxf>
      <numFmt numFmtId="165" formatCode="0.0%"/>
    </dxf>
    <dxf>
      <border>
        <left style="thin">
          <color indexed="64"/>
        </left>
      </border>
    </dxf>
    <dxf>
      <border>
        <left style="thin">
          <color indexed="64"/>
        </left>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alignment wrapText="1" readingOrder="0"/>
    </dxf>
    <dxf>
      <border>
        <right style="medium">
          <color indexed="64"/>
        </right>
        <top style="medium">
          <color indexed="64"/>
        </top>
      </border>
    </dxf>
    <dxf>
      <border>
        <right style="medium">
          <color indexed="64"/>
        </right>
        <top style="medium">
          <color indexed="64"/>
        </top>
      </border>
    </dxf>
    <dxf>
      <border>
        <bottom style="medium">
          <color indexed="64"/>
        </bottom>
      </border>
    </dxf>
    <dxf>
      <border>
        <left style="medium">
          <color indexed="64"/>
        </left>
        <right style="medium">
          <color indexed="64"/>
        </right>
        <top style="medium">
          <color indexed="64"/>
        </top>
        <bottom style="medium">
          <color indexed="64"/>
        </bottom>
      </border>
    </dxf>
    <dxf>
      <alignment vertical="center" readingOrder="0"/>
    </dxf>
    <dxf>
      <alignment horizontal="center" readingOrder="0"/>
    </dxf>
    <dxf>
      <border>
        <left/>
        <top/>
        <horizontal/>
      </border>
    </dxf>
    <dxf>
      <numFmt numFmtId="164" formatCode="0.000"/>
    </dxf>
    <dxf>
      <numFmt numFmtId="165" formatCode="0.0%"/>
    </dxf>
    <dxf>
      <border>
        <right style="medium">
          <color indexed="64"/>
        </right>
      </border>
    </dxf>
    <dxf>
      <border>
        <left style="medium">
          <color indexed="64"/>
        </left>
        <right style="medium">
          <color indexed="64"/>
        </right>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ont>
        <sz val="9"/>
      </font>
    </dxf>
    <dxf>
      <alignment vertical="center" readingOrder="0"/>
    </dxf>
    <dxf>
      <alignment horizontal="center" readingOrder="0"/>
    </dxf>
    <dxf>
      <alignment wrapText="1" readingOrder="0"/>
    </dxf>
    <dxf>
      <alignment vertical="center" readingOrder="0"/>
    </dxf>
    <dxf>
      <alignment horizontal="center" readingOrder="0"/>
    </dxf>
    <dxf>
      <border>
        <left style="medium">
          <color indexed="64"/>
        </left>
        <bottom style="medium">
          <color indexed="64"/>
        </bottom>
      </border>
    </dxf>
    <dxf>
      <border>
        <left style="medium">
          <color indexed="64"/>
        </lef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3" formatCode="0%"/>
    </dxf>
    <dxf>
      <numFmt numFmtId="13" formatCode="0%"/>
    </dxf>
    <dxf>
      <numFmt numFmtId="13" formatCode="0%"/>
    </dxf>
    <dxf>
      <numFmt numFmtId="164" formatCode="0.000"/>
    </dxf>
    <dxf>
      <numFmt numFmtId="164" formatCode="0.000"/>
    </dxf>
    <dxf>
      <numFmt numFmtId="164" formatCode="0.000"/>
    </dxf>
    <dxf>
      <numFmt numFmtId="13" formatCode="0%"/>
    </dxf>
    <dxf>
      <numFmt numFmtId="13" formatCode="0%"/>
    </dxf>
    <dxf>
      <numFmt numFmtId="13" formatCode="0%"/>
    </dxf>
    <dxf>
      <numFmt numFmtId="164" formatCode="0.000"/>
    </dxf>
    <dxf>
      <numFmt numFmtId="164" formatCode="0.000"/>
    </dxf>
    <dxf>
      <numFmt numFmtId="164" formatCode="0.000"/>
    </dxf>
    <dxf>
      <font>
        <sz val="9"/>
      </font>
    </dxf>
    <dxf>
      <alignment horizontal="center" readingOrder="0"/>
    </dxf>
    <dxf>
      <alignment vertical="center" readingOrder="0"/>
    </dxf>
    <dxf>
      <alignment vertical="center" readingOrder="0"/>
    </dxf>
    <dxf>
      <alignment wrapText="0" readingOrder="0"/>
    </dxf>
    <dxf>
      <alignment wrapText="1" readingOrder="0"/>
    </dxf>
    <dxf>
      <font>
        <sz val="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US" sz="1050"/>
              <a:t>Trend Gini primary income LIS-countries</a:t>
            </a:r>
          </a:p>
        </c:rich>
      </c:tx>
      <c:overlay val="0"/>
    </c:title>
    <c:autoTitleDeleted val="0"/>
    <c:plotArea>
      <c:layout>
        <c:manualLayout>
          <c:layoutTarget val="inner"/>
          <c:xMode val="edge"/>
          <c:yMode val="edge"/>
          <c:x val="0.14334895833333333"/>
          <c:y val="0.15599725839616174"/>
          <c:w val="0.76404687500000001"/>
          <c:h val="0.73655453794800663"/>
        </c:manualLayout>
      </c:layout>
      <c:scatterChart>
        <c:scatterStyle val="lineMarker"/>
        <c:varyColors val="0"/>
        <c:ser>
          <c:idx val="0"/>
          <c:order val="0"/>
          <c:spPr>
            <a:ln w="28575">
              <a:noFill/>
            </a:ln>
          </c:spPr>
          <c:marker>
            <c:symbol val="circle"/>
            <c:size val="3"/>
            <c:spPr>
              <a:solidFill>
                <a:schemeClr val="accent3">
                  <a:lumMod val="60000"/>
                  <a:lumOff val="40000"/>
                </a:schemeClr>
              </a:solidFill>
              <a:ln>
                <a:solidFill>
                  <a:schemeClr val="tx1">
                    <a:shade val="95000"/>
                    <a:satMod val="105000"/>
                  </a:schemeClr>
                </a:solidFill>
              </a:ln>
            </c:spPr>
          </c:marker>
          <c:trendline>
            <c:trendlineType val="linear"/>
            <c:dispRSqr val="1"/>
            <c:dispEq val="1"/>
            <c:trendlineLbl>
              <c:layout>
                <c:manualLayout>
                  <c:x val="-0.33919370413785627"/>
                  <c:y val="-0.12375182268883056"/>
                </c:manualLayout>
              </c:layout>
              <c:numFmt formatCode="#,##0.000" sourceLinked="0"/>
            </c:trendlineLbl>
          </c:trendline>
          <c:xVal>
            <c:numRef>
              <c:f>'A2 Ginis and FRD'!$A$6:$A$298</c:f>
              <c:numCache>
                <c:formatCode>General</c:formatCode>
                <c:ptCount val="293"/>
                <c:pt idx="0">
                  <c:v>2010</c:v>
                </c:pt>
                <c:pt idx="1">
                  <c:v>2008</c:v>
                </c:pt>
                <c:pt idx="2">
                  <c:v>2003</c:v>
                </c:pt>
                <c:pt idx="3">
                  <c:v>2001</c:v>
                </c:pt>
                <c:pt idx="4">
                  <c:v>1995</c:v>
                </c:pt>
                <c:pt idx="5">
                  <c:v>1989</c:v>
                </c:pt>
                <c:pt idx="6">
                  <c:v>1985</c:v>
                </c:pt>
                <c:pt idx="7">
                  <c:v>1981</c:v>
                </c:pt>
                <c:pt idx="8">
                  <c:v>2013</c:v>
                </c:pt>
                <c:pt idx="9">
                  <c:v>2010</c:v>
                </c:pt>
                <c:pt idx="10">
                  <c:v>2007</c:v>
                </c:pt>
                <c:pt idx="11">
                  <c:v>2004</c:v>
                </c:pt>
                <c:pt idx="12">
                  <c:v>2000</c:v>
                </c:pt>
                <c:pt idx="13">
                  <c:v>1997</c:v>
                </c:pt>
                <c:pt idx="14">
                  <c:v>1995</c:v>
                </c:pt>
                <c:pt idx="15">
                  <c:v>1994</c:v>
                </c:pt>
                <c:pt idx="16">
                  <c:v>1987</c:v>
                </c:pt>
                <c:pt idx="17">
                  <c:v>2000</c:v>
                </c:pt>
                <c:pt idx="18">
                  <c:v>1997</c:v>
                </c:pt>
                <c:pt idx="19">
                  <c:v>1995</c:v>
                </c:pt>
                <c:pt idx="20">
                  <c:v>1992</c:v>
                </c:pt>
                <c:pt idx="21">
                  <c:v>1988</c:v>
                </c:pt>
                <c:pt idx="22">
                  <c:v>1985</c:v>
                </c:pt>
                <c:pt idx="23">
                  <c:v>2013</c:v>
                </c:pt>
                <c:pt idx="24">
                  <c:v>2011</c:v>
                </c:pt>
                <c:pt idx="25">
                  <c:v>2009</c:v>
                </c:pt>
                <c:pt idx="26">
                  <c:v>2006</c:v>
                </c:pt>
                <c:pt idx="27">
                  <c:v>2010</c:v>
                </c:pt>
                <c:pt idx="28">
                  <c:v>2007</c:v>
                </c:pt>
                <c:pt idx="29">
                  <c:v>2004</c:v>
                </c:pt>
                <c:pt idx="30">
                  <c:v>2000</c:v>
                </c:pt>
                <c:pt idx="31">
                  <c:v>1998</c:v>
                </c:pt>
                <c:pt idx="32">
                  <c:v>1997</c:v>
                </c:pt>
                <c:pt idx="33">
                  <c:v>1994</c:v>
                </c:pt>
                <c:pt idx="34">
                  <c:v>1991</c:v>
                </c:pt>
                <c:pt idx="35">
                  <c:v>1987</c:v>
                </c:pt>
                <c:pt idx="36">
                  <c:v>1981</c:v>
                </c:pt>
                <c:pt idx="37">
                  <c:v>1975</c:v>
                </c:pt>
                <c:pt idx="38">
                  <c:v>1971</c:v>
                </c:pt>
                <c:pt idx="39">
                  <c:v>2002</c:v>
                </c:pt>
                <c:pt idx="40">
                  <c:v>2013</c:v>
                </c:pt>
                <c:pt idx="41">
                  <c:v>2010</c:v>
                </c:pt>
                <c:pt idx="42">
                  <c:v>2007</c:v>
                </c:pt>
                <c:pt idx="43">
                  <c:v>2004</c:v>
                </c:pt>
                <c:pt idx="44">
                  <c:v>2013</c:v>
                </c:pt>
                <c:pt idx="45">
                  <c:v>2010</c:v>
                </c:pt>
                <c:pt idx="46">
                  <c:v>2007</c:v>
                </c:pt>
                <c:pt idx="47">
                  <c:v>2004</c:v>
                </c:pt>
                <c:pt idx="48">
                  <c:v>2002</c:v>
                </c:pt>
                <c:pt idx="49">
                  <c:v>1996</c:v>
                </c:pt>
                <c:pt idx="50">
                  <c:v>1992</c:v>
                </c:pt>
                <c:pt idx="51">
                  <c:v>2013</c:v>
                </c:pt>
                <c:pt idx="52">
                  <c:v>2010</c:v>
                </c:pt>
                <c:pt idx="53">
                  <c:v>2007</c:v>
                </c:pt>
                <c:pt idx="54">
                  <c:v>2004</c:v>
                </c:pt>
                <c:pt idx="55">
                  <c:v>2000</c:v>
                </c:pt>
                <c:pt idx="56">
                  <c:v>1995</c:v>
                </c:pt>
                <c:pt idx="57">
                  <c:v>1992</c:v>
                </c:pt>
                <c:pt idx="58">
                  <c:v>1987</c:v>
                </c:pt>
                <c:pt idx="59">
                  <c:v>2007</c:v>
                </c:pt>
                <c:pt idx="60">
                  <c:v>2012</c:v>
                </c:pt>
                <c:pt idx="61">
                  <c:v>2013</c:v>
                </c:pt>
                <c:pt idx="62">
                  <c:v>2010</c:v>
                </c:pt>
                <c:pt idx="63">
                  <c:v>2007</c:v>
                </c:pt>
                <c:pt idx="64">
                  <c:v>2004</c:v>
                </c:pt>
                <c:pt idx="65">
                  <c:v>2000</c:v>
                </c:pt>
                <c:pt idx="66">
                  <c:v>2013</c:v>
                </c:pt>
                <c:pt idx="67">
                  <c:v>2010</c:v>
                </c:pt>
                <c:pt idx="68">
                  <c:v>2007</c:v>
                </c:pt>
                <c:pt idx="69">
                  <c:v>2004</c:v>
                </c:pt>
                <c:pt idx="70">
                  <c:v>2000</c:v>
                </c:pt>
                <c:pt idx="71">
                  <c:v>1995</c:v>
                </c:pt>
                <c:pt idx="72">
                  <c:v>1991</c:v>
                </c:pt>
                <c:pt idx="73">
                  <c:v>1987</c:v>
                </c:pt>
                <c:pt idx="74">
                  <c:v>2010</c:v>
                </c:pt>
                <c:pt idx="75">
                  <c:v>2005</c:v>
                </c:pt>
                <c:pt idx="76">
                  <c:v>2000</c:v>
                </c:pt>
                <c:pt idx="77">
                  <c:v>1994</c:v>
                </c:pt>
                <c:pt idx="78">
                  <c:v>1989</c:v>
                </c:pt>
                <c:pt idx="79">
                  <c:v>1984</c:v>
                </c:pt>
                <c:pt idx="80">
                  <c:v>1978</c:v>
                </c:pt>
                <c:pt idx="81">
                  <c:v>2013</c:v>
                </c:pt>
                <c:pt idx="82">
                  <c:v>2010</c:v>
                </c:pt>
                <c:pt idx="83">
                  <c:v>2013</c:v>
                </c:pt>
                <c:pt idx="84">
                  <c:v>2010</c:v>
                </c:pt>
                <c:pt idx="85">
                  <c:v>2007</c:v>
                </c:pt>
                <c:pt idx="86">
                  <c:v>2004</c:v>
                </c:pt>
                <c:pt idx="87">
                  <c:v>2000</c:v>
                </c:pt>
                <c:pt idx="88">
                  <c:v>1994</c:v>
                </c:pt>
                <c:pt idx="89">
                  <c:v>1989</c:v>
                </c:pt>
                <c:pt idx="90">
                  <c:v>1984</c:v>
                </c:pt>
                <c:pt idx="91">
                  <c:v>1983</c:v>
                </c:pt>
                <c:pt idx="92">
                  <c:v>1981</c:v>
                </c:pt>
                <c:pt idx="93">
                  <c:v>1978</c:v>
                </c:pt>
                <c:pt idx="94">
                  <c:v>1973</c:v>
                </c:pt>
                <c:pt idx="95">
                  <c:v>2013</c:v>
                </c:pt>
                <c:pt idx="96">
                  <c:v>2010</c:v>
                </c:pt>
                <c:pt idx="97">
                  <c:v>2007</c:v>
                </c:pt>
                <c:pt idx="98">
                  <c:v>2004</c:v>
                </c:pt>
                <c:pt idx="99">
                  <c:v>2000</c:v>
                </c:pt>
                <c:pt idx="100">
                  <c:v>1995</c:v>
                </c:pt>
                <c:pt idx="101">
                  <c:v>2014</c:v>
                </c:pt>
                <c:pt idx="102">
                  <c:v>2011</c:v>
                </c:pt>
                <c:pt idx="103">
                  <c:v>2006</c:v>
                </c:pt>
                <c:pt idx="104">
                  <c:v>2012</c:v>
                </c:pt>
                <c:pt idx="105">
                  <c:v>2009</c:v>
                </c:pt>
                <c:pt idx="106">
                  <c:v>2007</c:v>
                </c:pt>
                <c:pt idx="107">
                  <c:v>2005</c:v>
                </c:pt>
                <c:pt idx="108">
                  <c:v>1999</c:v>
                </c:pt>
                <c:pt idx="109">
                  <c:v>1994</c:v>
                </c:pt>
                <c:pt idx="110">
                  <c:v>1991</c:v>
                </c:pt>
                <c:pt idx="111">
                  <c:v>2010</c:v>
                </c:pt>
                <c:pt idx="112">
                  <c:v>2007</c:v>
                </c:pt>
                <c:pt idx="113">
                  <c:v>2004</c:v>
                </c:pt>
                <c:pt idx="114">
                  <c:v>2011</c:v>
                </c:pt>
                <c:pt idx="115">
                  <c:v>2004</c:v>
                </c:pt>
                <c:pt idx="116">
                  <c:v>2010</c:v>
                </c:pt>
                <c:pt idx="117">
                  <c:v>2007</c:v>
                </c:pt>
                <c:pt idx="118">
                  <c:v>2004</c:v>
                </c:pt>
                <c:pt idx="119">
                  <c:v>2000</c:v>
                </c:pt>
                <c:pt idx="120">
                  <c:v>1996</c:v>
                </c:pt>
                <c:pt idx="121">
                  <c:v>1995</c:v>
                </c:pt>
                <c:pt idx="122">
                  <c:v>1994</c:v>
                </c:pt>
                <c:pt idx="123">
                  <c:v>1987</c:v>
                </c:pt>
                <c:pt idx="124">
                  <c:v>2012</c:v>
                </c:pt>
                <c:pt idx="125">
                  <c:v>2010</c:v>
                </c:pt>
                <c:pt idx="126">
                  <c:v>2007</c:v>
                </c:pt>
                <c:pt idx="127">
                  <c:v>2005</c:v>
                </c:pt>
                <c:pt idx="128">
                  <c:v>2001</c:v>
                </c:pt>
                <c:pt idx="129">
                  <c:v>1997</c:v>
                </c:pt>
                <c:pt idx="130">
                  <c:v>1992</c:v>
                </c:pt>
                <c:pt idx="131">
                  <c:v>1986</c:v>
                </c:pt>
                <c:pt idx="132">
                  <c:v>1979</c:v>
                </c:pt>
                <c:pt idx="133">
                  <c:v>2014</c:v>
                </c:pt>
                <c:pt idx="134">
                  <c:v>2010</c:v>
                </c:pt>
                <c:pt idx="135">
                  <c:v>2008</c:v>
                </c:pt>
                <c:pt idx="136">
                  <c:v>2004</c:v>
                </c:pt>
                <c:pt idx="137">
                  <c:v>2000</c:v>
                </c:pt>
                <c:pt idx="138">
                  <c:v>1998</c:v>
                </c:pt>
                <c:pt idx="139">
                  <c:v>1995</c:v>
                </c:pt>
                <c:pt idx="140">
                  <c:v>1993</c:v>
                </c:pt>
                <c:pt idx="141">
                  <c:v>1991</c:v>
                </c:pt>
                <c:pt idx="142">
                  <c:v>1989</c:v>
                </c:pt>
                <c:pt idx="143">
                  <c:v>1987</c:v>
                </c:pt>
                <c:pt idx="144">
                  <c:v>1986</c:v>
                </c:pt>
                <c:pt idx="145">
                  <c:v>2008</c:v>
                </c:pt>
                <c:pt idx="146">
                  <c:v>2013</c:v>
                </c:pt>
                <c:pt idx="147">
                  <c:v>2010</c:v>
                </c:pt>
                <c:pt idx="148">
                  <c:v>2007</c:v>
                </c:pt>
                <c:pt idx="149">
                  <c:v>2004</c:v>
                </c:pt>
                <c:pt idx="150">
                  <c:v>2000</c:v>
                </c:pt>
                <c:pt idx="151">
                  <c:v>1997</c:v>
                </c:pt>
                <c:pt idx="152">
                  <c:v>1994</c:v>
                </c:pt>
                <c:pt idx="153">
                  <c:v>1991</c:v>
                </c:pt>
                <c:pt idx="154">
                  <c:v>1985</c:v>
                </c:pt>
                <c:pt idx="155">
                  <c:v>2012</c:v>
                </c:pt>
                <c:pt idx="156">
                  <c:v>2010</c:v>
                </c:pt>
                <c:pt idx="157">
                  <c:v>2008</c:v>
                </c:pt>
                <c:pt idx="158">
                  <c:v>2004</c:v>
                </c:pt>
                <c:pt idx="159">
                  <c:v>2002</c:v>
                </c:pt>
                <c:pt idx="160">
                  <c:v>2000</c:v>
                </c:pt>
                <c:pt idx="161">
                  <c:v>1998</c:v>
                </c:pt>
                <c:pt idx="162">
                  <c:v>1996</c:v>
                </c:pt>
                <c:pt idx="163">
                  <c:v>1994</c:v>
                </c:pt>
                <c:pt idx="164">
                  <c:v>1992</c:v>
                </c:pt>
                <c:pt idx="165">
                  <c:v>1989</c:v>
                </c:pt>
                <c:pt idx="166">
                  <c:v>1984</c:v>
                </c:pt>
                <c:pt idx="167">
                  <c:v>2013</c:v>
                </c:pt>
                <c:pt idx="168">
                  <c:v>2010</c:v>
                </c:pt>
                <c:pt idx="169">
                  <c:v>2007</c:v>
                </c:pt>
                <c:pt idx="170">
                  <c:v>2004</c:v>
                </c:pt>
                <c:pt idx="171">
                  <c:v>1999</c:v>
                </c:pt>
                <c:pt idx="172">
                  <c:v>1993</c:v>
                </c:pt>
                <c:pt idx="173">
                  <c:v>1990</c:v>
                </c:pt>
                <c:pt idx="174">
                  <c:v>1987</c:v>
                </c:pt>
                <c:pt idx="175">
                  <c:v>1983</c:v>
                </c:pt>
                <c:pt idx="176">
                  <c:v>2013</c:v>
                </c:pt>
                <c:pt idx="177">
                  <c:v>2010</c:v>
                </c:pt>
                <c:pt idx="178">
                  <c:v>2007</c:v>
                </c:pt>
                <c:pt idx="179">
                  <c:v>2004</c:v>
                </c:pt>
                <c:pt idx="180">
                  <c:v>2000</c:v>
                </c:pt>
                <c:pt idx="181">
                  <c:v>1995</c:v>
                </c:pt>
                <c:pt idx="182">
                  <c:v>1991</c:v>
                </c:pt>
                <c:pt idx="183">
                  <c:v>1986</c:v>
                </c:pt>
                <c:pt idx="184">
                  <c:v>1979</c:v>
                </c:pt>
                <c:pt idx="185">
                  <c:v>2013</c:v>
                </c:pt>
                <c:pt idx="186">
                  <c:v>2010</c:v>
                </c:pt>
                <c:pt idx="187">
                  <c:v>2007</c:v>
                </c:pt>
                <c:pt idx="188">
                  <c:v>2013</c:v>
                </c:pt>
                <c:pt idx="189">
                  <c:v>2010</c:v>
                </c:pt>
                <c:pt idx="190">
                  <c:v>2013</c:v>
                </c:pt>
                <c:pt idx="191">
                  <c:v>2010</c:v>
                </c:pt>
                <c:pt idx="192">
                  <c:v>2007</c:v>
                </c:pt>
                <c:pt idx="193">
                  <c:v>2004</c:v>
                </c:pt>
                <c:pt idx="194">
                  <c:v>2013</c:v>
                </c:pt>
                <c:pt idx="195">
                  <c:v>2010</c:v>
                </c:pt>
                <c:pt idx="196">
                  <c:v>2007</c:v>
                </c:pt>
                <c:pt idx="197">
                  <c:v>2004</c:v>
                </c:pt>
                <c:pt idx="198">
                  <c:v>1999</c:v>
                </c:pt>
                <c:pt idx="199">
                  <c:v>1995</c:v>
                </c:pt>
                <c:pt idx="200">
                  <c:v>1992</c:v>
                </c:pt>
                <c:pt idx="201">
                  <c:v>1986</c:v>
                </c:pt>
                <c:pt idx="202">
                  <c:v>1997</c:v>
                </c:pt>
                <c:pt idx="203">
                  <c:v>1995</c:v>
                </c:pt>
                <c:pt idx="204">
                  <c:v>2013</c:v>
                </c:pt>
                <c:pt idx="205">
                  <c:v>2010</c:v>
                </c:pt>
                <c:pt idx="206">
                  <c:v>2007</c:v>
                </c:pt>
                <c:pt idx="207">
                  <c:v>2004</c:v>
                </c:pt>
                <c:pt idx="208">
                  <c:v>2000</c:v>
                </c:pt>
                <c:pt idx="209">
                  <c:v>2013</c:v>
                </c:pt>
                <c:pt idx="210">
                  <c:v>2010</c:v>
                </c:pt>
                <c:pt idx="211">
                  <c:v>2006</c:v>
                </c:pt>
                <c:pt idx="212">
                  <c:v>2013</c:v>
                </c:pt>
                <c:pt idx="213">
                  <c:v>2010</c:v>
                </c:pt>
                <c:pt idx="214">
                  <c:v>2007</c:v>
                </c:pt>
                <c:pt idx="215">
                  <c:v>2004</c:v>
                </c:pt>
                <c:pt idx="216">
                  <c:v>1996</c:v>
                </c:pt>
                <c:pt idx="217">
                  <c:v>1992</c:v>
                </c:pt>
                <c:pt idx="218">
                  <c:v>2012</c:v>
                </c:pt>
                <c:pt idx="219">
                  <c:v>2010</c:v>
                </c:pt>
                <c:pt idx="220">
                  <c:v>2007</c:v>
                </c:pt>
                <c:pt idx="221">
                  <c:v>2004</c:v>
                </c:pt>
                <c:pt idx="222">
                  <c:v>1999</c:v>
                </c:pt>
                <c:pt idx="223">
                  <c:v>1997</c:v>
                </c:pt>
                <c:pt idx="224">
                  <c:v>2012</c:v>
                </c:pt>
                <c:pt idx="225">
                  <c:v>2010</c:v>
                </c:pt>
                <c:pt idx="226">
                  <c:v>2008</c:v>
                </c:pt>
                <c:pt idx="227">
                  <c:v>2012</c:v>
                </c:pt>
                <c:pt idx="228">
                  <c:v>2010</c:v>
                </c:pt>
                <c:pt idx="229">
                  <c:v>2008</c:v>
                </c:pt>
                <c:pt idx="230">
                  <c:v>2006</c:v>
                </c:pt>
                <c:pt idx="231">
                  <c:v>2013</c:v>
                </c:pt>
                <c:pt idx="232">
                  <c:v>2010</c:v>
                </c:pt>
                <c:pt idx="233">
                  <c:v>2007</c:v>
                </c:pt>
                <c:pt idx="234">
                  <c:v>2004</c:v>
                </c:pt>
                <c:pt idx="235">
                  <c:v>2000</c:v>
                </c:pt>
                <c:pt idx="236">
                  <c:v>1995</c:v>
                </c:pt>
                <c:pt idx="237">
                  <c:v>1990</c:v>
                </c:pt>
                <c:pt idx="238">
                  <c:v>1985</c:v>
                </c:pt>
                <c:pt idx="239">
                  <c:v>1980</c:v>
                </c:pt>
                <c:pt idx="240">
                  <c:v>2005</c:v>
                </c:pt>
                <c:pt idx="241">
                  <c:v>2000</c:v>
                </c:pt>
                <c:pt idx="242">
                  <c:v>1995</c:v>
                </c:pt>
                <c:pt idx="243">
                  <c:v>1992</c:v>
                </c:pt>
                <c:pt idx="244">
                  <c:v>1987</c:v>
                </c:pt>
                <c:pt idx="245">
                  <c:v>1981</c:v>
                </c:pt>
                <c:pt idx="246">
                  <c:v>1975</c:v>
                </c:pt>
                <c:pt idx="247">
                  <c:v>1967</c:v>
                </c:pt>
                <c:pt idx="248">
                  <c:v>2013</c:v>
                </c:pt>
                <c:pt idx="249">
                  <c:v>2010</c:v>
                </c:pt>
                <c:pt idx="250">
                  <c:v>2007</c:v>
                </c:pt>
                <c:pt idx="251">
                  <c:v>2004</c:v>
                </c:pt>
                <c:pt idx="252">
                  <c:v>2002</c:v>
                </c:pt>
                <c:pt idx="253">
                  <c:v>2000</c:v>
                </c:pt>
                <c:pt idx="254">
                  <c:v>1992</c:v>
                </c:pt>
                <c:pt idx="255">
                  <c:v>1982</c:v>
                </c:pt>
                <c:pt idx="256">
                  <c:v>2013</c:v>
                </c:pt>
                <c:pt idx="257">
                  <c:v>2010</c:v>
                </c:pt>
                <c:pt idx="258">
                  <c:v>2007</c:v>
                </c:pt>
                <c:pt idx="259">
                  <c:v>2005</c:v>
                </c:pt>
                <c:pt idx="260">
                  <c:v>2000</c:v>
                </c:pt>
                <c:pt idx="261">
                  <c:v>1997</c:v>
                </c:pt>
                <c:pt idx="262">
                  <c:v>1995</c:v>
                </c:pt>
                <c:pt idx="263">
                  <c:v>1991</c:v>
                </c:pt>
                <c:pt idx="264">
                  <c:v>1986</c:v>
                </c:pt>
                <c:pt idx="265">
                  <c:v>1981</c:v>
                </c:pt>
                <c:pt idx="266">
                  <c:v>2013</c:v>
                </c:pt>
                <c:pt idx="267">
                  <c:v>2010</c:v>
                </c:pt>
                <c:pt idx="268">
                  <c:v>2007</c:v>
                </c:pt>
                <c:pt idx="269">
                  <c:v>2004</c:v>
                </c:pt>
                <c:pt idx="270">
                  <c:v>1999</c:v>
                </c:pt>
                <c:pt idx="271">
                  <c:v>1995</c:v>
                </c:pt>
                <c:pt idx="272">
                  <c:v>1994</c:v>
                </c:pt>
                <c:pt idx="273">
                  <c:v>1991</c:v>
                </c:pt>
                <c:pt idx="274">
                  <c:v>1986</c:v>
                </c:pt>
                <c:pt idx="275">
                  <c:v>1979</c:v>
                </c:pt>
                <c:pt idx="276">
                  <c:v>1974</c:v>
                </c:pt>
                <c:pt idx="277">
                  <c:v>1969</c:v>
                </c:pt>
                <c:pt idx="278">
                  <c:v>2013</c:v>
                </c:pt>
                <c:pt idx="279">
                  <c:v>2010</c:v>
                </c:pt>
                <c:pt idx="280">
                  <c:v>2007</c:v>
                </c:pt>
                <c:pt idx="281">
                  <c:v>2004</c:v>
                </c:pt>
                <c:pt idx="282">
                  <c:v>2000</c:v>
                </c:pt>
                <c:pt idx="283">
                  <c:v>1997</c:v>
                </c:pt>
                <c:pt idx="284">
                  <c:v>1994</c:v>
                </c:pt>
                <c:pt idx="285">
                  <c:v>1991</c:v>
                </c:pt>
                <c:pt idx="286">
                  <c:v>1986</c:v>
                </c:pt>
                <c:pt idx="287">
                  <c:v>1979</c:v>
                </c:pt>
                <c:pt idx="288">
                  <c:v>1974</c:v>
                </c:pt>
                <c:pt idx="289">
                  <c:v>2013</c:v>
                </c:pt>
                <c:pt idx="290">
                  <c:v>2010</c:v>
                </c:pt>
                <c:pt idx="291">
                  <c:v>2007</c:v>
                </c:pt>
                <c:pt idx="292">
                  <c:v>2004</c:v>
                </c:pt>
              </c:numCache>
            </c:numRef>
          </c:xVal>
          <c:yVal>
            <c:numRef>
              <c:f>'A2 Ginis and FRD'!$G$6:$G$298</c:f>
              <c:numCache>
                <c:formatCode>0.000</c:formatCode>
                <c:ptCount val="293"/>
                <c:pt idx="0">
                  <c:v>0.47715229999999997</c:v>
                </c:pt>
                <c:pt idx="1">
                  <c:v>0.4749102</c:v>
                </c:pt>
                <c:pt idx="2">
                  <c:v>0.47548750000000001</c:v>
                </c:pt>
                <c:pt idx="3">
                  <c:v>0.48829860000000003</c:v>
                </c:pt>
                <c:pt idx="4">
                  <c:v>0.47380430000000001</c:v>
                </c:pt>
                <c:pt idx="5">
                  <c:v>0.4345214</c:v>
                </c:pt>
                <c:pt idx="6">
                  <c:v>0.43449840000000001</c:v>
                </c:pt>
                <c:pt idx="7">
                  <c:v>0.402499</c:v>
                </c:pt>
                <c:pt idx="8">
                  <c:v>0.49322860000000002</c:v>
                </c:pt>
                <c:pt idx="9">
                  <c:v>0.49091859999999998</c:v>
                </c:pt>
                <c:pt idx="10">
                  <c:v>0.48456870000000002</c:v>
                </c:pt>
                <c:pt idx="11">
                  <c:v>0.45829779999999998</c:v>
                </c:pt>
                <c:pt idx="12">
                  <c:v>0.42722379999999999</c:v>
                </c:pt>
                <c:pt idx="13">
                  <c:v>0.42658109999999999</c:v>
                </c:pt>
                <c:pt idx="15">
                  <c:v>0.43873679999999998</c:v>
                </c:pt>
                <c:pt idx="17">
                  <c:v>0.47412159999999998</c:v>
                </c:pt>
                <c:pt idx="18">
                  <c:v>0.48160069999999999</c:v>
                </c:pt>
                <c:pt idx="19">
                  <c:v>0.4667579</c:v>
                </c:pt>
                <c:pt idx="20">
                  <c:v>0.44982670000000002</c:v>
                </c:pt>
                <c:pt idx="21">
                  <c:v>0.42113630000000002</c:v>
                </c:pt>
                <c:pt idx="22">
                  <c:v>0.41423520000000003</c:v>
                </c:pt>
                <c:pt idx="23">
                  <c:v>0.54247579999999995</c:v>
                </c:pt>
                <c:pt idx="24">
                  <c:v>0.5436531</c:v>
                </c:pt>
                <c:pt idx="25">
                  <c:v>0.54583590000000004</c:v>
                </c:pt>
                <c:pt idx="26">
                  <c:v>0.55820829999999999</c:v>
                </c:pt>
                <c:pt idx="27">
                  <c:v>0.48093639999999999</c:v>
                </c:pt>
                <c:pt idx="28">
                  <c:v>0.47101769999999998</c:v>
                </c:pt>
                <c:pt idx="29">
                  <c:v>0.47476049999999997</c:v>
                </c:pt>
                <c:pt idx="30">
                  <c:v>0.46531620000000001</c:v>
                </c:pt>
                <c:pt idx="31">
                  <c:v>0.47488550000000002</c:v>
                </c:pt>
                <c:pt idx="32">
                  <c:v>0.44973780000000002</c:v>
                </c:pt>
                <c:pt idx="33">
                  <c:v>0.4479361</c:v>
                </c:pt>
                <c:pt idx="34">
                  <c:v>0.42596630000000002</c:v>
                </c:pt>
                <c:pt idx="35">
                  <c:v>0.40655790000000003</c:v>
                </c:pt>
                <c:pt idx="36">
                  <c:v>0.38118560000000001</c:v>
                </c:pt>
                <c:pt idx="37">
                  <c:v>0.38524849999999999</c:v>
                </c:pt>
                <c:pt idx="38">
                  <c:v>0.40395730000000002</c:v>
                </c:pt>
                <c:pt idx="39">
                  <c:v>0.56055160000000004</c:v>
                </c:pt>
                <c:pt idx="40">
                  <c:v>0.51724139999999996</c:v>
                </c:pt>
                <c:pt idx="41">
                  <c:v>0.49671860000000001</c:v>
                </c:pt>
                <c:pt idx="42">
                  <c:v>0.53305919999999996</c:v>
                </c:pt>
                <c:pt idx="43">
                  <c:v>0.50573489999999999</c:v>
                </c:pt>
                <c:pt idx="44">
                  <c:v>0.45710230000000002</c:v>
                </c:pt>
                <c:pt idx="45">
                  <c:v>0.44748130000000003</c:v>
                </c:pt>
                <c:pt idx="46">
                  <c:v>0.44636350000000002</c:v>
                </c:pt>
                <c:pt idx="47">
                  <c:v>0.46580969999999999</c:v>
                </c:pt>
                <c:pt idx="48">
                  <c:v>0.46390369999999997</c:v>
                </c:pt>
                <c:pt idx="49">
                  <c:v>0.4306256</c:v>
                </c:pt>
                <c:pt idx="50">
                  <c:v>0.4001768</c:v>
                </c:pt>
                <c:pt idx="51">
                  <c:v>0.47562890000000002</c:v>
                </c:pt>
                <c:pt idx="52">
                  <c:v>0.46520270000000002</c:v>
                </c:pt>
                <c:pt idx="53">
                  <c:v>0.43753920000000002</c:v>
                </c:pt>
                <c:pt idx="54">
                  <c:v>0.44718059999999998</c:v>
                </c:pt>
                <c:pt idx="55">
                  <c:v>0.43765349999999997</c:v>
                </c:pt>
                <c:pt idx="56">
                  <c:v>0.44436229999999999</c:v>
                </c:pt>
                <c:pt idx="57">
                  <c:v>0.44735459999999999</c:v>
                </c:pt>
                <c:pt idx="58">
                  <c:v>0.415545</c:v>
                </c:pt>
                <c:pt idx="59">
                  <c:v>0.49823269999999997</c:v>
                </c:pt>
                <c:pt idx="60">
                  <c:v>0.491925</c:v>
                </c:pt>
                <c:pt idx="61">
                  <c:v>0.53998550000000001</c:v>
                </c:pt>
                <c:pt idx="62">
                  <c:v>0.51585979999999998</c:v>
                </c:pt>
                <c:pt idx="63">
                  <c:v>0.4934441</c:v>
                </c:pt>
                <c:pt idx="64">
                  <c:v>0.4964537</c:v>
                </c:pt>
                <c:pt idx="65">
                  <c:v>0.49931540000000002</c:v>
                </c:pt>
                <c:pt idx="66">
                  <c:v>0.48699989999999999</c:v>
                </c:pt>
                <c:pt idx="67">
                  <c:v>0.47815210000000002</c:v>
                </c:pt>
                <c:pt idx="68">
                  <c:v>0.46892669999999997</c:v>
                </c:pt>
                <c:pt idx="69">
                  <c:v>0.47154269999999998</c:v>
                </c:pt>
                <c:pt idx="70">
                  <c:v>0.467949</c:v>
                </c:pt>
                <c:pt idx="71">
                  <c:v>0.47540759999999999</c:v>
                </c:pt>
                <c:pt idx="72">
                  <c:v>0.40643170000000001</c:v>
                </c:pt>
                <c:pt idx="73">
                  <c:v>0.38792189999999999</c:v>
                </c:pt>
                <c:pt idx="74">
                  <c:v>0.49359389999999997</c:v>
                </c:pt>
                <c:pt idx="75">
                  <c:v>0.47766599999999998</c:v>
                </c:pt>
                <c:pt idx="76">
                  <c:v>0.48265200000000003</c:v>
                </c:pt>
                <c:pt idx="77">
                  <c:v>0.48557679999999998</c:v>
                </c:pt>
                <c:pt idx="78">
                  <c:v>0.47758509999999998</c:v>
                </c:pt>
                <c:pt idx="79">
                  <c:v>0.49564819999999998</c:v>
                </c:pt>
                <c:pt idx="80">
                  <c:v>0.61133519999999997</c:v>
                </c:pt>
                <c:pt idx="81">
                  <c:v>0.48061359999999997</c:v>
                </c:pt>
                <c:pt idx="82">
                  <c:v>0.52613169999999998</c:v>
                </c:pt>
                <c:pt idx="83">
                  <c:v>0.52029720000000002</c:v>
                </c:pt>
                <c:pt idx="84">
                  <c:v>0.51421209999999995</c:v>
                </c:pt>
                <c:pt idx="85">
                  <c:v>0.51224820000000004</c:v>
                </c:pt>
                <c:pt idx="86">
                  <c:v>0.4979325</c:v>
                </c:pt>
                <c:pt idx="87">
                  <c:v>0.47279080000000001</c:v>
                </c:pt>
                <c:pt idx="88">
                  <c:v>0.45789010000000002</c:v>
                </c:pt>
                <c:pt idx="89">
                  <c:v>0.43793880000000002</c:v>
                </c:pt>
                <c:pt idx="90">
                  <c:v>0.44172689999999998</c:v>
                </c:pt>
                <c:pt idx="91">
                  <c:v>0.4146649</c:v>
                </c:pt>
                <c:pt idx="92">
                  <c:v>0.40467760000000003</c:v>
                </c:pt>
                <c:pt idx="93">
                  <c:v>0.41491410000000001</c:v>
                </c:pt>
                <c:pt idx="94">
                  <c:v>0.37743070000000001</c:v>
                </c:pt>
                <c:pt idx="95">
                  <c:v>0.5673087</c:v>
                </c:pt>
                <c:pt idx="96">
                  <c:v>0.56421659999999996</c:v>
                </c:pt>
                <c:pt idx="97">
                  <c:v>0.51546219999999998</c:v>
                </c:pt>
                <c:pt idx="98">
                  <c:v>0.45782519999999999</c:v>
                </c:pt>
                <c:pt idx="99">
                  <c:v>0.46523930000000002</c:v>
                </c:pt>
                <c:pt idx="100">
                  <c:v>0.46200219999999997</c:v>
                </c:pt>
                <c:pt idx="101">
                  <c:v>0.42748809999999998</c:v>
                </c:pt>
                <c:pt idx="102">
                  <c:v>0.49330230000000003</c:v>
                </c:pt>
                <c:pt idx="103">
                  <c:v>0.4904483</c:v>
                </c:pt>
                <c:pt idx="104">
                  <c:v>0.58592299999999997</c:v>
                </c:pt>
                <c:pt idx="105">
                  <c:v>0.55773729999999999</c:v>
                </c:pt>
                <c:pt idx="106">
                  <c:v>0.54276100000000005</c:v>
                </c:pt>
                <c:pt idx="107">
                  <c:v>0.52999059999999998</c:v>
                </c:pt>
                <c:pt idx="108">
                  <c:v>0.51266449999999997</c:v>
                </c:pt>
                <c:pt idx="109">
                  <c:v>0.54300349999999997</c:v>
                </c:pt>
                <c:pt idx="110">
                  <c:v>0.46801979999999999</c:v>
                </c:pt>
                <c:pt idx="111">
                  <c:v>0.39323079999999999</c:v>
                </c:pt>
                <c:pt idx="112">
                  <c:v>0.3750716</c:v>
                </c:pt>
                <c:pt idx="113">
                  <c:v>0.36663960000000001</c:v>
                </c:pt>
                <c:pt idx="114">
                  <c:v>0.49242540000000001</c:v>
                </c:pt>
                <c:pt idx="115">
                  <c:v>0.4785085</c:v>
                </c:pt>
                <c:pt idx="116">
                  <c:v>0.56430040000000004</c:v>
                </c:pt>
                <c:pt idx="117">
                  <c:v>0.5010211</c:v>
                </c:pt>
                <c:pt idx="118">
                  <c:v>0.49607630000000003</c:v>
                </c:pt>
                <c:pt idx="119">
                  <c:v>0.4401101</c:v>
                </c:pt>
                <c:pt idx="120">
                  <c:v>0.48101699999999997</c:v>
                </c:pt>
                <c:pt idx="121">
                  <c:v>0.49032369999999997</c:v>
                </c:pt>
                <c:pt idx="122">
                  <c:v>0.50000020000000001</c:v>
                </c:pt>
                <c:pt idx="123">
                  <c:v>0.50979379999999996</c:v>
                </c:pt>
                <c:pt idx="124">
                  <c:v>0.4941641</c:v>
                </c:pt>
                <c:pt idx="125">
                  <c:v>0.50564679999999995</c:v>
                </c:pt>
                <c:pt idx="126">
                  <c:v>0.5117642</c:v>
                </c:pt>
                <c:pt idx="127">
                  <c:v>0.51659659999999996</c:v>
                </c:pt>
                <c:pt idx="128">
                  <c:v>0.52954069999999998</c:v>
                </c:pt>
                <c:pt idx="129">
                  <c:v>0.49474899999999999</c:v>
                </c:pt>
                <c:pt idx="130">
                  <c:v>0.46680430000000001</c:v>
                </c:pt>
                <c:pt idx="131">
                  <c:v>0.47330990000000001</c:v>
                </c:pt>
                <c:pt idx="132">
                  <c:v>0.42657790000000001</c:v>
                </c:pt>
                <c:pt idx="133">
                  <c:v>0.48832910000000002</c:v>
                </c:pt>
                <c:pt idx="134">
                  <c:v>0.48193789999999997</c:v>
                </c:pt>
                <c:pt idx="135">
                  <c:v>0.47008810000000001</c:v>
                </c:pt>
                <c:pt idx="136">
                  <c:v>0.48633559999999998</c:v>
                </c:pt>
                <c:pt idx="137">
                  <c:v>0.4674336</c:v>
                </c:pt>
                <c:pt idx="138">
                  <c:v>0.47374699999999997</c:v>
                </c:pt>
                <c:pt idx="139">
                  <c:v>0.46990500000000002</c:v>
                </c:pt>
                <c:pt idx="140">
                  <c:v>0.47153889999999998</c:v>
                </c:pt>
                <c:pt idx="141">
                  <c:v>0.4152497</c:v>
                </c:pt>
                <c:pt idx="142">
                  <c:v>0.42766729999999997</c:v>
                </c:pt>
                <c:pt idx="143">
                  <c:v>0.45244479999999998</c:v>
                </c:pt>
                <c:pt idx="144">
                  <c:v>0.42436170000000001</c:v>
                </c:pt>
                <c:pt idx="145">
                  <c:v>0.38203019999999999</c:v>
                </c:pt>
                <c:pt idx="146">
                  <c:v>0.475132</c:v>
                </c:pt>
                <c:pt idx="147">
                  <c:v>0.46169399999999999</c:v>
                </c:pt>
                <c:pt idx="148">
                  <c:v>0.45562789999999997</c:v>
                </c:pt>
                <c:pt idx="149">
                  <c:v>0.45355509999999999</c:v>
                </c:pt>
                <c:pt idx="150">
                  <c:v>0.42809710000000001</c:v>
                </c:pt>
                <c:pt idx="151">
                  <c:v>0.43153259999999999</c:v>
                </c:pt>
                <c:pt idx="152">
                  <c:v>0.38797870000000001</c:v>
                </c:pt>
                <c:pt idx="153">
                  <c:v>0.37227189999999999</c:v>
                </c:pt>
                <c:pt idx="154">
                  <c:v>0.3749943</c:v>
                </c:pt>
                <c:pt idx="155">
                  <c:v>0.48637130000000001</c:v>
                </c:pt>
                <c:pt idx="156">
                  <c:v>0.4866007</c:v>
                </c:pt>
                <c:pt idx="157">
                  <c:v>0.4972702</c:v>
                </c:pt>
                <c:pt idx="158">
                  <c:v>0.47299669999999999</c:v>
                </c:pt>
                <c:pt idx="159">
                  <c:v>0.48368519999999998</c:v>
                </c:pt>
                <c:pt idx="160">
                  <c:v>0.49131380000000002</c:v>
                </c:pt>
                <c:pt idx="161">
                  <c:v>0.49363469999999998</c:v>
                </c:pt>
                <c:pt idx="162">
                  <c:v>0.47844520000000001</c:v>
                </c:pt>
                <c:pt idx="163">
                  <c:v>0.49508950000000002</c:v>
                </c:pt>
                <c:pt idx="164">
                  <c:v>0.482711</c:v>
                </c:pt>
                <c:pt idx="165">
                  <c:v>0.45706259999999999</c:v>
                </c:pt>
                <c:pt idx="166">
                  <c:v>0.43125140000000001</c:v>
                </c:pt>
                <c:pt idx="167">
                  <c:v>0.47545730000000003</c:v>
                </c:pt>
                <c:pt idx="168">
                  <c:v>0.46136749999999999</c:v>
                </c:pt>
                <c:pt idx="169">
                  <c:v>0.46826970000000001</c:v>
                </c:pt>
                <c:pt idx="170">
                  <c:v>0.46056059999999999</c:v>
                </c:pt>
                <c:pt idx="171">
                  <c:v>0.42642750000000001</c:v>
                </c:pt>
                <c:pt idx="172">
                  <c:v>0.46034320000000001</c:v>
                </c:pt>
                <c:pt idx="173">
                  <c:v>0.45103939999999998</c:v>
                </c:pt>
                <c:pt idx="174">
                  <c:v>0.4752982</c:v>
                </c:pt>
                <c:pt idx="175">
                  <c:v>0.48340749999999999</c:v>
                </c:pt>
                <c:pt idx="176">
                  <c:v>0.44649810000000001</c:v>
                </c:pt>
                <c:pt idx="177">
                  <c:v>0.4467661</c:v>
                </c:pt>
                <c:pt idx="178">
                  <c:v>0.43891790000000003</c:v>
                </c:pt>
                <c:pt idx="179">
                  <c:v>0.4562871</c:v>
                </c:pt>
                <c:pt idx="180">
                  <c:v>0.42809459999999999</c:v>
                </c:pt>
                <c:pt idx="181">
                  <c:v>0.4219408</c:v>
                </c:pt>
                <c:pt idx="182">
                  <c:v>0.39168389999999997</c:v>
                </c:pt>
                <c:pt idx="183">
                  <c:v>0.3616259</c:v>
                </c:pt>
                <c:pt idx="184">
                  <c:v>0.37214989999999998</c:v>
                </c:pt>
                <c:pt idx="185">
                  <c:v>0.51437069999999996</c:v>
                </c:pt>
                <c:pt idx="186">
                  <c:v>0.51166929999999999</c:v>
                </c:pt>
                <c:pt idx="187">
                  <c:v>0.5157081</c:v>
                </c:pt>
                <c:pt idx="188">
                  <c:v>0.47173229999999999</c:v>
                </c:pt>
                <c:pt idx="189">
                  <c:v>0.4713852</c:v>
                </c:pt>
                <c:pt idx="190">
                  <c:v>0.48266500000000001</c:v>
                </c:pt>
                <c:pt idx="191">
                  <c:v>0.49632700000000002</c:v>
                </c:pt>
                <c:pt idx="192">
                  <c:v>0.52374180000000004</c:v>
                </c:pt>
                <c:pt idx="193">
                  <c:v>0.53556289999999995</c:v>
                </c:pt>
                <c:pt idx="194">
                  <c:v>0.4840102</c:v>
                </c:pt>
                <c:pt idx="195">
                  <c:v>0.4768522</c:v>
                </c:pt>
                <c:pt idx="196">
                  <c:v>0.48999389999999998</c:v>
                </c:pt>
                <c:pt idx="197">
                  <c:v>0.52581160000000005</c:v>
                </c:pt>
                <c:pt idx="198">
                  <c:v>0.47455989999999998</c:v>
                </c:pt>
                <c:pt idx="199">
                  <c:v>0.53449539999999995</c:v>
                </c:pt>
                <c:pt idx="200">
                  <c:v>0.40318989999999999</c:v>
                </c:pt>
                <c:pt idx="201">
                  <c:v>0.36594529999999997</c:v>
                </c:pt>
                <c:pt idx="202">
                  <c:v>0.3750037</c:v>
                </c:pt>
                <c:pt idx="203">
                  <c:v>0.37637530000000002</c:v>
                </c:pt>
                <c:pt idx="204">
                  <c:v>0.45700800000000003</c:v>
                </c:pt>
                <c:pt idx="205">
                  <c:v>0.45027739999999999</c:v>
                </c:pt>
                <c:pt idx="206">
                  <c:v>0.4457045</c:v>
                </c:pt>
                <c:pt idx="207">
                  <c:v>0.49202259999999998</c:v>
                </c:pt>
                <c:pt idx="208">
                  <c:v>0.50691410000000003</c:v>
                </c:pt>
                <c:pt idx="209">
                  <c:v>0.51831139999999998</c:v>
                </c:pt>
                <c:pt idx="210">
                  <c:v>0.51287780000000005</c:v>
                </c:pt>
                <c:pt idx="211">
                  <c:v>0.47159849999999998</c:v>
                </c:pt>
                <c:pt idx="212">
                  <c:v>0.42501420000000001</c:v>
                </c:pt>
                <c:pt idx="213">
                  <c:v>0.4291509</c:v>
                </c:pt>
                <c:pt idx="214">
                  <c:v>0.50310189999999999</c:v>
                </c:pt>
                <c:pt idx="215">
                  <c:v>0.47361690000000001</c:v>
                </c:pt>
                <c:pt idx="216">
                  <c:v>0.43007800000000002</c:v>
                </c:pt>
                <c:pt idx="217">
                  <c:v>0.40134059999999999</c:v>
                </c:pt>
                <c:pt idx="218">
                  <c:v>0.4487218</c:v>
                </c:pt>
                <c:pt idx="219">
                  <c:v>0.41524280000000002</c:v>
                </c:pt>
                <c:pt idx="220">
                  <c:v>0.39519690000000002</c:v>
                </c:pt>
                <c:pt idx="221">
                  <c:v>0.39601170000000002</c:v>
                </c:pt>
                <c:pt idx="222">
                  <c:v>0.37215959999999998</c:v>
                </c:pt>
                <c:pt idx="223">
                  <c:v>0.36642540000000001</c:v>
                </c:pt>
                <c:pt idx="224">
                  <c:v>0.66438220000000003</c:v>
                </c:pt>
                <c:pt idx="225">
                  <c:v>0.66485229999999995</c:v>
                </c:pt>
                <c:pt idx="226">
                  <c:v>0.6612015</c:v>
                </c:pt>
                <c:pt idx="227">
                  <c:v>0.33742699999999998</c:v>
                </c:pt>
                <c:pt idx="228">
                  <c:v>0.3405126</c:v>
                </c:pt>
                <c:pt idx="229">
                  <c:v>0.34375109999999998</c:v>
                </c:pt>
                <c:pt idx="230">
                  <c:v>0.33007350000000002</c:v>
                </c:pt>
                <c:pt idx="231">
                  <c:v>0.52047429999999995</c:v>
                </c:pt>
                <c:pt idx="232">
                  <c:v>0.54727579999999998</c:v>
                </c:pt>
                <c:pt idx="233">
                  <c:v>0.47457709999999997</c:v>
                </c:pt>
                <c:pt idx="234">
                  <c:v>0.4464399</c:v>
                </c:pt>
                <c:pt idx="235">
                  <c:v>0.4761977</c:v>
                </c:pt>
                <c:pt idx="236">
                  <c:v>0.50327040000000001</c:v>
                </c:pt>
                <c:pt idx="237">
                  <c:v>0.41861350000000003</c:v>
                </c:pt>
                <c:pt idx="238">
                  <c:v>0.43320710000000001</c:v>
                </c:pt>
                <c:pt idx="239">
                  <c:v>0.41531669999999998</c:v>
                </c:pt>
                <c:pt idx="240">
                  <c:v>0.4657018</c:v>
                </c:pt>
                <c:pt idx="241">
                  <c:v>0.46996900000000003</c:v>
                </c:pt>
                <c:pt idx="242">
                  <c:v>0.48965170000000002</c:v>
                </c:pt>
                <c:pt idx="243">
                  <c:v>0.46119149999999998</c:v>
                </c:pt>
                <c:pt idx="244">
                  <c:v>0.42944189999999999</c:v>
                </c:pt>
                <c:pt idx="245">
                  <c:v>0.41133779999999998</c:v>
                </c:pt>
                <c:pt idx="246">
                  <c:v>0.39984409999999998</c:v>
                </c:pt>
                <c:pt idx="247">
                  <c:v>0.39053490000000002</c:v>
                </c:pt>
                <c:pt idx="248">
                  <c:v>0.42522219999999999</c:v>
                </c:pt>
                <c:pt idx="249">
                  <c:v>0.41131859999999998</c:v>
                </c:pt>
                <c:pt idx="250">
                  <c:v>0.4100859</c:v>
                </c:pt>
                <c:pt idx="251">
                  <c:v>0.39438240000000002</c:v>
                </c:pt>
                <c:pt idx="252">
                  <c:v>0.39057649999999999</c:v>
                </c:pt>
                <c:pt idx="253">
                  <c:v>0.38513310000000001</c:v>
                </c:pt>
                <c:pt idx="254">
                  <c:v>0.40103739999999999</c:v>
                </c:pt>
                <c:pt idx="255">
                  <c:v>0.39828540000000001</c:v>
                </c:pt>
                <c:pt idx="256">
                  <c:v>0.3328894</c:v>
                </c:pt>
                <c:pt idx="257">
                  <c:v>0.32927479999999998</c:v>
                </c:pt>
                <c:pt idx="258">
                  <c:v>0.32862190000000002</c:v>
                </c:pt>
                <c:pt idx="259">
                  <c:v>0.32354630000000001</c:v>
                </c:pt>
                <c:pt idx="260">
                  <c:v>0.30599419999999999</c:v>
                </c:pt>
                <c:pt idx="261">
                  <c:v>0.29983929999999998</c:v>
                </c:pt>
                <c:pt idx="262">
                  <c:v>0.31335390000000002</c:v>
                </c:pt>
                <c:pt idx="263">
                  <c:v>0.28122449999999999</c:v>
                </c:pt>
                <c:pt idx="264">
                  <c:v>0.27505079999999998</c:v>
                </c:pt>
                <c:pt idx="265">
                  <c:v>0.2719377</c:v>
                </c:pt>
                <c:pt idx="266">
                  <c:v>0.53663620000000001</c:v>
                </c:pt>
                <c:pt idx="267">
                  <c:v>0.5418885</c:v>
                </c:pt>
                <c:pt idx="268">
                  <c:v>0.52426720000000004</c:v>
                </c:pt>
                <c:pt idx="269">
                  <c:v>0.52655180000000001</c:v>
                </c:pt>
                <c:pt idx="270">
                  <c:v>0.52993570000000001</c:v>
                </c:pt>
                <c:pt idx="271">
                  <c:v>0.53797640000000002</c:v>
                </c:pt>
                <c:pt idx="272">
                  <c:v>0.53493000000000002</c:v>
                </c:pt>
                <c:pt idx="273">
                  <c:v>0.50066379999999999</c:v>
                </c:pt>
                <c:pt idx="274">
                  <c:v>0.49977899999999997</c:v>
                </c:pt>
                <c:pt idx="275">
                  <c:v>0.40976829999999997</c:v>
                </c:pt>
                <c:pt idx="276">
                  <c:v>0.37425940000000002</c:v>
                </c:pt>
                <c:pt idx="277">
                  <c:v>0.36032259999999999</c:v>
                </c:pt>
                <c:pt idx="278">
                  <c:v>0.50908909999999996</c:v>
                </c:pt>
                <c:pt idx="279">
                  <c:v>0.50650269999999997</c:v>
                </c:pt>
                <c:pt idx="280">
                  <c:v>0.48254590000000003</c:v>
                </c:pt>
                <c:pt idx="281">
                  <c:v>0.48743360000000002</c:v>
                </c:pt>
                <c:pt idx="282">
                  <c:v>0.47694829999999999</c:v>
                </c:pt>
                <c:pt idx="283">
                  <c:v>0.4827748</c:v>
                </c:pt>
                <c:pt idx="284">
                  <c:v>0.48731849999999999</c:v>
                </c:pt>
                <c:pt idx="285">
                  <c:v>0.46715620000000002</c:v>
                </c:pt>
                <c:pt idx="286">
                  <c:v>0.45874690000000001</c:v>
                </c:pt>
                <c:pt idx="287">
                  <c:v>0.42802620000000002</c:v>
                </c:pt>
                <c:pt idx="288">
                  <c:v>0.41160089999999999</c:v>
                </c:pt>
                <c:pt idx="289">
                  <c:v>0.46595789999999998</c:v>
                </c:pt>
                <c:pt idx="290">
                  <c:v>0.49830780000000002</c:v>
                </c:pt>
                <c:pt idx="291">
                  <c:v>0.52123819999999998</c:v>
                </c:pt>
                <c:pt idx="292">
                  <c:v>0.52934899999999996</c:v>
                </c:pt>
              </c:numCache>
            </c:numRef>
          </c:yVal>
          <c:smooth val="0"/>
          <c:extLst>
            <c:ext xmlns:c16="http://schemas.microsoft.com/office/drawing/2014/chart" uri="{C3380CC4-5D6E-409C-BE32-E72D297353CC}">
              <c16:uniqueId val="{00000001-2646-494A-B6E2-5D4B32893E39}"/>
            </c:ext>
          </c:extLst>
        </c:ser>
        <c:dLbls>
          <c:showLegendKey val="0"/>
          <c:showVal val="0"/>
          <c:showCatName val="0"/>
          <c:showSerName val="0"/>
          <c:showPercent val="0"/>
          <c:showBubbleSize val="0"/>
        </c:dLbls>
        <c:axId val="172931712"/>
        <c:axId val="172945792"/>
      </c:scatterChart>
      <c:valAx>
        <c:axId val="172931712"/>
        <c:scaling>
          <c:orientation val="minMax"/>
          <c:max val="2015"/>
          <c:min val="1965"/>
        </c:scaling>
        <c:delete val="0"/>
        <c:axPos val="b"/>
        <c:numFmt formatCode="General" sourceLinked="1"/>
        <c:majorTickMark val="out"/>
        <c:minorTickMark val="none"/>
        <c:tickLblPos val="nextTo"/>
        <c:crossAx val="172945792"/>
        <c:crosses val="autoZero"/>
        <c:crossBetween val="midCat"/>
        <c:majorUnit val="10"/>
      </c:valAx>
      <c:valAx>
        <c:axId val="172945792"/>
        <c:scaling>
          <c:orientation val="minMax"/>
          <c:max val="0.75000000000000011"/>
          <c:min val="0"/>
        </c:scaling>
        <c:delete val="0"/>
        <c:axPos val="l"/>
        <c:majorGridlines/>
        <c:numFmt formatCode="#,##0.00" sourceLinked="0"/>
        <c:majorTickMark val="out"/>
        <c:minorTickMark val="none"/>
        <c:tickLblPos val="nextTo"/>
        <c:crossAx val="172931712"/>
        <c:crosses val="autoZero"/>
        <c:crossBetween val="midCat"/>
        <c:majorUnit val="0.25"/>
      </c:valAx>
      <c:spPr>
        <a:noFill/>
        <a:ln>
          <a:noFill/>
        </a:ln>
      </c:spPr>
    </c:plotArea>
    <c:plotVisOnly val="1"/>
    <c:dispBlanksAs val="gap"/>
    <c:showDLblsOverMax val="0"/>
  </c:chart>
  <c:spPr>
    <a:noFill/>
    <a:ln>
      <a:noFill/>
    </a:ln>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US" sz="1050"/>
              <a:t>Trend Gini disposable income LIS-countries</a:t>
            </a:r>
          </a:p>
        </c:rich>
      </c:tx>
      <c:overlay val="0"/>
    </c:title>
    <c:autoTitleDeleted val="0"/>
    <c:plotArea>
      <c:layout>
        <c:manualLayout>
          <c:layoutTarget val="inner"/>
          <c:xMode val="edge"/>
          <c:yMode val="edge"/>
          <c:x val="0.14334895833333333"/>
          <c:y val="0.14228923920493489"/>
          <c:w val="0.76404687500000001"/>
          <c:h val="0.75026255713923351"/>
        </c:manualLayout>
      </c:layout>
      <c:scatterChart>
        <c:scatterStyle val="lineMarker"/>
        <c:varyColors val="0"/>
        <c:ser>
          <c:idx val="0"/>
          <c:order val="0"/>
          <c:spPr>
            <a:ln w="28575">
              <a:noFill/>
            </a:ln>
          </c:spPr>
          <c:marker>
            <c:symbol val="circle"/>
            <c:size val="3"/>
            <c:spPr>
              <a:solidFill>
                <a:schemeClr val="accent3">
                  <a:lumMod val="60000"/>
                  <a:lumOff val="40000"/>
                </a:schemeClr>
              </a:solidFill>
              <a:ln>
                <a:solidFill>
                  <a:schemeClr val="tx1">
                    <a:shade val="95000"/>
                    <a:satMod val="105000"/>
                  </a:schemeClr>
                </a:solidFill>
              </a:ln>
            </c:spPr>
          </c:marker>
          <c:trendline>
            <c:trendlineType val="linear"/>
            <c:dispRSqr val="1"/>
            <c:dispEq val="1"/>
            <c:trendlineLbl>
              <c:layout>
                <c:manualLayout>
                  <c:x val="-0.35220937499999999"/>
                  <c:y val="-0.27968640657409255"/>
                </c:manualLayout>
              </c:layout>
              <c:numFmt formatCode="#,##0.000" sourceLinked="0"/>
            </c:trendlineLbl>
          </c:trendline>
          <c:xVal>
            <c:numRef>
              <c:f>'A2 Ginis and FRD'!$A$6:$A$298</c:f>
              <c:numCache>
                <c:formatCode>General</c:formatCode>
                <c:ptCount val="293"/>
                <c:pt idx="0">
                  <c:v>2010</c:v>
                </c:pt>
                <c:pt idx="1">
                  <c:v>2008</c:v>
                </c:pt>
                <c:pt idx="2">
                  <c:v>2003</c:v>
                </c:pt>
                <c:pt idx="3">
                  <c:v>2001</c:v>
                </c:pt>
                <c:pt idx="4">
                  <c:v>1995</c:v>
                </c:pt>
                <c:pt idx="5">
                  <c:v>1989</c:v>
                </c:pt>
                <c:pt idx="6">
                  <c:v>1985</c:v>
                </c:pt>
                <c:pt idx="7">
                  <c:v>1981</c:v>
                </c:pt>
                <c:pt idx="8">
                  <c:v>2013</c:v>
                </c:pt>
                <c:pt idx="9">
                  <c:v>2010</c:v>
                </c:pt>
                <c:pt idx="10">
                  <c:v>2007</c:v>
                </c:pt>
                <c:pt idx="11">
                  <c:v>2004</c:v>
                </c:pt>
                <c:pt idx="12">
                  <c:v>2000</c:v>
                </c:pt>
                <c:pt idx="13">
                  <c:v>1997</c:v>
                </c:pt>
                <c:pt idx="14">
                  <c:v>1995</c:v>
                </c:pt>
                <c:pt idx="15">
                  <c:v>1994</c:v>
                </c:pt>
                <c:pt idx="16">
                  <c:v>1987</c:v>
                </c:pt>
                <c:pt idx="17">
                  <c:v>2000</c:v>
                </c:pt>
                <c:pt idx="18">
                  <c:v>1997</c:v>
                </c:pt>
                <c:pt idx="19">
                  <c:v>1995</c:v>
                </c:pt>
                <c:pt idx="20">
                  <c:v>1992</c:v>
                </c:pt>
                <c:pt idx="21">
                  <c:v>1988</c:v>
                </c:pt>
                <c:pt idx="22">
                  <c:v>1985</c:v>
                </c:pt>
                <c:pt idx="23">
                  <c:v>2013</c:v>
                </c:pt>
                <c:pt idx="24">
                  <c:v>2011</c:v>
                </c:pt>
                <c:pt idx="25">
                  <c:v>2009</c:v>
                </c:pt>
                <c:pt idx="26">
                  <c:v>2006</c:v>
                </c:pt>
                <c:pt idx="27">
                  <c:v>2010</c:v>
                </c:pt>
                <c:pt idx="28">
                  <c:v>2007</c:v>
                </c:pt>
                <c:pt idx="29">
                  <c:v>2004</c:v>
                </c:pt>
                <c:pt idx="30">
                  <c:v>2000</c:v>
                </c:pt>
                <c:pt idx="31">
                  <c:v>1998</c:v>
                </c:pt>
                <c:pt idx="32">
                  <c:v>1997</c:v>
                </c:pt>
                <c:pt idx="33">
                  <c:v>1994</c:v>
                </c:pt>
                <c:pt idx="34">
                  <c:v>1991</c:v>
                </c:pt>
                <c:pt idx="35">
                  <c:v>1987</c:v>
                </c:pt>
                <c:pt idx="36">
                  <c:v>1981</c:v>
                </c:pt>
                <c:pt idx="37">
                  <c:v>1975</c:v>
                </c:pt>
                <c:pt idx="38">
                  <c:v>1971</c:v>
                </c:pt>
                <c:pt idx="39">
                  <c:v>2002</c:v>
                </c:pt>
                <c:pt idx="40">
                  <c:v>2013</c:v>
                </c:pt>
                <c:pt idx="41">
                  <c:v>2010</c:v>
                </c:pt>
                <c:pt idx="42">
                  <c:v>2007</c:v>
                </c:pt>
                <c:pt idx="43">
                  <c:v>2004</c:v>
                </c:pt>
                <c:pt idx="44">
                  <c:v>2013</c:v>
                </c:pt>
                <c:pt idx="45">
                  <c:v>2010</c:v>
                </c:pt>
                <c:pt idx="46">
                  <c:v>2007</c:v>
                </c:pt>
                <c:pt idx="47">
                  <c:v>2004</c:v>
                </c:pt>
                <c:pt idx="48">
                  <c:v>2002</c:v>
                </c:pt>
                <c:pt idx="49">
                  <c:v>1996</c:v>
                </c:pt>
                <c:pt idx="50">
                  <c:v>1992</c:v>
                </c:pt>
                <c:pt idx="51">
                  <c:v>2013</c:v>
                </c:pt>
                <c:pt idx="52">
                  <c:v>2010</c:v>
                </c:pt>
                <c:pt idx="53">
                  <c:v>2007</c:v>
                </c:pt>
                <c:pt idx="54">
                  <c:v>2004</c:v>
                </c:pt>
                <c:pt idx="55">
                  <c:v>2000</c:v>
                </c:pt>
                <c:pt idx="56">
                  <c:v>1995</c:v>
                </c:pt>
                <c:pt idx="57">
                  <c:v>1992</c:v>
                </c:pt>
                <c:pt idx="58">
                  <c:v>1987</c:v>
                </c:pt>
                <c:pt idx="59">
                  <c:v>2007</c:v>
                </c:pt>
                <c:pt idx="60">
                  <c:v>2012</c:v>
                </c:pt>
                <c:pt idx="61">
                  <c:v>2013</c:v>
                </c:pt>
                <c:pt idx="62">
                  <c:v>2010</c:v>
                </c:pt>
                <c:pt idx="63">
                  <c:v>2007</c:v>
                </c:pt>
                <c:pt idx="64">
                  <c:v>2004</c:v>
                </c:pt>
                <c:pt idx="65">
                  <c:v>2000</c:v>
                </c:pt>
                <c:pt idx="66">
                  <c:v>2013</c:v>
                </c:pt>
                <c:pt idx="67">
                  <c:v>2010</c:v>
                </c:pt>
                <c:pt idx="68">
                  <c:v>2007</c:v>
                </c:pt>
                <c:pt idx="69">
                  <c:v>2004</c:v>
                </c:pt>
                <c:pt idx="70">
                  <c:v>2000</c:v>
                </c:pt>
                <c:pt idx="71">
                  <c:v>1995</c:v>
                </c:pt>
                <c:pt idx="72">
                  <c:v>1991</c:v>
                </c:pt>
                <c:pt idx="73">
                  <c:v>1987</c:v>
                </c:pt>
                <c:pt idx="74">
                  <c:v>2010</c:v>
                </c:pt>
                <c:pt idx="75">
                  <c:v>2005</c:v>
                </c:pt>
                <c:pt idx="76">
                  <c:v>2000</c:v>
                </c:pt>
                <c:pt idx="77">
                  <c:v>1994</c:v>
                </c:pt>
                <c:pt idx="78">
                  <c:v>1989</c:v>
                </c:pt>
                <c:pt idx="79">
                  <c:v>1984</c:v>
                </c:pt>
                <c:pt idx="80">
                  <c:v>1978</c:v>
                </c:pt>
                <c:pt idx="81">
                  <c:v>2013</c:v>
                </c:pt>
                <c:pt idx="82">
                  <c:v>2010</c:v>
                </c:pt>
                <c:pt idx="83">
                  <c:v>2013</c:v>
                </c:pt>
                <c:pt idx="84">
                  <c:v>2010</c:v>
                </c:pt>
                <c:pt idx="85">
                  <c:v>2007</c:v>
                </c:pt>
                <c:pt idx="86">
                  <c:v>2004</c:v>
                </c:pt>
                <c:pt idx="87">
                  <c:v>2000</c:v>
                </c:pt>
                <c:pt idx="88">
                  <c:v>1994</c:v>
                </c:pt>
                <c:pt idx="89">
                  <c:v>1989</c:v>
                </c:pt>
                <c:pt idx="90">
                  <c:v>1984</c:v>
                </c:pt>
                <c:pt idx="91">
                  <c:v>1983</c:v>
                </c:pt>
                <c:pt idx="92">
                  <c:v>1981</c:v>
                </c:pt>
                <c:pt idx="93">
                  <c:v>1978</c:v>
                </c:pt>
                <c:pt idx="94">
                  <c:v>1973</c:v>
                </c:pt>
                <c:pt idx="95">
                  <c:v>2013</c:v>
                </c:pt>
                <c:pt idx="96">
                  <c:v>2010</c:v>
                </c:pt>
                <c:pt idx="97">
                  <c:v>2007</c:v>
                </c:pt>
                <c:pt idx="98">
                  <c:v>2004</c:v>
                </c:pt>
                <c:pt idx="99">
                  <c:v>2000</c:v>
                </c:pt>
                <c:pt idx="100">
                  <c:v>1995</c:v>
                </c:pt>
                <c:pt idx="101">
                  <c:v>2014</c:v>
                </c:pt>
                <c:pt idx="102">
                  <c:v>2011</c:v>
                </c:pt>
                <c:pt idx="103">
                  <c:v>2006</c:v>
                </c:pt>
                <c:pt idx="104">
                  <c:v>2012</c:v>
                </c:pt>
                <c:pt idx="105">
                  <c:v>2009</c:v>
                </c:pt>
                <c:pt idx="106">
                  <c:v>2007</c:v>
                </c:pt>
                <c:pt idx="107">
                  <c:v>2005</c:v>
                </c:pt>
                <c:pt idx="108">
                  <c:v>1999</c:v>
                </c:pt>
                <c:pt idx="109">
                  <c:v>1994</c:v>
                </c:pt>
                <c:pt idx="110">
                  <c:v>1991</c:v>
                </c:pt>
                <c:pt idx="111">
                  <c:v>2010</c:v>
                </c:pt>
                <c:pt idx="112">
                  <c:v>2007</c:v>
                </c:pt>
                <c:pt idx="113">
                  <c:v>2004</c:v>
                </c:pt>
                <c:pt idx="114">
                  <c:v>2011</c:v>
                </c:pt>
                <c:pt idx="115">
                  <c:v>2004</c:v>
                </c:pt>
                <c:pt idx="116">
                  <c:v>2010</c:v>
                </c:pt>
                <c:pt idx="117">
                  <c:v>2007</c:v>
                </c:pt>
                <c:pt idx="118">
                  <c:v>2004</c:v>
                </c:pt>
                <c:pt idx="119">
                  <c:v>2000</c:v>
                </c:pt>
                <c:pt idx="120">
                  <c:v>1996</c:v>
                </c:pt>
                <c:pt idx="121">
                  <c:v>1995</c:v>
                </c:pt>
                <c:pt idx="122">
                  <c:v>1994</c:v>
                </c:pt>
                <c:pt idx="123">
                  <c:v>1987</c:v>
                </c:pt>
                <c:pt idx="124">
                  <c:v>2012</c:v>
                </c:pt>
                <c:pt idx="125">
                  <c:v>2010</c:v>
                </c:pt>
                <c:pt idx="126">
                  <c:v>2007</c:v>
                </c:pt>
                <c:pt idx="127">
                  <c:v>2005</c:v>
                </c:pt>
                <c:pt idx="128">
                  <c:v>2001</c:v>
                </c:pt>
                <c:pt idx="129">
                  <c:v>1997</c:v>
                </c:pt>
                <c:pt idx="130">
                  <c:v>1992</c:v>
                </c:pt>
                <c:pt idx="131">
                  <c:v>1986</c:v>
                </c:pt>
                <c:pt idx="132">
                  <c:v>1979</c:v>
                </c:pt>
                <c:pt idx="133">
                  <c:v>2014</c:v>
                </c:pt>
                <c:pt idx="134">
                  <c:v>2010</c:v>
                </c:pt>
                <c:pt idx="135">
                  <c:v>2008</c:v>
                </c:pt>
                <c:pt idx="136">
                  <c:v>2004</c:v>
                </c:pt>
                <c:pt idx="137">
                  <c:v>2000</c:v>
                </c:pt>
                <c:pt idx="138">
                  <c:v>1998</c:v>
                </c:pt>
                <c:pt idx="139">
                  <c:v>1995</c:v>
                </c:pt>
                <c:pt idx="140">
                  <c:v>1993</c:v>
                </c:pt>
                <c:pt idx="141">
                  <c:v>1991</c:v>
                </c:pt>
                <c:pt idx="142">
                  <c:v>1989</c:v>
                </c:pt>
                <c:pt idx="143">
                  <c:v>1987</c:v>
                </c:pt>
                <c:pt idx="144">
                  <c:v>1986</c:v>
                </c:pt>
                <c:pt idx="145">
                  <c:v>2008</c:v>
                </c:pt>
                <c:pt idx="146">
                  <c:v>2013</c:v>
                </c:pt>
                <c:pt idx="147">
                  <c:v>2010</c:v>
                </c:pt>
                <c:pt idx="148">
                  <c:v>2007</c:v>
                </c:pt>
                <c:pt idx="149">
                  <c:v>2004</c:v>
                </c:pt>
                <c:pt idx="150">
                  <c:v>2000</c:v>
                </c:pt>
                <c:pt idx="151">
                  <c:v>1997</c:v>
                </c:pt>
                <c:pt idx="152">
                  <c:v>1994</c:v>
                </c:pt>
                <c:pt idx="153">
                  <c:v>1991</c:v>
                </c:pt>
                <c:pt idx="154">
                  <c:v>1985</c:v>
                </c:pt>
                <c:pt idx="155">
                  <c:v>2012</c:v>
                </c:pt>
                <c:pt idx="156">
                  <c:v>2010</c:v>
                </c:pt>
                <c:pt idx="157">
                  <c:v>2008</c:v>
                </c:pt>
                <c:pt idx="158">
                  <c:v>2004</c:v>
                </c:pt>
                <c:pt idx="159">
                  <c:v>2002</c:v>
                </c:pt>
                <c:pt idx="160">
                  <c:v>2000</c:v>
                </c:pt>
                <c:pt idx="161">
                  <c:v>1998</c:v>
                </c:pt>
                <c:pt idx="162">
                  <c:v>1996</c:v>
                </c:pt>
                <c:pt idx="163">
                  <c:v>1994</c:v>
                </c:pt>
                <c:pt idx="164">
                  <c:v>1992</c:v>
                </c:pt>
                <c:pt idx="165">
                  <c:v>1989</c:v>
                </c:pt>
                <c:pt idx="166">
                  <c:v>1984</c:v>
                </c:pt>
                <c:pt idx="167">
                  <c:v>2013</c:v>
                </c:pt>
                <c:pt idx="168">
                  <c:v>2010</c:v>
                </c:pt>
                <c:pt idx="169">
                  <c:v>2007</c:v>
                </c:pt>
                <c:pt idx="170">
                  <c:v>2004</c:v>
                </c:pt>
                <c:pt idx="171">
                  <c:v>1999</c:v>
                </c:pt>
                <c:pt idx="172">
                  <c:v>1993</c:v>
                </c:pt>
                <c:pt idx="173">
                  <c:v>1990</c:v>
                </c:pt>
                <c:pt idx="174">
                  <c:v>1987</c:v>
                </c:pt>
                <c:pt idx="175">
                  <c:v>1983</c:v>
                </c:pt>
                <c:pt idx="176">
                  <c:v>2013</c:v>
                </c:pt>
                <c:pt idx="177">
                  <c:v>2010</c:v>
                </c:pt>
                <c:pt idx="178">
                  <c:v>2007</c:v>
                </c:pt>
                <c:pt idx="179">
                  <c:v>2004</c:v>
                </c:pt>
                <c:pt idx="180">
                  <c:v>2000</c:v>
                </c:pt>
                <c:pt idx="181">
                  <c:v>1995</c:v>
                </c:pt>
                <c:pt idx="182">
                  <c:v>1991</c:v>
                </c:pt>
                <c:pt idx="183">
                  <c:v>1986</c:v>
                </c:pt>
                <c:pt idx="184">
                  <c:v>1979</c:v>
                </c:pt>
                <c:pt idx="185">
                  <c:v>2013</c:v>
                </c:pt>
                <c:pt idx="186">
                  <c:v>2010</c:v>
                </c:pt>
                <c:pt idx="187">
                  <c:v>2007</c:v>
                </c:pt>
                <c:pt idx="188">
                  <c:v>2013</c:v>
                </c:pt>
                <c:pt idx="189">
                  <c:v>2010</c:v>
                </c:pt>
                <c:pt idx="190">
                  <c:v>2013</c:v>
                </c:pt>
                <c:pt idx="191">
                  <c:v>2010</c:v>
                </c:pt>
                <c:pt idx="192">
                  <c:v>2007</c:v>
                </c:pt>
                <c:pt idx="193">
                  <c:v>2004</c:v>
                </c:pt>
                <c:pt idx="194">
                  <c:v>2013</c:v>
                </c:pt>
                <c:pt idx="195">
                  <c:v>2010</c:v>
                </c:pt>
                <c:pt idx="196">
                  <c:v>2007</c:v>
                </c:pt>
                <c:pt idx="197">
                  <c:v>2004</c:v>
                </c:pt>
                <c:pt idx="198">
                  <c:v>1999</c:v>
                </c:pt>
                <c:pt idx="199">
                  <c:v>1995</c:v>
                </c:pt>
                <c:pt idx="200">
                  <c:v>1992</c:v>
                </c:pt>
                <c:pt idx="201">
                  <c:v>1986</c:v>
                </c:pt>
                <c:pt idx="202">
                  <c:v>1997</c:v>
                </c:pt>
                <c:pt idx="203">
                  <c:v>1995</c:v>
                </c:pt>
                <c:pt idx="204">
                  <c:v>2013</c:v>
                </c:pt>
                <c:pt idx="205">
                  <c:v>2010</c:v>
                </c:pt>
                <c:pt idx="206">
                  <c:v>2007</c:v>
                </c:pt>
                <c:pt idx="207">
                  <c:v>2004</c:v>
                </c:pt>
                <c:pt idx="208">
                  <c:v>2000</c:v>
                </c:pt>
                <c:pt idx="209">
                  <c:v>2013</c:v>
                </c:pt>
                <c:pt idx="210">
                  <c:v>2010</c:v>
                </c:pt>
                <c:pt idx="211">
                  <c:v>2006</c:v>
                </c:pt>
                <c:pt idx="212">
                  <c:v>2013</c:v>
                </c:pt>
                <c:pt idx="213">
                  <c:v>2010</c:v>
                </c:pt>
                <c:pt idx="214">
                  <c:v>2007</c:v>
                </c:pt>
                <c:pt idx="215">
                  <c:v>2004</c:v>
                </c:pt>
                <c:pt idx="216">
                  <c:v>1996</c:v>
                </c:pt>
                <c:pt idx="217">
                  <c:v>1992</c:v>
                </c:pt>
                <c:pt idx="218">
                  <c:v>2012</c:v>
                </c:pt>
                <c:pt idx="219">
                  <c:v>2010</c:v>
                </c:pt>
                <c:pt idx="220">
                  <c:v>2007</c:v>
                </c:pt>
                <c:pt idx="221">
                  <c:v>2004</c:v>
                </c:pt>
                <c:pt idx="222">
                  <c:v>1999</c:v>
                </c:pt>
                <c:pt idx="223">
                  <c:v>1997</c:v>
                </c:pt>
                <c:pt idx="224">
                  <c:v>2012</c:v>
                </c:pt>
                <c:pt idx="225">
                  <c:v>2010</c:v>
                </c:pt>
                <c:pt idx="226">
                  <c:v>2008</c:v>
                </c:pt>
                <c:pt idx="227">
                  <c:v>2012</c:v>
                </c:pt>
                <c:pt idx="228">
                  <c:v>2010</c:v>
                </c:pt>
                <c:pt idx="229">
                  <c:v>2008</c:v>
                </c:pt>
                <c:pt idx="230">
                  <c:v>2006</c:v>
                </c:pt>
                <c:pt idx="231">
                  <c:v>2013</c:v>
                </c:pt>
                <c:pt idx="232">
                  <c:v>2010</c:v>
                </c:pt>
                <c:pt idx="233">
                  <c:v>2007</c:v>
                </c:pt>
                <c:pt idx="234">
                  <c:v>2004</c:v>
                </c:pt>
                <c:pt idx="235">
                  <c:v>2000</c:v>
                </c:pt>
                <c:pt idx="236">
                  <c:v>1995</c:v>
                </c:pt>
                <c:pt idx="237">
                  <c:v>1990</c:v>
                </c:pt>
                <c:pt idx="238">
                  <c:v>1985</c:v>
                </c:pt>
                <c:pt idx="239">
                  <c:v>1980</c:v>
                </c:pt>
                <c:pt idx="240">
                  <c:v>2005</c:v>
                </c:pt>
                <c:pt idx="241">
                  <c:v>2000</c:v>
                </c:pt>
                <c:pt idx="242">
                  <c:v>1995</c:v>
                </c:pt>
                <c:pt idx="243">
                  <c:v>1992</c:v>
                </c:pt>
                <c:pt idx="244">
                  <c:v>1987</c:v>
                </c:pt>
                <c:pt idx="245">
                  <c:v>1981</c:v>
                </c:pt>
                <c:pt idx="246">
                  <c:v>1975</c:v>
                </c:pt>
                <c:pt idx="247">
                  <c:v>1967</c:v>
                </c:pt>
                <c:pt idx="248">
                  <c:v>2013</c:v>
                </c:pt>
                <c:pt idx="249">
                  <c:v>2010</c:v>
                </c:pt>
                <c:pt idx="250">
                  <c:v>2007</c:v>
                </c:pt>
                <c:pt idx="251">
                  <c:v>2004</c:v>
                </c:pt>
                <c:pt idx="252">
                  <c:v>2002</c:v>
                </c:pt>
                <c:pt idx="253">
                  <c:v>2000</c:v>
                </c:pt>
                <c:pt idx="254">
                  <c:v>1992</c:v>
                </c:pt>
                <c:pt idx="255">
                  <c:v>1982</c:v>
                </c:pt>
                <c:pt idx="256">
                  <c:v>2013</c:v>
                </c:pt>
                <c:pt idx="257">
                  <c:v>2010</c:v>
                </c:pt>
                <c:pt idx="258">
                  <c:v>2007</c:v>
                </c:pt>
                <c:pt idx="259">
                  <c:v>2005</c:v>
                </c:pt>
                <c:pt idx="260">
                  <c:v>2000</c:v>
                </c:pt>
                <c:pt idx="261">
                  <c:v>1997</c:v>
                </c:pt>
                <c:pt idx="262">
                  <c:v>1995</c:v>
                </c:pt>
                <c:pt idx="263">
                  <c:v>1991</c:v>
                </c:pt>
                <c:pt idx="264">
                  <c:v>1986</c:v>
                </c:pt>
                <c:pt idx="265">
                  <c:v>1981</c:v>
                </c:pt>
                <c:pt idx="266">
                  <c:v>2013</c:v>
                </c:pt>
                <c:pt idx="267">
                  <c:v>2010</c:v>
                </c:pt>
                <c:pt idx="268">
                  <c:v>2007</c:v>
                </c:pt>
                <c:pt idx="269">
                  <c:v>2004</c:v>
                </c:pt>
                <c:pt idx="270">
                  <c:v>1999</c:v>
                </c:pt>
                <c:pt idx="271">
                  <c:v>1995</c:v>
                </c:pt>
                <c:pt idx="272">
                  <c:v>1994</c:v>
                </c:pt>
                <c:pt idx="273">
                  <c:v>1991</c:v>
                </c:pt>
                <c:pt idx="274">
                  <c:v>1986</c:v>
                </c:pt>
                <c:pt idx="275">
                  <c:v>1979</c:v>
                </c:pt>
                <c:pt idx="276">
                  <c:v>1974</c:v>
                </c:pt>
                <c:pt idx="277">
                  <c:v>1969</c:v>
                </c:pt>
                <c:pt idx="278">
                  <c:v>2013</c:v>
                </c:pt>
                <c:pt idx="279">
                  <c:v>2010</c:v>
                </c:pt>
                <c:pt idx="280">
                  <c:v>2007</c:v>
                </c:pt>
                <c:pt idx="281">
                  <c:v>2004</c:v>
                </c:pt>
                <c:pt idx="282">
                  <c:v>2000</c:v>
                </c:pt>
                <c:pt idx="283">
                  <c:v>1997</c:v>
                </c:pt>
                <c:pt idx="284">
                  <c:v>1994</c:v>
                </c:pt>
                <c:pt idx="285">
                  <c:v>1991</c:v>
                </c:pt>
                <c:pt idx="286">
                  <c:v>1986</c:v>
                </c:pt>
                <c:pt idx="287">
                  <c:v>1979</c:v>
                </c:pt>
                <c:pt idx="288">
                  <c:v>1974</c:v>
                </c:pt>
                <c:pt idx="289">
                  <c:v>2013</c:v>
                </c:pt>
                <c:pt idx="290">
                  <c:v>2010</c:v>
                </c:pt>
                <c:pt idx="291">
                  <c:v>2007</c:v>
                </c:pt>
                <c:pt idx="292">
                  <c:v>2004</c:v>
                </c:pt>
              </c:numCache>
            </c:numRef>
          </c:xVal>
          <c:yVal>
            <c:numRef>
              <c:f>'A2 Ginis and FRD'!$I$6:$I$298</c:f>
              <c:numCache>
                <c:formatCode>0.000</c:formatCode>
                <c:ptCount val="293"/>
                <c:pt idx="0">
                  <c:v>0.33005669999999998</c:v>
                </c:pt>
                <c:pt idx="1">
                  <c:v>0.33309480000000002</c:v>
                </c:pt>
                <c:pt idx="2">
                  <c:v>0.31206430000000002</c:v>
                </c:pt>
                <c:pt idx="3">
                  <c:v>0.31705489999999997</c:v>
                </c:pt>
                <c:pt idx="4">
                  <c:v>0.30825000000000002</c:v>
                </c:pt>
                <c:pt idx="5">
                  <c:v>0.30248000000000003</c:v>
                </c:pt>
                <c:pt idx="6">
                  <c:v>0.29153829999999997</c:v>
                </c:pt>
                <c:pt idx="7">
                  <c:v>0.28069690000000003</c:v>
                </c:pt>
                <c:pt idx="8">
                  <c:v>0.27862360000000003</c:v>
                </c:pt>
                <c:pt idx="9">
                  <c:v>0.27928360000000002</c:v>
                </c:pt>
                <c:pt idx="10">
                  <c:v>0.28395039999999999</c:v>
                </c:pt>
                <c:pt idx="11">
                  <c:v>0.26856449999999998</c:v>
                </c:pt>
                <c:pt idx="12">
                  <c:v>0.25733159999999999</c:v>
                </c:pt>
                <c:pt idx="13">
                  <c:v>0.26596829999999999</c:v>
                </c:pt>
                <c:pt idx="14">
                  <c:v>0.2766306</c:v>
                </c:pt>
                <c:pt idx="15">
                  <c:v>0.28039619999999998</c:v>
                </c:pt>
                <c:pt idx="16">
                  <c:v>0.2272546</c:v>
                </c:pt>
                <c:pt idx="17">
                  <c:v>0.27934340000000002</c:v>
                </c:pt>
                <c:pt idx="18">
                  <c:v>0.25017850000000003</c:v>
                </c:pt>
                <c:pt idx="19">
                  <c:v>0.26628230000000003</c:v>
                </c:pt>
                <c:pt idx="20">
                  <c:v>0.22247459999999999</c:v>
                </c:pt>
                <c:pt idx="21">
                  <c:v>0.23210529999999999</c:v>
                </c:pt>
                <c:pt idx="22">
                  <c:v>0.226661</c:v>
                </c:pt>
                <c:pt idx="23">
                  <c:v>0.44969409999999999</c:v>
                </c:pt>
                <c:pt idx="24">
                  <c:v>0.45977649999999998</c:v>
                </c:pt>
                <c:pt idx="25">
                  <c:v>0.46727940000000001</c:v>
                </c:pt>
                <c:pt idx="26">
                  <c:v>0.48683900000000002</c:v>
                </c:pt>
                <c:pt idx="27">
                  <c:v>0.31701439999999997</c:v>
                </c:pt>
                <c:pt idx="28">
                  <c:v>0.31460149999999998</c:v>
                </c:pt>
                <c:pt idx="29">
                  <c:v>0.3182606</c:v>
                </c:pt>
                <c:pt idx="30">
                  <c:v>0.3146583</c:v>
                </c:pt>
                <c:pt idx="31">
                  <c:v>0.310811</c:v>
                </c:pt>
                <c:pt idx="32">
                  <c:v>0.29142050000000003</c:v>
                </c:pt>
                <c:pt idx="33">
                  <c:v>0.28409250000000003</c:v>
                </c:pt>
                <c:pt idx="34">
                  <c:v>0.28118359999999998</c:v>
                </c:pt>
                <c:pt idx="35">
                  <c:v>0.28285709999999997</c:v>
                </c:pt>
                <c:pt idx="36">
                  <c:v>0.28395359999999997</c:v>
                </c:pt>
                <c:pt idx="37">
                  <c:v>0.28919909999999999</c:v>
                </c:pt>
                <c:pt idx="38">
                  <c:v>0.31647890000000001</c:v>
                </c:pt>
                <c:pt idx="39">
                  <c:v>0.50498739999999998</c:v>
                </c:pt>
                <c:pt idx="40">
                  <c:v>0.49105650000000001</c:v>
                </c:pt>
                <c:pt idx="41">
                  <c:v>0.48227530000000002</c:v>
                </c:pt>
                <c:pt idx="42">
                  <c:v>0.52261769999999996</c:v>
                </c:pt>
                <c:pt idx="43">
                  <c:v>0.50565110000000002</c:v>
                </c:pt>
                <c:pt idx="44">
                  <c:v>0.25790190000000002</c:v>
                </c:pt>
                <c:pt idx="45">
                  <c:v>0.25633</c:v>
                </c:pt>
                <c:pt idx="46">
                  <c:v>0.2512915</c:v>
                </c:pt>
                <c:pt idx="47">
                  <c:v>0.26582909999999998</c:v>
                </c:pt>
                <c:pt idx="48">
                  <c:v>0.25545669999999998</c:v>
                </c:pt>
                <c:pt idx="49">
                  <c:v>0.25580829999999999</c:v>
                </c:pt>
                <c:pt idx="50">
                  <c:v>0.205344</c:v>
                </c:pt>
                <c:pt idx="51">
                  <c:v>0.24920829999999999</c:v>
                </c:pt>
                <c:pt idx="52">
                  <c:v>0.24822330000000001</c:v>
                </c:pt>
                <c:pt idx="53">
                  <c:v>0.23778750000000001</c:v>
                </c:pt>
                <c:pt idx="54">
                  <c:v>0.2284088</c:v>
                </c:pt>
                <c:pt idx="55">
                  <c:v>0.22466159999999999</c:v>
                </c:pt>
                <c:pt idx="56">
                  <c:v>0.2178544</c:v>
                </c:pt>
                <c:pt idx="57">
                  <c:v>0.23773900000000001</c:v>
                </c:pt>
                <c:pt idx="58">
                  <c:v>0.25461080000000003</c:v>
                </c:pt>
                <c:pt idx="59">
                  <c:v>0.48977480000000001</c:v>
                </c:pt>
                <c:pt idx="60">
                  <c:v>0.46401949999999997</c:v>
                </c:pt>
                <c:pt idx="61">
                  <c:v>0.35194540000000002</c:v>
                </c:pt>
                <c:pt idx="62">
                  <c:v>0.31912289999999999</c:v>
                </c:pt>
                <c:pt idx="63">
                  <c:v>0.31223400000000001</c:v>
                </c:pt>
                <c:pt idx="64">
                  <c:v>0.34722960000000003</c:v>
                </c:pt>
                <c:pt idx="65">
                  <c:v>0.36089019999999999</c:v>
                </c:pt>
                <c:pt idx="66">
                  <c:v>0.25882339999999998</c:v>
                </c:pt>
                <c:pt idx="67">
                  <c:v>0.26107550000000002</c:v>
                </c:pt>
                <c:pt idx="68">
                  <c:v>0.26392850000000001</c:v>
                </c:pt>
                <c:pt idx="69">
                  <c:v>0.25724279999999999</c:v>
                </c:pt>
                <c:pt idx="70">
                  <c:v>0.25169239999999998</c:v>
                </c:pt>
                <c:pt idx="71">
                  <c:v>0.21647640000000001</c:v>
                </c:pt>
                <c:pt idx="72">
                  <c:v>0.20915819999999999</c:v>
                </c:pt>
                <c:pt idx="73">
                  <c:v>0.20690790000000001</c:v>
                </c:pt>
                <c:pt idx="74">
                  <c:v>0.2892267</c:v>
                </c:pt>
                <c:pt idx="75">
                  <c:v>0.27956520000000001</c:v>
                </c:pt>
                <c:pt idx="76">
                  <c:v>0.27782440000000003</c:v>
                </c:pt>
                <c:pt idx="77">
                  <c:v>0.28837000000000002</c:v>
                </c:pt>
                <c:pt idx="78">
                  <c:v>0.28684179999999998</c:v>
                </c:pt>
                <c:pt idx="79">
                  <c:v>0.33790579999999998</c:v>
                </c:pt>
                <c:pt idx="80">
                  <c:v>0.3119073</c:v>
                </c:pt>
                <c:pt idx="81">
                  <c:v>0.39433770000000001</c:v>
                </c:pt>
                <c:pt idx="82">
                  <c:v>0.43722080000000002</c:v>
                </c:pt>
                <c:pt idx="83">
                  <c:v>0.29105039999999999</c:v>
                </c:pt>
                <c:pt idx="84">
                  <c:v>0.28529890000000002</c:v>
                </c:pt>
                <c:pt idx="85">
                  <c:v>0.28906409999999999</c:v>
                </c:pt>
                <c:pt idx="86">
                  <c:v>0.2783311</c:v>
                </c:pt>
                <c:pt idx="87">
                  <c:v>0.26582270000000002</c:v>
                </c:pt>
                <c:pt idx="88">
                  <c:v>0.26952759999999998</c:v>
                </c:pt>
                <c:pt idx="89">
                  <c:v>0.25818669999999999</c:v>
                </c:pt>
                <c:pt idx="90">
                  <c:v>0.26495940000000001</c:v>
                </c:pt>
                <c:pt idx="91">
                  <c:v>0.26029799999999997</c:v>
                </c:pt>
                <c:pt idx="92">
                  <c:v>0.24390100000000001</c:v>
                </c:pt>
                <c:pt idx="93">
                  <c:v>0.26251390000000002</c:v>
                </c:pt>
                <c:pt idx="94">
                  <c:v>0.27101540000000002</c:v>
                </c:pt>
                <c:pt idx="95">
                  <c:v>0.33227319999999999</c:v>
                </c:pt>
                <c:pt idx="96">
                  <c:v>0.32439390000000001</c:v>
                </c:pt>
                <c:pt idx="97">
                  <c:v>0.31997510000000001</c:v>
                </c:pt>
                <c:pt idx="98">
                  <c:v>0.32684289999999999</c:v>
                </c:pt>
                <c:pt idx="99">
                  <c:v>0.3334181</c:v>
                </c:pt>
                <c:pt idx="100">
                  <c:v>0.3488793</c:v>
                </c:pt>
                <c:pt idx="101">
                  <c:v>0.39371329999999999</c:v>
                </c:pt>
                <c:pt idx="102">
                  <c:v>0.48085349999999999</c:v>
                </c:pt>
                <c:pt idx="103">
                  <c:v>0.47221220000000003</c:v>
                </c:pt>
                <c:pt idx="104">
                  <c:v>0.28883989999999998</c:v>
                </c:pt>
                <c:pt idx="105">
                  <c:v>0.27810869999999999</c:v>
                </c:pt>
                <c:pt idx="106">
                  <c:v>0.27448220000000001</c:v>
                </c:pt>
                <c:pt idx="107">
                  <c:v>0.2890297</c:v>
                </c:pt>
                <c:pt idx="108">
                  <c:v>0.29247640000000003</c:v>
                </c:pt>
                <c:pt idx="109">
                  <c:v>0.31876559999999998</c:v>
                </c:pt>
                <c:pt idx="110">
                  <c:v>0.28287790000000002</c:v>
                </c:pt>
                <c:pt idx="111">
                  <c:v>0.24467459999999999</c:v>
                </c:pt>
                <c:pt idx="112">
                  <c:v>0.27645370000000002</c:v>
                </c:pt>
                <c:pt idx="113">
                  <c:v>0.25454539999999998</c:v>
                </c:pt>
                <c:pt idx="114">
                  <c:v>0.47949310000000001</c:v>
                </c:pt>
                <c:pt idx="115">
                  <c:v>0.4717712</c:v>
                </c:pt>
                <c:pt idx="116">
                  <c:v>0.29437990000000003</c:v>
                </c:pt>
                <c:pt idx="117">
                  <c:v>0.2970544</c:v>
                </c:pt>
                <c:pt idx="118">
                  <c:v>0.31666709999999998</c:v>
                </c:pt>
                <c:pt idx="119">
                  <c:v>0.31334820000000002</c:v>
                </c:pt>
                <c:pt idx="120">
                  <c:v>0.3251095</c:v>
                </c:pt>
                <c:pt idx="121">
                  <c:v>0.3359627</c:v>
                </c:pt>
                <c:pt idx="122">
                  <c:v>0.33317930000000001</c:v>
                </c:pt>
                <c:pt idx="123">
                  <c:v>0.3283874</c:v>
                </c:pt>
                <c:pt idx="124">
                  <c:v>0.37147249999999998</c:v>
                </c:pt>
                <c:pt idx="125">
                  <c:v>0.37691259999999999</c:v>
                </c:pt>
                <c:pt idx="126">
                  <c:v>0.36888179999999998</c:v>
                </c:pt>
                <c:pt idx="127">
                  <c:v>0.37016100000000002</c:v>
                </c:pt>
                <c:pt idx="128">
                  <c:v>0.34671960000000002</c:v>
                </c:pt>
                <c:pt idx="129">
                  <c:v>0.33565289999999998</c:v>
                </c:pt>
                <c:pt idx="130">
                  <c:v>0.30546220000000002</c:v>
                </c:pt>
                <c:pt idx="131">
                  <c:v>0.30858069999999999</c:v>
                </c:pt>
                <c:pt idx="132">
                  <c:v>0.30289860000000002</c:v>
                </c:pt>
                <c:pt idx="133">
                  <c:v>0.31883919999999999</c:v>
                </c:pt>
                <c:pt idx="134">
                  <c:v>0.31983230000000001</c:v>
                </c:pt>
                <c:pt idx="135">
                  <c:v>0.31893280000000002</c:v>
                </c:pt>
                <c:pt idx="136">
                  <c:v>0.32870909999999998</c:v>
                </c:pt>
                <c:pt idx="137">
                  <c:v>0.32770690000000002</c:v>
                </c:pt>
                <c:pt idx="138">
                  <c:v>0.34007959999999998</c:v>
                </c:pt>
                <c:pt idx="139">
                  <c:v>0.33578249999999998</c:v>
                </c:pt>
                <c:pt idx="140">
                  <c:v>0.33933150000000001</c:v>
                </c:pt>
                <c:pt idx="141">
                  <c:v>0.29094940000000002</c:v>
                </c:pt>
                <c:pt idx="142">
                  <c:v>0.30357889999999998</c:v>
                </c:pt>
                <c:pt idx="143">
                  <c:v>0.3322002</c:v>
                </c:pt>
                <c:pt idx="144">
                  <c:v>0.30641879999999999</c:v>
                </c:pt>
                <c:pt idx="145">
                  <c:v>0.30181550000000001</c:v>
                </c:pt>
                <c:pt idx="146">
                  <c:v>0.28298479999999998</c:v>
                </c:pt>
                <c:pt idx="147">
                  <c:v>0.27064949999999999</c:v>
                </c:pt>
                <c:pt idx="148">
                  <c:v>0.27588669999999998</c:v>
                </c:pt>
                <c:pt idx="149">
                  <c:v>0.26919460000000001</c:v>
                </c:pt>
                <c:pt idx="150">
                  <c:v>0.26206279999999998</c:v>
                </c:pt>
                <c:pt idx="151">
                  <c:v>0.26098359999999998</c:v>
                </c:pt>
                <c:pt idx="152">
                  <c:v>0.23540910000000001</c:v>
                </c:pt>
                <c:pt idx="153">
                  <c:v>0.2387523</c:v>
                </c:pt>
                <c:pt idx="154">
                  <c:v>0.23567869999999999</c:v>
                </c:pt>
                <c:pt idx="155">
                  <c:v>0.45898169999999999</c:v>
                </c:pt>
                <c:pt idx="156">
                  <c:v>0.45526739999999999</c:v>
                </c:pt>
                <c:pt idx="157">
                  <c:v>0.46927669999999999</c:v>
                </c:pt>
                <c:pt idx="158">
                  <c:v>0.45667049999999998</c:v>
                </c:pt>
                <c:pt idx="159">
                  <c:v>0.46757530000000003</c:v>
                </c:pt>
                <c:pt idx="160">
                  <c:v>0.48562260000000002</c:v>
                </c:pt>
                <c:pt idx="161">
                  <c:v>0.48643249999999999</c:v>
                </c:pt>
                <c:pt idx="162">
                  <c:v>0.46964590000000001</c:v>
                </c:pt>
                <c:pt idx="163">
                  <c:v>0.48452190000000001</c:v>
                </c:pt>
                <c:pt idx="164">
                  <c:v>0.47504370000000001</c:v>
                </c:pt>
                <c:pt idx="165">
                  <c:v>0.45235819999999999</c:v>
                </c:pt>
                <c:pt idx="166">
                  <c:v>0.43043900000000002</c:v>
                </c:pt>
                <c:pt idx="167">
                  <c:v>0.26367760000000001</c:v>
                </c:pt>
                <c:pt idx="168">
                  <c:v>0.25675789999999998</c:v>
                </c:pt>
                <c:pt idx="169">
                  <c:v>0.27417989999999998</c:v>
                </c:pt>
                <c:pt idx="170">
                  <c:v>0.26570739999999998</c:v>
                </c:pt>
                <c:pt idx="171">
                  <c:v>0.23072619999999999</c:v>
                </c:pt>
                <c:pt idx="172">
                  <c:v>0.25739339999999999</c:v>
                </c:pt>
                <c:pt idx="173">
                  <c:v>0.26574049999999999</c:v>
                </c:pt>
                <c:pt idx="174">
                  <c:v>0.23550589999999999</c:v>
                </c:pt>
                <c:pt idx="175">
                  <c:v>0.25217820000000002</c:v>
                </c:pt>
                <c:pt idx="176">
                  <c:v>0.24847150000000001</c:v>
                </c:pt>
                <c:pt idx="177">
                  <c:v>0.2429114</c:v>
                </c:pt>
                <c:pt idx="178">
                  <c:v>0.2437925</c:v>
                </c:pt>
                <c:pt idx="179">
                  <c:v>0.25564700000000001</c:v>
                </c:pt>
                <c:pt idx="180">
                  <c:v>0.25042389999999998</c:v>
                </c:pt>
                <c:pt idx="181">
                  <c:v>0.23904549999999999</c:v>
                </c:pt>
                <c:pt idx="182">
                  <c:v>0.2312411</c:v>
                </c:pt>
                <c:pt idx="183">
                  <c:v>0.23396130000000001</c:v>
                </c:pt>
                <c:pt idx="184">
                  <c:v>0.2237355</c:v>
                </c:pt>
                <c:pt idx="185">
                  <c:v>0.46680899999999997</c:v>
                </c:pt>
                <c:pt idx="186">
                  <c:v>0.4709044</c:v>
                </c:pt>
                <c:pt idx="187">
                  <c:v>0.48087970000000002</c:v>
                </c:pt>
                <c:pt idx="188">
                  <c:v>0.46341130000000003</c:v>
                </c:pt>
                <c:pt idx="189">
                  <c:v>0.46909970000000001</c:v>
                </c:pt>
                <c:pt idx="190">
                  <c:v>0.45481830000000001</c:v>
                </c:pt>
                <c:pt idx="191">
                  <c:v>0.47039449999999999</c:v>
                </c:pt>
                <c:pt idx="192">
                  <c:v>0.50013269999999999</c:v>
                </c:pt>
                <c:pt idx="193">
                  <c:v>0.51904110000000003</c:v>
                </c:pt>
                <c:pt idx="194">
                  <c:v>0.31600879999999998</c:v>
                </c:pt>
                <c:pt idx="195">
                  <c:v>0.31002000000000002</c:v>
                </c:pt>
                <c:pt idx="196">
                  <c:v>0.31030649999999999</c:v>
                </c:pt>
                <c:pt idx="197">
                  <c:v>0.31543549999999998</c:v>
                </c:pt>
                <c:pt idx="198">
                  <c:v>0.28645350000000003</c:v>
                </c:pt>
                <c:pt idx="199">
                  <c:v>0.31790930000000001</c:v>
                </c:pt>
                <c:pt idx="200">
                  <c:v>0.26205390000000001</c:v>
                </c:pt>
                <c:pt idx="201">
                  <c:v>0.27081889999999997</c:v>
                </c:pt>
                <c:pt idx="202">
                  <c:v>0.27992630000000002</c:v>
                </c:pt>
                <c:pt idx="203">
                  <c:v>0.27890569999999998</c:v>
                </c:pt>
                <c:pt idx="204">
                  <c:v>0.3309337</c:v>
                </c:pt>
                <c:pt idx="205">
                  <c:v>0.33831099999999997</c:v>
                </c:pt>
                <c:pt idx="206">
                  <c:v>0.34952420000000001</c:v>
                </c:pt>
                <c:pt idx="207">
                  <c:v>0.38808599999999999</c:v>
                </c:pt>
                <c:pt idx="208">
                  <c:v>0.40831129999999999</c:v>
                </c:pt>
                <c:pt idx="209">
                  <c:v>0.3315805</c:v>
                </c:pt>
                <c:pt idx="210">
                  <c:v>0.32366339999999999</c:v>
                </c:pt>
                <c:pt idx="211">
                  <c:v>0.34303270000000002</c:v>
                </c:pt>
                <c:pt idx="212">
                  <c:v>0.26834849999999999</c:v>
                </c:pt>
                <c:pt idx="213">
                  <c:v>0.26242369999999998</c:v>
                </c:pt>
                <c:pt idx="214">
                  <c:v>0.24764920000000001</c:v>
                </c:pt>
                <c:pt idx="215">
                  <c:v>0.26901069999999999</c:v>
                </c:pt>
                <c:pt idx="216">
                  <c:v>0.24964510000000001</c:v>
                </c:pt>
                <c:pt idx="217">
                  <c:v>0.18915850000000001</c:v>
                </c:pt>
                <c:pt idx="218">
                  <c:v>0.27075110000000002</c:v>
                </c:pt>
                <c:pt idx="219">
                  <c:v>0.25233660000000002</c:v>
                </c:pt>
                <c:pt idx="220">
                  <c:v>0.2301096</c:v>
                </c:pt>
                <c:pt idx="221">
                  <c:v>0.23109469999999999</c:v>
                </c:pt>
                <c:pt idx="222">
                  <c:v>0.23197300000000001</c:v>
                </c:pt>
                <c:pt idx="223">
                  <c:v>0.2293346</c:v>
                </c:pt>
                <c:pt idx="224">
                  <c:v>0.57155659999999997</c:v>
                </c:pt>
                <c:pt idx="225">
                  <c:v>0.58510090000000003</c:v>
                </c:pt>
                <c:pt idx="226">
                  <c:v>0.59625740000000005</c:v>
                </c:pt>
                <c:pt idx="227">
                  <c:v>0.30642269999999999</c:v>
                </c:pt>
                <c:pt idx="228">
                  <c:v>0.30899910000000003</c:v>
                </c:pt>
                <c:pt idx="229">
                  <c:v>0.31368119999999999</c:v>
                </c:pt>
                <c:pt idx="230">
                  <c:v>0.30549959999999998</c:v>
                </c:pt>
                <c:pt idx="231">
                  <c:v>0.3430858</c:v>
                </c:pt>
                <c:pt idx="232">
                  <c:v>0.33324189999999998</c:v>
                </c:pt>
                <c:pt idx="233">
                  <c:v>0.30658059999999998</c:v>
                </c:pt>
                <c:pt idx="234">
                  <c:v>0.31574380000000002</c:v>
                </c:pt>
                <c:pt idx="235">
                  <c:v>0.33573950000000002</c:v>
                </c:pt>
                <c:pt idx="236">
                  <c:v>0.353493</c:v>
                </c:pt>
                <c:pt idx="237">
                  <c:v>0.30198819999999998</c:v>
                </c:pt>
                <c:pt idx="238">
                  <c:v>0.3143918</c:v>
                </c:pt>
                <c:pt idx="239">
                  <c:v>0.31783169999999999</c:v>
                </c:pt>
                <c:pt idx="240">
                  <c:v>0.23667759999999999</c:v>
                </c:pt>
                <c:pt idx="241">
                  <c:v>0.2518608</c:v>
                </c:pt>
                <c:pt idx="242">
                  <c:v>0.2213349</c:v>
                </c:pt>
                <c:pt idx="243">
                  <c:v>0.22912299999999999</c:v>
                </c:pt>
                <c:pt idx="244">
                  <c:v>0.2115136</c:v>
                </c:pt>
                <c:pt idx="245">
                  <c:v>0.19697110000000001</c:v>
                </c:pt>
                <c:pt idx="246">
                  <c:v>0.2150869</c:v>
                </c:pt>
                <c:pt idx="247">
                  <c:v>0.26046970000000003</c:v>
                </c:pt>
                <c:pt idx="248">
                  <c:v>0.2952824</c:v>
                </c:pt>
                <c:pt idx="249">
                  <c:v>0.2944272</c:v>
                </c:pt>
                <c:pt idx="250">
                  <c:v>0.31119059999999998</c:v>
                </c:pt>
                <c:pt idx="251">
                  <c:v>0.2676422</c:v>
                </c:pt>
                <c:pt idx="252">
                  <c:v>0.2728872</c:v>
                </c:pt>
                <c:pt idx="253">
                  <c:v>0.28009200000000001</c:v>
                </c:pt>
                <c:pt idx="254">
                  <c:v>0.30705090000000002</c:v>
                </c:pt>
                <c:pt idx="255">
                  <c:v>0.30933660000000002</c:v>
                </c:pt>
                <c:pt idx="256">
                  <c:v>0.30767840000000002</c:v>
                </c:pt>
                <c:pt idx="257">
                  <c:v>0.31679190000000002</c:v>
                </c:pt>
                <c:pt idx="258">
                  <c:v>0.30674839999999998</c:v>
                </c:pt>
                <c:pt idx="259">
                  <c:v>0.30528290000000002</c:v>
                </c:pt>
                <c:pt idx="260">
                  <c:v>0.28909669999999998</c:v>
                </c:pt>
                <c:pt idx="261">
                  <c:v>0.28738370000000002</c:v>
                </c:pt>
                <c:pt idx="262">
                  <c:v>0.28386299999999998</c:v>
                </c:pt>
                <c:pt idx="263">
                  <c:v>0.27129019999999998</c:v>
                </c:pt>
                <c:pt idx="264">
                  <c:v>0.26850469999999999</c:v>
                </c:pt>
                <c:pt idx="265">
                  <c:v>0.26717419999999997</c:v>
                </c:pt>
                <c:pt idx="266">
                  <c:v>0.32989410000000002</c:v>
                </c:pt>
                <c:pt idx="267">
                  <c:v>0.33375630000000001</c:v>
                </c:pt>
                <c:pt idx="268">
                  <c:v>0.33870440000000002</c:v>
                </c:pt>
                <c:pt idx="269">
                  <c:v>0.34397749999999999</c:v>
                </c:pt>
                <c:pt idx="270">
                  <c:v>0.346362</c:v>
                </c:pt>
                <c:pt idx="271">
                  <c:v>0.34430369999999999</c:v>
                </c:pt>
                <c:pt idx="272">
                  <c:v>0.33939960000000002</c:v>
                </c:pt>
                <c:pt idx="273">
                  <c:v>0.33604849999999997</c:v>
                </c:pt>
                <c:pt idx="274">
                  <c:v>0.30334660000000002</c:v>
                </c:pt>
                <c:pt idx="275">
                  <c:v>0.2670458</c:v>
                </c:pt>
                <c:pt idx="276">
                  <c:v>0.26805869999999998</c:v>
                </c:pt>
                <c:pt idx="277">
                  <c:v>0.26707579999999997</c:v>
                </c:pt>
                <c:pt idx="278">
                  <c:v>0.3771969</c:v>
                </c:pt>
                <c:pt idx="279">
                  <c:v>0.36675920000000001</c:v>
                </c:pt>
                <c:pt idx="280">
                  <c:v>0.3710542</c:v>
                </c:pt>
                <c:pt idx="281">
                  <c:v>0.36350310000000002</c:v>
                </c:pt>
                <c:pt idx="282">
                  <c:v>0.35690369999999999</c:v>
                </c:pt>
                <c:pt idx="283">
                  <c:v>0.36014800000000002</c:v>
                </c:pt>
                <c:pt idx="284">
                  <c:v>0.36088429999999999</c:v>
                </c:pt>
                <c:pt idx="285">
                  <c:v>0.34576089999999998</c:v>
                </c:pt>
                <c:pt idx="286">
                  <c:v>0.34049160000000001</c:v>
                </c:pt>
                <c:pt idx="287">
                  <c:v>0.3101141</c:v>
                </c:pt>
                <c:pt idx="288">
                  <c:v>0.3156196</c:v>
                </c:pt>
                <c:pt idx="289">
                  <c:v>0.37168319999999999</c:v>
                </c:pt>
                <c:pt idx="290">
                  <c:v>0.40514090000000003</c:v>
                </c:pt>
                <c:pt idx="291">
                  <c:v>0.42255599999999999</c:v>
                </c:pt>
                <c:pt idx="292">
                  <c:v>0.42418260000000002</c:v>
                </c:pt>
              </c:numCache>
            </c:numRef>
          </c:yVal>
          <c:smooth val="0"/>
          <c:extLst>
            <c:ext xmlns:c16="http://schemas.microsoft.com/office/drawing/2014/chart" uri="{C3380CC4-5D6E-409C-BE32-E72D297353CC}">
              <c16:uniqueId val="{00000001-74A1-42F7-A932-CDF03CA08E32}"/>
            </c:ext>
          </c:extLst>
        </c:ser>
        <c:dLbls>
          <c:showLegendKey val="0"/>
          <c:showVal val="0"/>
          <c:showCatName val="0"/>
          <c:showSerName val="0"/>
          <c:showPercent val="0"/>
          <c:showBubbleSize val="0"/>
        </c:dLbls>
        <c:axId val="174236416"/>
        <c:axId val="174237952"/>
      </c:scatterChart>
      <c:valAx>
        <c:axId val="174236416"/>
        <c:scaling>
          <c:orientation val="minMax"/>
          <c:max val="2015"/>
          <c:min val="1965"/>
        </c:scaling>
        <c:delete val="0"/>
        <c:axPos val="b"/>
        <c:numFmt formatCode="General" sourceLinked="1"/>
        <c:majorTickMark val="out"/>
        <c:minorTickMark val="none"/>
        <c:tickLblPos val="nextTo"/>
        <c:crossAx val="174237952"/>
        <c:crosses val="autoZero"/>
        <c:crossBetween val="midCat"/>
        <c:majorUnit val="10"/>
      </c:valAx>
      <c:valAx>
        <c:axId val="174237952"/>
        <c:scaling>
          <c:orientation val="minMax"/>
          <c:max val="0.75000000000000011"/>
          <c:min val="0"/>
        </c:scaling>
        <c:delete val="0"/>
        <c:axPos val="l"/>
        <c:majorGridlines/>
        <c:numFmt formatCode="#,##0.00" sourceLinked="0"/>
        <c:majorTickMark val="out"/>
        <c:minorTickMark val="none"/>
        <c:tickLblPos val="nextTo"/>
        <c:crossAx val="174236416"/>
        <c:crosses val="autoZero"/>
        <c:crossBetween val="midCat"/>
        <c:majorUnit val="0.25"/>
      </c:valAx>
      <c:spPr>
        <a:noFill/>
        <a:ln>
          <a:noFill/>
        </a:ln>
      </c:spPr>
    </c:plotArea>
    <c:plotVisOnly val="1"/>
    <c:dispBlanksAs val="gap"/>
    <c:showDLblsOverMax val="0"/>
  </c:chart>
  <c:spPr>
    <a:noFill/>
    <a:ln>
      <a:noFill/>
    </a:ln>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US" sz="1050"/>
              <a:t>Trend fiscal redistribution LIS-countries</a:t>
            </a:r>
          </a:p>
        </c:rich>
      </c:tx>
      <c:overlay val="0"/>
    </c:title>
    <c:autoTitleDeleted val="0"/>
    <c:plotArea>
      <c:layout>
        <c:manualLayout>
          <c:layoutTarget val="inner"/>
          <c:xMode val="edge"/>
          <c:yMode val="edge"/>
          <c:x val="0.14334895833333333"/>
          <c:y val="0.15215794306703398"/>
          <c:w val="0.76404687500000001"/>
          <c:h val="0.7398758522953226"/>
        </c:manualLayout>
      </c:layout>
      <c:scatterChart>
        <c:scatterStyle val="lineMarker"/>
        <c:varyColors val="0"/>
        <c:ser>
          <c:idx val="0"/>
          <c:order val="0"/>
          <c:spPr>
            <a:ln w="28575">
              <a:noFill/>
            </a:ln>
          </c:spPr>
          <c:marker>
            <c:symbol val="circle"/>
            <c:size val="3"/>
            <c:spPr>
              <a:solidFill>
                <a:schemeClr val="accent3">
                  <a:lumMod val="60000"/>
                  <a:lumOff val="40000"/>
                </a:schemeClr>
              </a:solidFill>
              <a:ln>
                <a:solidFill>
                  <a:schemeClr val="tx1">
                    <a:shade val="95000"/>
                    <a:satMod val="105000"/>
                  </a:schemeClr>
                </a:solidFill>
              </a:ln>
            </c:spPr>
          </c:marker>
          <c:trendline>
            <c:trendlineType val="linear"/>
            <c:dispRSqr val="1"/>
            <c:dispEq val="1"/>
            <c:trendlineLbl>
              <c:layout>
                <c:manualLayout>
                  <c:x val="-0.33708911206759129"/>
                  <c:y val="-0.21546669890269299"/>
                </c:manualLayout>
              </c:layout>
              <c:numFmt formatCode="#,##0.000" sourceLinked="0"/>
            </c:trendlineLbl>
          </c:trendline>
          <c:xVal>
            <c:numRef>
              <c:f>'A2 Ginis and FRD'!$A$6:$A$298</c:f>
              <c:numCache>
                <c:formatCode>General</c:formatCode>
                <c:ptCount val="293"/>
                <c:pt idx="0">
                  <c:v>2010</c:v>
                </c:pt>
                <c:pt idx="1">
                  <c:v>2008</c:v>
                </c:pt>
                <c:pt idx="2">
                  <c:v>2003</c:v>
                </c:pt>
                <c:pt idx="3">
                  <c:v>2001</c:v>
                </c:pt>
                <c:pt idx="4">
                  <c:v>1995</c:v>
                </c:pt>
                <c:pt idx="5">
                  <c:v>1989</c:v>
                </c:pt>
                <c:pt idx="6">
                  <c:v>1985</c:v>
                </c:pt>
                <c:pt idx="7">
                  <c:v>1981</c:v>
                </c:pt>
                <c:pt idx="8">
                  <c:v>2013</c:v>
                </c:pt>
                <c:pt idx="9">
                  <c:v>2010</c:v>
                </c:pt>
                <c:pt idx="10">
                  <c:v>2007</c:v>
                </c:pt>
                <c:pt idx="11">
                  <c:v>2004</c:v>
                </c:pt>
                <c:pt idx="12">
                  <c:v>2000</c:v>
                </c:pt>
                <c:pt idx="13">
                  <c:v>1997</c:v>
                </c:pt>
                <c:pt idx="14">
                  <c:v>1995</c:v>
                </c:pt>
                <c:pt idx="15">
                  <c:v>1994</c:v>
                </c:pt>
                <c:pt idx="16">
                  <c:v>1987</c:v>
                </c:pt>
                <c:pt idx="17">
                  <c:v>2000</c:v>
                </c:pt>
                <c:pt idx="18">
                  <c:v>1997</c:v>
                </c:pt>
                <c:pt idx="19">
                  <c:v>1995</c:v>
                </c:pt>
                <c:pt idx="20">
                  <c:v>1992</c:v>
                </c:pt>
                <c:pt idx="21">
                  <c:v>1988</c:v>
                </c:pt>
                <c:pt idx="22">
                  <c:v>1985</c:v>
                </c:pt>
                <c:pt idx="23">
                  <c:v>2013</c:v>
                </c:pt>
                <c:pt idx="24">
                  <c:v>2011</c:v>
                </c:pt>
                <c:pt idx="25">
                  <c:v>2009</c:v>
                </c:pt>
                <c:pt idx="26">
                  <c:v>2006</c:v>
                </c:pt>
                <c:pt idx="27">
                  <c:v>2010</c:v>
                </c:pt>
                <c:pt idx="28">
                  <c:v>2007</c:v>
                </c:pt>
                <c:pt idx="29">
                  <c:v>2004</c:v>
                </c:pt>
                <c:pt idx="30">
                  <c:v>2000</c:v>
                </c:pt>
                <c:pt idx="31">
                  <c:v>1998</c:v>
                </c:pt>
                <c:pt idx="32">
                  <c:v>1997</c:v>
                </c:pt>
                <c:pt idx="33">
                  <c:v>1994</c:v>
                </c:pt>
                <c:pt idx="34">
                  <c:v>1991</c:v>
                </c:pt>
                <c:pt idx="35">
                  <c:v>1987</c:v>
                </c:pt>
                <c:pt idx="36">
                  <c:v>1981</c:v>
                </c:pt>
                <c:pt idx="37">
                  <c:v>1975</c:v>
                </c:pt>
                <c:pt idx="38">
                  <c:v>1971</c:v>
                </c:pt>
                <c:pt idx="39">
                  <c:v>2002</c:v>
                </c:pt>
                <c:pt idx="40">
                  <c:v>2013</c:v>
                </c:pt>
                <c:pt idx="41">
                  <c:v>2010</c:v>
                </c:pt>
                <c:pt idx="42">
                  <c:v>2007</c:v>
                </c:pt>
                <c:pt idx="43">
                  <c:v>2004</c:v>
                </c:pt>
                <c:pt idx="44">
                  <c:v>2013</c:v>
                </c:pt>
                <c:pt idx="45">
                  <c:v>2010</c:v>
                </c:pt>
                <c:pt idx="46">
                  <c:v>2007</c:v>
                </c:pt>
                <c:pt idx="47">
                  <c:v>2004</c:v>
                </c:pt>
                <c:pt idx="48">
                  <c:v>2002</c:v>
                </c:pt>
                <c:pt idx="49">
                  <c:v>1996</c:v>
                </c:pt>
                <c:pt idx="50">
                  <c:v>1992</c:v>
                </c:pt>
                <c:pt idx="51">
                  <c:v>2013</c:v>
                </c:pt>
                <c:pt idx="52">
                  <c:v>2010</c:v>
                </c:pt>
                <c:pt idx="53">
                  <c:v>2007</c:v>
                </c:pt>
                <c:pt idx="54">
                  <c:v>2004</c:v>
                </c:pt>
                <c:pt idx="55">
                  <c:v>2000</c:v>
                </c:pt>
                <c:pt idx="56">
                  <c:v>1995</c:v>
                </c:pt>
                <c:pt idx="57">
                  <c:v>1992</c:v>
                </c:pt>
                <c:pt idx="58">
                  <c:v>1987</c:v>
                </c:pt>
                <c:pt idx="59">
                  <c:v>2007</c:v>
                </c:pt>
                <c:pt idx="60">
                  <c:v>2012</c:v>
                </c:pt>
                <c:pt idx="61">
                  <c:v>2013</c:v>
                </c:pt>
                <c:pt idx="62">
                  <c:v>2010</c:v>
                </c:pt>
                <c:pt idx="63">
                  <c:v>2007</c:v>
                </c:pt>
                <c:pt idx="64">
                  <c:v>2004</c:v>
                </c:pt>
                <c:pt idx="65">
                  <c:v>2000</c:v>
                </c:pt>
                <c:pt idx="66">
                  <c:v>2013</c:v>
                </c:pt>
                <c:pt idx="67">
                  <c:v>2010</c:v>
                </c:pt>
                <c:pt idx="68">
                  <c:v>2007</c:v>
                </c:pt>
                <c:pt idx="69">
                  <c:v>2004</c:v>
                </c:pt>
                <c:pt idx="70">
                  <c:v>2000</c:v>
                </c:pt>
                <c:pt idx="71">
                  <c:v>1995</c:v>
                </c:pt>
                <c:pt idx="72">
                  <c:v>1991</c:v>
                </c:pt>
                <c:pt idx="73">
                  <c:v>1987</c:v>
                </c:pt>
                <c:pt idx="74">
                  <c:v>2010</c:v>
                </c:pt>
                <c:pt idx="75">
                  <c:v>2005</c:v>
                </c:pt>
                <c:pt idx="76">
                  <c:v>2000</c:v>
                </c:pt>
                <c:pt idx="77">
                  <c:v>1994</c:v>
                </c:pt>
                <c:pt idx="78">
                  <c:v>1989</c:v>
                </c:pt>
                <c:pt idx="79">
                  <c:v>1984</c:v>
                </c:pt>
                <c:pt idx="80">
                  <c:v>1978</c:v>
                </c:pt>
                <c:pt idx="81">
                  <c:v>2013</c:v>
                </c:pt>
                <c:pt idx="82">
                  <c:v>2010</c:v>
                </c:pt>
                <c:pt idx="83">
                  <c:v>2013</c:v>
                </c:pt>
                <c:pt idx="84">
                  <c:v>2010</c:v>
                </c:pt>
                <c:pt idx="85">
                  <c:v>2007</c:v>
                </c:pt>
                <c:pt idx="86">
                  <c:v>2004</c:v>
                </c:pt>
                <c:pt idx="87">
                  <c:v>2000</c:v>
                </c:pt>
                <c:pt idx="88">
                  <c:v>1994</c:v>
                </c:pt>
                <c:pt idx="89">
                  <c:v>1989</c:v>
                </c:pt>
                <c:pt idx="90">
                  <c:v>1984</c:v>
                </c:pt>
                <c:pt idx="91">
                  <c:v>1983</c:v>
                </c:pt>
                <c:pt idx="92">
                  <c:v>1981</c:v>
                </c:pt>
                <c:pt idx="93">
                  <c:v>1978</c:v>
                </c:pt>
                <c:pt idx="94">
                  <c:v>1973</c:v>
                </c:pt>
                <c:pt idx="95">
                  <c:v>2013</c:v>
                </c:pt>
                <c:pt idx="96">
                  <c:v>2010</c:v>
                </c:pt>
                <c:pt idx="97">
                  <c:v>2007</c:v>
                </c:pt>
                <c:pt idx="98">
                  <c:v>2004</c:v>
                </c:pt>
                <c:pt idx="99">
                  <c:v>2000</c:v>
                </c:pt>
                <c:pt idx="100">
                  <c:v>1995</c:v>
                </c:pt>
                <c:pt idx="101">
                  <c:v>2014</c:v>
                </c:pt>
                <c:pt idx="102">
                  <c:v>2011</c:v>
                </c:pt>
                <c:pt idx="103">
                  <c:v>2006</c:v>
                </c:pt>
                <c:pt idx="104">
                  <c:v>2012</c:v>
                </c:pt>
                <c:pt idx="105">
                  <c:v>2009</c:v>
                </c:pt>
                <c:pt idx="106">
                  <c:v>2007</c:v>
                </c:pt>
                <c:pt idx="107">
                  <c:v>2005</c:v>
                </c:pt>
                <c:pt idx="108">
                  <c:v>1999</c:v>
                </c:pt>
                <c:pt idx="109">
                  <c:v>1994</c:v>
                </c:pt>
                <c:pt idx="110">
                  <c:v>1991</c:v>
                </c:pt>
                <c:pt idx="111">
                  <c:v>2010</c:v>
                </c:pt>
                <c:pt idx="112">
                  <c:v>2007</c:v>
                </c:pt>
                <c:pt idx="113">
                  <c:v>2004</c:v>
                </c:pt>
                <c:pt idx="114">
                  <c:v>2011</c:v>
                </c:pt>
                <c:pt idx="115">
                  <c:v>2004</c:v>
                </c:pt>
                <c:pt idx="116">
                  <c:v>2010</c:v>
                </c:pt>
                <c:pt idx="117">
                  <c:v>2007</c:v>
                </c:pt>
                <c:pt idx="118">
                  <c:v>2004</c:v>
                </c:pt>
                <c:pt idx="119">
                  <c:v>2000</c:v>
                </c:pt>
                <c:pt idx="120">
                  <c:v>1996</c:v>
                </c:pt>
                <c:pt idx="121">
                  <c:v>1995</c:v>
                </c:pt>
                <c:pt idx="122">
                  <c:v>1994</c:v>
                </c:pt>
                <c:pt idx="123">
                  <c:v>1987</c:v>
                </c:pt>
                <c:pt idx="124">
                  <c:v>2012</c:v>
                </c:pt>
                <c:pt idx="125">
                  <c:v>2010</c:v>
                </c:pt>
                <c:pt idx="126">
                  <c:v>2007</c:v>
                </c:pt>
                <c:pt idx="127">
                  <c:v>2005</c:v>
                </c:pt>
                <c:pt idx="128">
                  <c:v>2001</c:v>
                </c:pt>
                <c:pt idx="129">
                  <c:v>1997</c:v>
                </c:pt>
                <c:pt idx="130">
                  <c:v>1992</c:v>
                </c:pt>
                <c:pt idx="131">
                  <c:v>1986</c:v>
                </c:pt>
                <c:pt idx="132">
                  <c:v>1979</c:v>
                </c:pt>
                <c:pt idx="133">
                  <c:v>2014</c:v>
                </c:pt>
                <c:pt idx="134">
                  <c:v>2010</c:v>
                </c:pt>
                <c:pt idx="135">
                  <c:v>2008</c:v>
                </c:pt>
                <c:pt idx="136">
                  <c:v>2004</c:v>
                </c:pt>
                <c:pt idx="137">
                  <c:v>2000</c:v>
                </c:pt>
                <c:pt idx="138">
                  <c:v>1998</c:v>
                </c:pt>
                <c:pt idx="139">
                  <c:v>1995</c:v>
                </c:pt>
                <c:pt idx="140">
                  <c:v>1993</c:v>
                </c:pt>
                <c:pt idx="141">
                  <c:v>1991</c:v>
                </c:pt>
                <c:pt idx="142">
                  <c:v>1989</c:v>
                </c:pt>
                <c:pt idx="143">
                  <c:v>1987</c:v>
                </c:pt>
                <c:pt idx="144">
                  <c:v>1986</c:v>
                </c:pt>
                <c:pt idx="145">
                  <c:v>2008</c:v>
                </c:pt>
                <c:pt idx="146">
                  <c:v>2013</c:v>
                </c:pt>
                <c:pt idx="147">
                  <c:v>2010</c:v>
                </c:pt>
                <c:pt idx="148">
                  <c:v>2007</c:v>
                </c:pt>
                <c:pt idx="149">
                  <c:v>2004</c:v>
                </c:pt>
                <c:pt idx="150">
                  <c:v>2000</c:v>
                </c:pt>
                <c:pt idx="151">
                  <c:v>1997</c:v>
                </c:pt>
                <c:pt idx="152">
                  <c:v>1994</c:v>
                </c:pt>
                <c:pt idx="153">
                  <c:v>1991</c:v>
                </c:pt>
                <c:pt idx="154">
                  <c:v>1985</c:v>
                </c:pt>
                <c:pt idx="155">
                  <c:v>2012</c:v>
                </c:pt>
                <c:pt idx="156">
                  <c:v>2010</c:v>
                </c:pt>
                <c:pt idx="157">
                  <c:v>2008</c:v>
                </c:pt>
                <c:pt idx="158">
                  <c:v>2004</c:v>
                </c:pt>
                <c:pt idx="159">
                  <c:v>2002</c:v>
                </c:pt>
                <c:pt idx="160">
                  <c:v>2000</c:v>
                </c:pt>
                <c:pt idx="161">
                  <c:v>1998</c:v>
                </c:pt>
                <c:pt idx="162">
                  <c:v>1996</c:v>
                </c:pt>
                <c:pt idx="163">
                  <c:v>1994</c:v>
                </c:pt>
                <c:pt idx="164">
                  <c:v>1992</c:v>
                </c:pt>
                <c:pt idx="165">
                  <c:v>1989</c:v>
                </c:pt>
                <c:pt idx="166">
                  <c:v>1984</c:v>
                </c:pt>
                <c:pt idx="167">
                  <c:v>2013</c:v>
                </c:pt>
                <c:pt idx="168">
                  <c:v>2010</c:v>
                </c:pt>
                <c:pt idx="169">
                  <c:v>2007</c:v>
                </c:pt>
                <c:pt idx="170">
                  <c:v>2004</c:v>
                </c:pt>
                <c:pt idx="171">
                  <c:v>1999</c:v>
                </c:pt>
                <c:pt idx="172">
                  <c:v>1993</c:v>
                </c:pt>
                <c:pt idx="173">
                  <c:v>1990</c:v>
                </c:pt>
                <c:pt idx="174">
                  <c:v>1987</c:v>
                </c:pt>
                <c:pt idx="175">
                  <c:v>1983</c:v>
                </c:pt>
                <c:pt idx="176">
                  <c:v>2013</c:v>
                </c:pt>
                <c:pt idx="177">
                  <c:v>2010</c:v>
                </c:pt>
                <c:pt idx="178">
                  <c:v>2007</c:v>
                </c:pt>
                <c:pt idx="179">
                  <c:v>2004</c:v>
                </c:pt>
                <c:pt idx="180">
                  <c:v>2000</c:v>
                </c:pt>
                <c:pt idx="181">
                  <c:v>1995</c:v>
                </c:pt>
                <c:pt idx="182">
                  <c:v>1991</c:v>
                </c:pt>
                <c:pt idx="183">
                  <c:v>1986</c:v>
                </c:pt>
                <c:pt idx="184">
                  <c:v>1979</c:v>
                </c:pt>
                <c:pt idx="185">
                  <c:v>2013</c:v>
                </c:pt>
                <c:pt idx="186">
                  <c:v>2010</c:v>
                </c:pt>
                <c:pt idx="187">
                  <c:v>2007</c:v>
                </c:pt>
                <c:pt idx="188">
                  <c:v>2013</c:v>
                </c:pt>
                <c:pt idx="189">
                  <c:v>2010</c:v>
                </c:pt>
                <c:pt idx="190">
                  <c:v>2013</c:v>
                </c:pt>
                <c:pt idx="191">
                  <c:v>2010</c:v>
                </c:pt>
                <c:pt idx="192">
                  <c:v>2007</c:v>
                </c:pt>
                <c:pt idx="193">
                  <c:v>2004</c:v>
                </c:pt>
                <c:pt idx="194">
                  <c:v>2013</c:v>
                </c:pt>
                <c:pt idx="195">
                  <c:v>2010</c:v>
                </c:pt>
                <c:pt idx="196">
                  <c:v>2007</c:v>
                </c:pt>
                <c:pt idx="197">
                  <c:v>2004</c:v>
                </c:pt>
                <c:pt idx="198">
                  <c:v>1999</c:v>
                </c:pt>
                <c:pt idx="199">
                  <c:v>1995</c:v>
                </c:pt>
                <c:pt idx="200">
                  <c:v>1992</c:v>
                </c:pt>
                <c:pt idx="201">
                  <c:v>1986</c:v>
                </c:pt>
                <c:pt idx="202">
                  <c:v>1997</c:v>
                </c:pt>
                <c:pt idx="203">
                  <c:v>1995</c:v>
                </c:pt>
                <c:pt idx="204">
                  <c:v>2013</c:v>
                </c:pt>
                <c:pt idx="205">
                  <c:v>2010</c:v>
                </c:pt>
                <c:pt idx="206">
                  <c:v>2007</c:v>
                </c:pt>
                <c:pt idx="207">
                  <c:v>2004</c:v>
                </c:pt>
                <c:pt idx="208">
                  <c:v>2000</c:v>
                </c:pt>
                <c:pt idx="209">
                  <c:v>2013</c:v>
                </c:pt>
                <c:pt idx="210">
                  <c:v>2010</c:v>
                </c:pt>
                <c:pt idx="211">
                  <c:v>2006</c:v>
                </c:pt>
                <c:pt idx="212">
                  <c:v>2013</c:v>
                </c:pt>
                <c:pt idx="213">
                  <c:v>2010</c:v>
                </c:pt>
                <c:pt idx="214">
                  <c:v>2007</c:v>
                </c:pt>
                <c:pt idx="215">
                  <c:v>2004</c:v>
                </c:pt>
                <c:pt idx="216">
                  <c:v>1996</c:v>
                </c:pt>
                <c:pt idx="217">
                  <c:v>1992</c:v>
                </c:pt>
                <c:pt idx="218">
                  <c:v>2012</c:v>
                </c:pt>
                <c:pt idx="219">
                  <c:v>2010</c:v>
                </c:pt>
                <c:pt idx="220">
                  <c:v>2007</c:v>
                </c:pt>
                <c:pt idx="221">
                  <c:v>2004</c:v>
                </c:pt>
                <c:pt idx="222">
                  <c:v>1999</c:v>
                </c:pt>
                <c:pt idx="223">
                  <c:v>1997</c:v>
                </c:pt>
                <c:pt idx="224">
                  <c:v>2012</c:v>
                </c:pt>
                <c:pt idx="225">
                  <c:v>2010</c:v>
                </c:pt>
                <c:pt idx="226">
                  <c:v>2008</c:v>
                </c:pt>
                <c:pt idx="227">
                  <c:v>2012</c:v>
                </c:pt>
                <c:pt idx="228">
                  <c:v>2010</c:v>
                </c:pt>
                <c:pt idx="229">
                  <c:v>2008</c:v>
                </c:pt>
                <c:pt idx="230">
                  <c:v>2006</c:v>
                </c:pt>
                <c:pt idx="231">
                  <c:v>2013</c:v>
                </c:pt>
                <c:pt idx="232">
                  <c:v>2010</c:v>
                </c:pt>
                <c:pt idx="233">
                  <c:v>2007</c:v>
                </c:pt>
                <c:pt idx="234">
                  <c:v>2004</c:v>
                </c:pt>
                <c:pt idx="235">
                  <c:v>2000</c:v>
                </c:pt>
                <c:pt idx="236">
                  <c:v>1995</c:v>
                </c:pt>
                <c:pt idx="237">
                  <c:v>1990</c:v>
                </c:pt>
                <c:pt idx="238">
                  <c:v>1985</c:v>
                </c:pt>
                <c:pt idx="239">
                  <c:v>1980</c:v>
                </c:pt>
                <c:pt idx="240">
                  <c:v>2005</c:v>
                </c:pt>
                <c:pt idx="241">
                  <c:v>2000</c:v>
                </c:pt>
                <c:pt idx="242">
                  <c:v>1995</c:v>
                </c:pt>
                <c:pt idx="243">
                  <c:v>1992</c:v>
                </c:pt>
                <c:pt idx="244">
                  <c:v>1987</c:v>
                </c:pt>
                <c:pt idx="245">
                  <c:v>1981</c:v>
                </c:pt>
                <c:pt idx="246">
                  <c:v>1975</c:v>
                </c:pt>
                <c:pt idx="247">
                  <c:v>1967</c:v>
                </c:pt>
                <c:pt idx="248">
                  <c:v>2013</c:v>
                </c:pt>
                <c:pt idx="249">
                  <c:v>2010</c:v>
                </c:pt>
                <c:pt idx="250">
                  <c:v>2007</c:v>
                </c:pt>
                <c:pt idx="251">
                  <c:v>2004</c:v>
                </c:pt>
                <c:pt idx="252">
                  <c:v>2002</c:v>
                </c:pt>
                <c:pt idx="253">
                  <c:v>2000</c:v>
                </c:pt>
                <c:pt idx="254">
                  <c:v>1992</c:v>
                </c:pt>
                <c:pt idx="255">
                  <c:v>1982</c:v>
                </c:pt>
                <c:pt idx="256">
                  <c:v>2013</c:v>
                </c:pt>
                <c:pt idx="257">
                  <c:v>2010</c:v>
                </c:pt>
                <c:pt idx="258">
                  <c:v>2007</c:v>
                </c:pt>
                <c:pt idx="259">
                  <c:v>2005</c:v>
                </c:pt>
                <c:pt idx="260">
                  <c:v>2000</c:v>
                </c:pt>
                <c:pt idx="261">
                  <c:v>1997</c:v>
                </c:pt>
                <c:pt idx="262">
                  <c:v>1995</c:v>
                </c:pt>
                <c:pt idx="263">
                  <c:v>1991</c:v>
                </c:pt>
                <c:pt idx="264">
                  <c:v>1986</c:v>
                </c:pt>
                <c:pt idx="265">
                  <c:v>1981</c:v>
                </c:pt>
                <c:pt idx="266">
                  <c:v>2013</c:v>
                </c:pt>
                <c:pt idx="267">
                  <c:v>2010</c:v>
                </c:pt>
                <c:pt idx="268">
                  <c:v>2007</c:v>
                </c:pt>
                <c:pt idx="269">
                  <c:v>2004</c:v>
                </c:pt>
                <c:pt idx="270">
                  <c:v>1999</c:v>
                </c:pt>
                <c:pt idx="271">
                  <c:v>1995</c:v>
                </c:pt>
                <c:pt idx="272">
                  <c:v>1994</c:v>
                </c:pt>
                <c:pt idx="273">
                  <c:v>1991</c:v>
                </c:pt>
                <c:pt idx="274">
                  <c:v>1986</c:v>
                </c:pt>
                <c:pt idx="275">
                  <c:v>1979</c:v>
                </c:pt>
                <c:pt idx="276">
                  <c:v>1974</c:v>
                </c:pt>
                <c:pt idx="277">
                  <c:v>1969</c:v>
                </c:pt>
                <c:pt idx="278">
                  <c:v>2013</c:v>
                </c:pt>
                <c:pt idx="279">
                  <c:v>2010</c:v>
                </c:pt>
                <c:pt idx="280">
                  <c:v>2007</c:v>
                </c:pt>
                <c:pt idx="281">
                  <c:v>2004</c:v>
                </c:pt>
                <c:pt idx="282">
                  <c:v>2000</c:v>
                </c:pt>
                <c:pt idx="283">
                  <c:v>1997</c:v>
                </c:pt>
                <c:pt idx="284">
                  <c:v>1994</c:v>
                </c:pt>
                <c:pt idx="285">
                  <c:v>1991</c:v>
                </c:pt>
                <c:pt idx="286">
                  <c:v>1986</c:v>
                </c:pt>
                <c:pt idx="287">
                  <c:v>1979</c:v>
                </c:pt>
                <c:pt idx="288">
                  <c:v>1974</c:v>
                </c:pt>
                <c:pt idx="289">
                  <c:v>2013</c:v>
                </c:pt>
                <c:pt idx="290">
                  <c:v>2010</c:v>
                </c:pt>
                <c:pt idx="291">
                  <c:v>2007</c:v>
                </c:pt>
                <c:pt idx="292">
                  <c:v>2004</c:v>
                </c:pt>
              </c:numCache>
            </c:numRef>
          </c:xVal>
          <c:yVal>
            <c:numRef>
              <c:f>'A2 Ginis and FRD'!$J$6:$J$298</c:f>
              <c:numCache>
                <c:formatCode>0.000</c:formatCode>
                <c:ptCount val="293"/>
                <c:pt idx="0">
                  <c:v>0.14709559999999999</c:v>
                </c:pt>
                <c:pt idx="1">
                  <c:v>0.14181539999999998</c:v>
                </c:pt>
                <c:pt idx="2">
                  <c:v>0.16342319999999999</c:v>
                </c:pt>
                <c:pt idx="3">
                  <c:v>0.17124370000000005</c:v>
                </c:pt>
                <c:pt idx="4">
                  <c:v>0.16555429999999999</c:v>
                </c:pt>
                <c:pt idx="5">
                  <c:v>0.13204139999999998</c:v>
                </c:pt>
                <c:pt idx="6">
                  <c:v>0.14296010000000003</c:v>
                </c:pt>
                <c:pt idx="7">
                  <c:v>0.12180209999999997</c:v>
                </c:pt>
                <c:pt idx="8">
                  <c:v>0.21460499999999999</c:v>
                </c:pt>
                <c:pt idx="9">
                  <c:v>0.21163499999999996</c:v>
                </c:pt>
                <c:pt idx="10">
                  <c:v>0.20061830000000003</c:v>
                </c:pt>
                <c:pt idx="11">
                  <c:v>0.18973329999999999</c:v>
                </c:pt>
                <c:pt idx="12">
                  <c:v>0.16989219999999999</c:v>
                </c:pt>
                <c:pt idx="13">
                  <c:v>0.1606128</c:v>
                </c:pt>
                <c:pt idx="15">
                  <c:v>0.1583406</c:v>
                </c:pt>
                <c:pt idx="17">
                  <c:v>0.19477819999999996</c:v>
                </c:pt>
                <c:pt idx="18">
                  <c:v>0.23142219999999997</c:v>
                </c:pt>
                <c:pt idx="19">
                  <c:v>0.20047559999999998</c:v>
                </c:pt>
                <c:pt idx="20">
                  <c:v>0.22735210000000003</c:v>
                </c:pt>
                <c:pt idx="21">
                  <c:v>0.18903100000000003</c:v>
                </c:pt>
                <c:pt idx="22">
                  <c:v>0.18757420000000002</c:v>
                </c:pt>
                <c:pt idx="23">
                  <c:v>9.2781699999999967E-2</c:v>
                </c:pt>
                <c:pt idx="24">
                  <c:v>8.3876600000000023E-2</c:v>
                </c:pt>
                <c:pt idx="25">
                  <c:v>7.8556500000000029E-2</c:v>
                </c:pt>
                <c:pt idx="26">
                  <c:v>7.1369299999999969E-2</c:v>
                </c:pt>
                <c:pt idx="27">
                  <c:v>0.16392200000000001</c:v>
                </c:pt>
                <c:pt idx="28">
                  <c:v>0.15641620000000001</c:v>
                </c:pt>
                <c:pt idx="29">
                  <c:v>0.15649989999999997</c:v>
                </c:pt>
                <c:pt idx="30">
                  <c:v>0.15065790000000001</c:v>
                </c:pt>
                <c:pt idx="31">
                  <c:v>0.16407450000000001</c:v>
                </c:pt>
                <c:pt idx="32">
                  <c:v>0.15831729999999999</c:v>
                </c:pt>
                <c:pt idx="33">
                  <c:v>0.16384359999999998</c:v>
                </c:pt>
                <c:pt idx="34">
                  <c:v>0.14478270000000004</c:v>
                </c:pt>
                <c:pt idx="35">
                  <c:v>0.12370080000000006</c:v>
                </c:pt>
                <c:pt idx="36">
                  <c:v>9.7232000000000041E-2</c:v>
                </c:pt>
                <c:pt idx="37">
                  <c:v>9.6049400000000007E-2</c:v>
                </c:pt>
                <c:pt idx="38">
                  <c:v>8.7478400000000012E-2</c:v>
                </c:pt>
                <c:pt idx="39">
                  <c:v>5.5564200000000064E-2</c:v>
                </c:pt>
                <c:pt idx="40">
                  <c:v>2.6184899999999955E-2</c:v>
                </c:pt>
                <c:pt idx="41">
                  <c:v>1.4443299999999992E-2</c:v>
                </c:pt>
                <c:pt idx="42">
                  <c:v>1.0441499999999992E-2</c:v>
                </c:pt>
                <c:pt idx="43">
                  <c:v>8.3799999999967234E-5</c:v>
                </c:pt>
                <c:pt idx="44">
                  <c:v>0.1992004</c:v>
                </c:pt>
                <c:pt idx="45">
                  <c:v>0.19115130000000002</c:v>
                </c:pt>
                <c:pt idx="46">
                  <c:v>0.19507200000000002</c:v>
                </c:pt>
                <c:pt idx="47">
                  <c:v>0.19998060000000001</c:v>
                </c:pt>
                <c:pt idx="48">
                  <c:v>0.20844699999999999</c:v>
                </c:pt>
                <c:pt idx="49">
                  <c:v>0.17481730000000001</c:v>
                </c:pt>
                <c:pt idx="50">
                  <c:v>0.1948328</c:v>
                </c:pt>
                <c:pt idx="51">
                  <c:v>0.22642060000000003</c:v>
                </c:pt>
                <c:pt idx="52">
                  <c:v>0.21697940000000002</c:v>
                </c:pt>
                <c:pt idx="53">
                  <c:v>0.1997517</c:v>
                </c:pt>
                <c:pt idx="54">
                  <c:v>0.21877179999999999</c:v>
                </c:pt>
                <c:pt idx="55">
                  <c:v>0.21299189999999998</c:v>
                </c:pt>
                <c:pt idx="56">
                  <c:v>0.22650789999999998</c:v>
                </c:pt>
                <c:pt idx="57">
                  <c:v>0.20961559999999999</c:v>
                </c:pt>
                <c:pt idx="58">
                  <c:v>0.16093419999999997</c:v>
                </c:pt>
                <c:pt idx="59">
                  <c:v>8.4578999999999627E-3</c:v>
                </c:pt>
                <c:pt idx="60">
                  <c:v>2.7905500000000028E-2</c:v>
                </c:pt>
                <c:pt idx="61">
                  <c:v>0.18804009999999999</c:v>
                </c:pt>
                <c:pt idx="62">
                  <c:v>0.19673689999999999</c:v>
                </c:pt>
                <c:pt idx="63">
                  <c:v>0.18121009999999999</c:v>
                </c:pt>
                <c:pt idx="64">
                  <c:v>0.14922409999999997</c:v>
                </c:pt>
                <c:pt idx="65">
                  <c:v>0.13842520000000003</c:v>
                </c:pt>
                <c:pt idx="66">
                  <c:v>0.2281765</c:v>
                </c:pt>
                <c:pt idx="67">
                  <c:v>0.21707660000000001</c:v>
                </c:pt>
                <c:pt idx="68">
                  <c:v>0.20499819999999996</c:v>
                </c:pt>
                <c:pt idx="69">
                  <c:v>0.21429989999999999</c:v>
                </c:pt>
                <c:pt idx="70">
                  <c:v>0.21625660000000002</c:v>
                </c:pt>
                <c:pt idx="71">
                  <c:v>0.25893119999999997</c:v>
                </c:pt>
                <c:pt idx="72">
                  <c:v>0.19727350000000002</c:v>
                </c:pt>
                <c:pt idx="73">
                  <c:v>0.18101399999999998</c:v>
                </c:pt>
                <c:pt idx="74">
                  <c:v>0.20436719999999997</c:v>
                </c:pt>
                <c:pt idx="75">
                  <c:v>0.19810079999999997</c:v>
                </c:pt>
                <c:pt idx="76">
                  <c:v>0.2048276</c:v>
                </c:pt>
                <c:pt idx="77">
                  <c:v>0.19720679999999996</c:v>
                </c:pt>
                <c:pt idx="78">
                  <c:v>0.1907433</c:v>
                </c:pt>
                <c:pt idx="79">
                  <c:v>0.1577424</c:v>
                </c:pt>
                <c:pt idx="80">
                  <c:v>0.29942789999999997</c:v>
                </c:pt>
                <c:pt idx="81">
                  <c:v>8.6275899999999961E-2</c:v>
                </c:pt>
                <c:pt idx="82">
                  <c:v>8.8910899999999959E-2</c:v>
                </c:pt>
                <c:pt idx="83">
                  <c:v>0.22924680000000003</c:v>
                </c:pt>
                <c:pt idx="84">
                  <c:v>0.22891319999999993</c:v>
                </c:pt>
                <c:pt idx="85">
                  <c:v>0.22318410000000005</c:v>
                </c:pt>
                <c:pt idx="86">
                  <c:v>0.2196014</c:v>
                </c:pt>
                <c:pt idx="87">
                  <c:v>0.20696809999999999</c:v>
                </c:pt>
                <c:pt idx="88">
                  <c:v>0.18836250000000004</c:v>
                </c:pt>
                <c:pt idx="89">
                  <c:v>0.17975210000000003</c:v>
                </c:pt>
                <c:pt idx="90">
                  <c:v>0.17676749999999997</c:v>
                </c:pt>
                <c:pt idx="91">
                  <c:v>0.15436690000000003</c:v>
                </c:pt>
                <c:pt idx="92">
                  <c:v>0.16077660000000002</c:v>
                </c:pt>
                <c:pt idx="93">
                  <c:v>0.15240019999999999</c:v>
                </c:pt>
                <c:pt idx="94">
                  <c:v>0.10641529999999999</c:v>
                </c:pt>
                <c:pt idx="95">
                  <c:v>0.23503550000000001</c:v>
                </c:pt>
                <c:pt idx="96">
                  <c:v>0.23982269999999994</c:v>
                </c:pt>
                <c:pt idx="97">
                  <c:v>0.19548709999999997</c:v>
                </c:pt>
                <c:pt idx="98">
                  <c:v>0.1309823</c:v>
                </c:pt>
                <c:pt idx="99">
                  <c:v>0.13182120000000003</c:v>
                </c:pt>
                <c:pt idx="100">
                  <c:v>0.11312289999999997</c:v>
                </c:pt>
                <c:pt idx="101">
                  <c:v>3.3774799999999994E-2</c:v>
                </c:pt>
                <c:pt idx="102">
                  <c:v>1.2448800000000038E-2</c:v>
                </c:pt>
                <c:pt idx="103">
                  <c:v>1.8236099999999977E-2</c:v>
                </c:pt>
                <c:pt idx="104">
                  <c:v>0.29708309999999999</c:v>
                </c:pt>
                <c:pt idx="105">
                  <c:v>0.2796286</c:v>
                </c:pt>
                <c:pt idx="106">
                  <c:v>0.26827880000000004</c:v>
                </c:pt>
                <c:pt idx="107">
                  <c:v>0.24096089999999998</c:v>
                </c:pt>
                <c:pt idx="108">
                  <c:v>0.22018809999999994</c:v>
                </c:pt>
                <c:pt idx="109">
                  <c:v>0.22423789999999999</c:v>
                </c:pt>
                <c:pt idx="110">
                  <c:v>0.18514189999999997</c:v>
                </c:pt>
                <c:pt idx="111">
                  <c:v>0.1485562</c:v>
                </c:pt>
                <c:pt idx="112">
                  <c:v>9.8617899999999981E-2</c:v>
                </c:pt>
                <c:pt idx="113">
                  <c:v>0.11209420000000003</c:v>
                </c:pt>
                <c:pt idx="114">
                  <c:v>1.2932300000000008E-2</c:v>
                </c:pt>
                <c:pt idx="115">
                  <c:v>6.7373000000000016E-3</c:v>
                </c:pt>
                <c:pt idx="116">
                  <c:v>0.26992050000000001</c:v>
                </c:pt>
                <c:pt idx="117">
                  <c:v>0.2039667</c:v>
                </c:pt>
                <c:pt idx="118">
                  <c:v>0.17940920000000005</c:v>
                </c:pt>
                <c:pt idx="119">
                  <c:v>0.12676189999999998</c:v>
                </c:pt>
                <c:pt idx="120">
                  <c:v>0.15590749999999998</c:v>
                </c:pt>
                <c:pt idx="121">
                  <c:v>0.15436099999999997</c:v>
                </c:pt>
                <c:pt idx="122">
                  <c:v>0.16682089999999999</c:v>
                </c:pt>
                <c:pt idx="123">
                  <c:v>0.18140639999999997</c:v>
                </c:pt>
                <c:pt idx="124">
                  <c:v>0.12269160000000001</c:v>
                </c:pt>
                <c:pt idx="125">
                  <c:v>0.12873419999999997</c:v>
                </c:pt>
                <c:pt idx="126">
                  <c:v>0.14288240000000002</c:v>
                </c:pt>
                <c:pt idx="127">
                  <c:v>0.14643559999999994</c:v>
                </c:pt>
                <c:pt idx="128">
                  <c:v>0.18282109999999996</c:v>
                </c:pt>
                <c:pt idx="129">
                  <c:v>0.15909610000000002</c:v>
                </c:pt>
                <c:pt idx="130">
                  <c:v>0.16134209999999999</c:v>
                </c:pt>
                <c:pt idx="131">
                  <c:v>0.16472920000000002</c:v>
                </c:pt>
                <c:pt idx="132">
                  <c:v>0.12367929999999999</c:v>
                </c:pt>
                <c:pt idx="133">
                  <c:v>0.16948990000000003</c:v>
                </c:pt>
                <c:pt idx="134">
                  <c:v>0.16210559999999996</c:v>
                </c:pt>
                <c:pt idx="135">
                  <c:v>0.15115529999999999</c:v>
                </c:pt>
                <c:pt idx="136">
                  <c:v>0.1576265</c:v>
                </c:pt>
                <c:pt idx="137">
                  <c:v>0.13972669999999998</c:v>
                </c:pt>
                <c:pt idx="138">
                  <c:v>0.13366739999999999</c:v>
                </c:pt>
                <c:pt idx="139">
                  <c:v>0.13412250000000003</c:v>
                </c:pt>
                <c:pt idx="140">
                  <c:v>0.13220739999999997</c:v>
                </c:pt>
                <c:pt idx="141">
                  <c:v>0.12430029999999997</c:v>
                </c:pt>
                <c:pt idx="142">
                  <c:v>0.12408839999999999</c:v>
                </c:pt>
                <c:pt idx="143">
                  <c:v>0.12024459999999998</c:v>
                </c:pt>
                <c:pt idx="144">
                  <c:v>0.11794290000000002</c:v>
                </c:pt>
                <c:pt idx="145">
                  <c:v>8.0214699999999972E-2</c:v>
                </c:pt>
                <c:pt idx="146">
                  <c:v>0.19214720000000002</c:v>
                </c:pt>
                <c:pt idx="147">
                  <c:v>0.19104450000000001</c:v>
                </c:pt>
                <c:pt idx="148">
                  <c:v>0.17974119999999999</c:v>
                </c:pt>
                <c:pt idx="149">
                  <c:v>0.18436049999999998</c:v>
                </c:pt>
                <c:pt idx="150">
                  <c:v>0.16603430000000002</c:v>
                </c:pt>
                <c:pt idx="151">
                  <c:v>0.17054900000000001</c:v>
                </c:pt>
                <c:pt idx="152">
                  <c:v>0.1525696</c:v>
                </c:pt>
                <c:pt idx="153">
                  <c:v>0.13351959999999999</c:v>
                </c:pt>
                <c:pt idx="154">
                  <c:v>0.13931560000000001</c:v>
                </c:pt>
                <c:pt idx="155">
                  <c:v>2.7389600000000014E-2</c:v>
                </c:pt>
                <c:pt idx="156">
                  <c:v>3.1333300000000008E-2</c:v>
                </c:pt>
                <c:pt idx="157">
                  <c:v>2.7993500000000004E-2</c:v>
                </c:pt>
                <c:pt idx="158">
                  <c:v>1.6326200000000013E-2</c:v>
                </c:pt>
                <c:pt idx="159">
                  <c:v>1.6109899999999955E-2</c:v>
                </c:pt>
                <c:pt idx="160">
                  <c:v>5.6912000000000074E-3</c:v>
                </c:pt>
                <c:pt idx="161">
                  <c:v>7.2021999999999919E-3</c:v>
                </c:pt>
                <c:pt idx="162">
                  <c:v>8.7993000000000099E-3</c:v>
                </c:pt>
                <c:pt idx="163">
                  <c:v>1.056760000000001E-2</c:v>
                </c:pt>
                <c:pt idx="164">
                  <c:v>7.667299999999988E-3</c:v>
                </c:pt>
                <c:pt idx="165">
                  <c:v>4.7043999999999975E-3</c:v>
                </c:pt>
                <c:pt idx="166">
                  <c:v>8.1239999999999091E-4</c:v>
                </c:pt>
                <c:pt idx="167">
                  <c:v>0.21177970000000002</c:v>
                </c:pt>
                <c:pt idx="168">
                  <c:v>0.2046096</c:v>
                </c:pt>
                <c:pt idx="169">
                  <c:v>0.19408980000000003</c:v>
                </c:pt>
                <c:pt idx="170">
                  <c:v>0.1948532</c:v>
                </c:pt>
                <c:pt idx="171">
                  <c:v>0.19570130000000002</c:v>
                </c:pt>
                <c:pt idx="172">
                  <c:v>0.20294980000000001</c:v>
                </c:pt>
                <c:pt idx="173">
                  <c:v>0.18529889999999999</c:v>
                </c:pt>
                <c:pt idx="174">
                  <c:v>0.23979230000000001</c:v>
                </c:pt>
                <c:pt idx="175">
                  <c:v>0.23122929999999997</c:v>
                </c:pt>
                <c:pt idx="176">
                  <c:v>0.1980266</c:v>
                </c:pt>
                <c:pt idx="177">
                  <c:v>0.2038547</c:v>
                </c:pt>
                <c:pt idx="178">
                  <c:v>0.19512540000000003</c:v>
                </c:pt>
                <c:pt idx="179">
                  <c:v>0.20064009999999999</c:v>
                </c:pt>
                <c:pt idx="180">
                  <c:v>0.17767070000000001</c:v>
                </c:pt>
                <c:pt idx="181">
                  <c:v>0.18289530000000001</c:v>
                </c:pt>
                <c:pt idx="182">
                  <c:v>0.16044279999999997</c:v>
                </c:pt>
                <c:pt idx="183">
                  <c:v>0.12766459999999999</c:v>
                </c:pt>
                <c:pt idx="184">
                  <c:v>0.14841439999999997</c:v>
                </c:pt>
                <c:pt idx="185">
                  <c:v>4.7561699999999985E-2</c:v>
                </c:pt>
                <c:pt idx="186">
                  <c:v>4.0764899999999993E-2</c:v>
                </c:pt>
                <c:pt idx="187">
                  <c:v>3.4828399999999982E-2</c:v>
                </c:pt>
                <c:pt idx="188">
                  <c:v>8.3209999999999673E-3</c:v>
                </c:pt>
                <c:pt idx="189">
                  <c:v>2.2854999999999959E-3</c:v>
                </c:pt>
                <c:pt idx="190">
                  <c:v>2.7846700000000002E-2</c:v>
                </c:pt>
                <c:pt idx="191">
                  <c:v>2.5932500000000025E-2</c:v>
                </c:pt>
                <c:pt idx="192">
                  <c:v>2.3609100000000049E-2</c:v>
                </c:pt>
                <c:pt idx="193">
                  <c:v>1.652179999999992E-2</c:v>
                </c:pt>
                <c:pt idx="194">
                  <c:v>0.16800140000000002</c:v>
                </c:pt>
                <c:pt idx="195">
                  <c:v>0.16683219999999999</c:v>
                </c:pt>
                <c:pt idx="196">
                  <c:v>0.1796874</c:v>
                </c:pt>
                <c:pt idx="197">
                  <c:v>0.21037610000000007</c:v>
                </c:pt>
                <c:pt idx="198">
                  <c:v>0.18810639999999995</c:v>
                </c:pt>
                <c:pt idx="199">
                  <c:v>0.21658609999999995</c:v>
                </c:pt>
                <c:pt idx="200">
                  <c:v>0.14113599999999998</c:v>
                </c:pt>
                <c:pt idx="201">
                  <c:v>9.51264E-2</c:v>
                </c:pt>
                <c:pt idx="202">
                  <c:v>9.5077399999999979E-2</c:v>
                </c:pt>
                <c:pt idx="203">
                  <c:v>9.7469600000000045E-2</c:v>
                </c:pt>
                <c:pt idx="204">
                  <c:v>0.12607430000000003</c:v>
                </c:pt>
                <c:pt idx="205">
                  <c:v>0.11196640000000002</c:v>
                </c:pt>
                <c:pt idx="206">
                  <c:v>9.6180299999999996E-2</c:v>
                </c:pt>
                <c:pt idx="207">
                  <c:v>0.10393659999999999</c:v>
                </c:pt>
                <c:pt idx="208">
                  <c:v>9.8602800000000046E-2</c:v>
                </c:pt>
                <c:pt idx="209">
                  <c:v>0.18673089999999998</c:v>
                </c:pt>
                <c:pt idx="210">
                  <c:v>0.18921440000000006</c:v>
                </c:pt>
                <c:pt idx="211">
                  <c:v>0.12856579999999995</c:v>
                </c:pt>
                <c:pt idx="212">
                  <c:v>0.15666570000000002</c:v>
                </c:pt>
                <c:pt idx="213">
                  <c:v>0.16672720000000002</c:v>
                </c:pt>
                <c:pt idx="214">
                  <c:v>0.25545269999999998</c:v>
                </c:pt>
                <c:pt idx="215">
                  <c:v>0.20460620000000002</c:v>
                </c:pt>
                <c:pt idx="216">
                  <c:v>0.18043290000000001</c:v>
                </c:pt>
                <c:pt idx="217">
                  <c:v>0.21218209999999998</c:v>
                </c:pt>
                <c:pt idx="218">
                  <c:v>0.17797069999999998</c:v>
                </c:pt>
                <c:pt idx="219">
                  <c:v>0.1629062</c:v>
                </c:pt>
                <c:pt idx="220">
                  <c:v>0.16508730000000002</c:v>
                </c:pt>
                <c:pt idx="221">
                  <c:v>0.16491700000000004</c:v>
                </c:pt>
                <c:pt idx="222">
                  <c:v>0.14018659999999997</c:v>
                </c:pt>
                <c:pt idx="223">
                  <c:v>0.13709080000000001</c:v>
                </c:pt>
                <c:pt idx="224">
                  <c:v>9.2825600000000064E-2</c:v>
                </c:pt>
                <c:pt idx="225">
                  <c:v>7.9751399999999917E-2</c:v>
                </c:pt>
                <c:pt idx="226">
                  <c:v>6.4944099999999949E-2</c:v>
                </c:pt>
                <c:pt idx="227">
                  <c:v>3.1004299999999985E-2</c:v>
                </c:pt>
                <c:pt idx="228">
                  <c:v>3.1513499999999972E-2</c:v>
                </c:pt>
                <c:pt idx="229">
                  <c:v>3.0069899999999983E-2</c:v>
                </c:pt>
                <c:pt idx="230">
                  <c:v>2.4573900000000037E-2</c:v>
                </c:pt>
                <c:pt idx="231">
                  <c:v>0.17738849999999995</c:v>
                </c:pt>
                <c:pt idx="232">
                  <c:v>0.2140339</c:v>
                </c:pt>
                <c:pt idx="233">
                  <c:v>0.16799649999999999</c:v>
                </c:pt>
                <c:pt idx="234">
                  <c:v>0.13069609999999998</c:v>
                </c:pt>
                <c:pt idx="235">
                  <c:v>0.14045819999999998</c:v>
                </c:pt>
                <c:pt idx="236">
                  <c:v>0.1497774</c:v>
                </c:pt>
                <c:pt idx="237">
                  <c:v>0.11662530000000004</c:v>
                </c:pt>
                <c:pt idx="238">
                  <c:v>0.11881530000000001</c:v>
                </c:pt>
                <c:pt idx="239">
                  <c:v>9.7484999999999988E-2</c:v>
                </c:pt>
                <c:pt idx="240">
                  <c:v>0.22902420000000001</c:v>
                </c:pt>
                <c:pt idx="241">
                  <c:v>0.21810820000000003</c:v>
                </c:pt>
                <c:pt idx="242">
                  <c:v>0.26831680000000002</c:v>
                </c:pt>
                <c:pt idx="243">
                  <c:v>0.23206849999999998</c:v>
                </c:pt>
                <c:pt idx="244">
                  <c:v>0.21792829999999999</c:v>
                </c:pt>
                <c:pt idx="245">
                  <c:v>0.21436669999999997</c:v>
                </c:pt>
                <c:pt idx="246">
                  <c:v>0.18475719999999998</c:v>
                </c:pt>
                <c:pt idx="247">
                  <c:v>0.13006519999999999</c:v>
                </c:pt>
                <c:pt idx="248">
                  <c:v>0.12993979999999999</c:v>
                </c:pt>
                <c:pt idx="249">
                  <c:v>0.11689139999999998</c:v>
                </c:pt>
                <c:pt idx="250">
                  <c:v>9.8895300000000019E-2</c:v>
                </c:pt>
                <c:pt idx="251">
                  <c:v>0.12674020000000003</c:v>
                </c:pt>
                <c:pt idx="252">
                  <c:v>0.1176893</c:v>
                </c:pt>
                <c:pt idx="253">
                  <c:v>0.1050411</c:v>
                </c:pt>
                <c:pt idx="254">
                  <c:v>9.3986499999999973E-2</c:v>
                </c:pt>
                <c:pt idx="255">
                  <c:v>8.8948799999999995E-2</c:v>
                </c:pt>
                <c:pt idx="256">
                  <c:v>2.5210999999999983E-2</c:v>
                </c:pt>
                <c:pt idx="257">
                  <c:v>1.2482899999999963E-2</c:v>
                </c:pt>
                <c:pt idx="258">
                  <c:v>2.1873500000000046E-2</c:v>
                </c:pt>
                <c:pt idx="259">
                  <c:v>1.8263399999999985E-2</c:v>
                </c:pt>
                <c:pt idx="260">
                  <c:v>1.689750000000001E-2</c:v>
                </c:pt>
                <c:pt idx="261">
                  <c:v>1.2455599999999956E-2</c:v>
                </c:pt>
                <c:pt idx="262">
                  <c:v>2.9490900000000042E-2</c:v>
                </c:pt>
                <c:pt idx="263">
                  <c:v>9.934300000000007E-3</c:v>
                </c:pt>
                <c:pt idx="264">
                  <c:v>6.5460999999999991E-3</c:v>
                </c:pt>
                <c:pt idx="265">
                  <c:v>4.7635000000000316E-3</c:v>
                </c:pt>
                <c:pt idx="266">
                  <c:v>0.20674209999999998</c:v>
                </c:pt>
                <c:pt idx="267">
                  <c:v>0.20813219999999999</c:v>
                </c:pt>
                <c:pt idx="268">
                  <c:v>0.18556280000000003</c:v>
                </c:pt>
                <c:pt idx="269">
                  <c:v>0.18257430000000002</c:v>
                </c:pt>
                <c:pt idx="270">
                  <c:v>0.18357370000000001</c:v>
                </c:pt>
                <c:pt idx="271">
                  <c:v>0.19367270000000003</c:v>
                </c:pt>
                <c:pt idx="272">
                  <c:v>0.19553039999999999</c:v>
                </c:pt>
                <c:pt idx="273">
                  <c:v>0.16461530000000002</c:v>
                </c:pt>
                <c:pt idx="274">
                  <c:v>0.19643239999999995</c:v>
                </c:pt>
                <c:pt idx="275">
                  <c:v>0.14272249999999997</c:v>
                </c:pt>
                <c:pt idx="276">
                  <c:v>0.10620070000000004</c:v>
                </c:pt>
                <c:pt idx="277">
                  <c:v>9.3246800000000019E-2</c:v>
                </c:pt>
                <c:pt idx="278">
                  <c:v>0.13189219999999996</c:v>
                </c:pt>
                <c:pt idx="279">
                  <c:v>0.13974349999999996</c:v>
                </c:pt>
                <c:pt idx="280">
                  <c:v>0.11149170000000003</c:v>
                </c:pt>
                <c:pt idx="281">
                  <c:v>0.1239305</c:v>
                </c:pt>
                <c:pt idx="282">
                  <c:v>0.1200446</c:v>
                </c:pt>
                <c:pt idx="283">
                  <c:v>0.12262679999999998</c:v>
                </c:pt>
                <c:pt idx="284">
                  <c:v>0.1264342</c:v>
                </c:pt>
                <c:pt idx="285">
                  <c:v>0.12139530000000004</c:v>
                </c:pt>
                <c:pt idx="286">
                  <c:v>0.11825530000000001</c:v>
                </c:pt>
                <c:pt idx="287">
                  <c:v>0.11791210000000002</c:v>
                </c:pt>
                <c:pt idx="288">
                  <c:v>9.5981299999999992E-2</c:v>
                </c:pt>
                <c:pt idx="289">
                  <c:v>9.4274699999999989E-2</c:v>
                </c:pt>
                <c:pt idx="290">
                  <c:v>9.3166899999999997E-2</c:v>
                </c:pt>
                <c:pt idx="291">
                  <c:v>9.8682199999999998E-2</c:v>
                </c:pt>
                <c:pt idx="292">
                  <c:v>0.10516639999999994</c:v>
                </c:pt>
              </c:numCache>
            </c:numRef>
          </c:yVal>
          <c:smooth val="0"/>
          <c:extLst>
            <c:ext xmlns:c16="http://schemas.microsoft.com/office/drawing/2014/chart" uri="{C3380CC4-5D6E-409C-BE32-E72D297353CC}">
              <c16:uniqueId val="{00000001-5628-4DBC-BCF1-B4BC03427088}"/>
            </c:ext>
          </c:extLst>
        </c:ser>
        <c:dLbls>
          <c:showLegendKey val="0"/>
          <c:showVal val="0"/>
          <c:showCatName val="0"/>
          <c:showSerName val="0"/>
          <c:showPercent val="0"/>
          <c:showBubbleSize val="0"/>
        </c:dLbls>
        <c:axId val="174598784"/>
        <c:axId val="174600576"/>
      </c:scatterChart>
      <c:valAx>
        <c:axId val="174598784"/>
        <c:scaling>
          <c:orientation val="minMax"/>
          <c:max val="2015"/>
          <c:min val="1965"/>
        </c:scaling>
        <c:delete val="0"/>
        <c:axPos val="b"/>
        <c:numFmt formatCode="General" sourceLinked="1"/>
        <c:majorTickMark val="out"/>
        <c:minorTickMark val="none"/>
        <c:tickLblPos val="nextTo"/>
        <c:crossAx val="174600576"/>
        <c:crosses val="autoZero"/>
        <c:crossBetween val="midCat"/>
        <c:majorUnit val="10"/>
      </c:valAx>
      <c:valAx>
        <c:axId val="174600576"/>
        <c:scaling>
          <c:orientation val="minMax"/>
          <c:max val="0.33000000000000007"/>
          <c:min val="0"/>
        </c:scaling>
        <c:delete val="0"/>
        <c:axPos val="l"/>
        <c:majorGridlines/>
        <c:numFmt formatCode="#,##0.00" sourceLinked="0"/>
        <c:majorTickMark val="out"/>
        <c:minorTickMark val="none"/>
        <c:tickLblPos val="nextTo"/>
        <c:crossAx val="174598784"/>
        <c:crosses val="autoZero"/>
        <c:crossBetween val="midCat"/>
        <c:majorUnit val="0.1"/>
      </c:valAx>
      <c:spPr>
        <a:noFill/>
        <a:ln>
          <a:noFill/>
        </a:ln>
      </c:spPr>
    </c:plotArea>
    <c:plotVisOnly val="1"/>
    <c:dispBlanksAs val="gap"/>
    <c:showDLblsOverMax val="0"/>
  </c:chart>
  <c:spPr>
    <a:noFill/>
    <a:ln>
      <a:noFill/>
    </a:ln>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US" sz="1050"/>
              <a:t>Trend Gini primary income LIS-countries</a:t>
            </a:r>
          </a:p>
          <a:p>
            <a:pPr>
              <a:defRPr sz="1050"/>
            </a:pPr>
            <a:endParaRPr lang="en-US" sz="1050"/>
          </a:p>
        </c:rich>
      </c:tx>
      <c:overlay val="0"/>
    </c:title>
    <c:autoTitleDeleted val="0"/>
    <c:plotArea>
      <c:layout>
        <c:manualLayout>
          <c:layoutTarget val="inner"/>
          <c:xMode val="edge"/>
          <c:yMode val="edge"/>
          <c:x val="0.14334895833333333"/>
          <c:y val="0.14685857893534385"/>
          <c:w val="0.78609548611111113"/>
          <c:h val="0.74569321740882455"/>
        </c:manualLayout>
      </c:layout>
      <c:scatterChart>
        <c:scatterStyle val="lineMarker"/>
        <c:varyColors val="0"/>
        <c:ser>
          <c:idx val="0"/>
          <c:order val="0"/>
          <c:spPr>
            <a:ln w="28575">
              <a:noFill/>
            </a:ln>
          </c:spPr>
          <c:marker>
            <c:symbol val="circle"/>
            <c:size val="3"/>
            <c:spPr>
              <a:solidFill>
                <a:schemeClr val="accent3">
                  <a:lumMod val="60000"/>
                  <a:lumOff val="40000"/>
                </a:schemeClr>
              </a:solidFill>
              <a:ln>
                <a:solidFill>
                  <a:schemeClr val="tx1">
                    <a:shade val="95000"/>
                    <a:satMod val="105000"/>
                  </a:schemeClr>
                </a:solidFill>
              </a:ln>
            </c:spPr>
          </c:marker>
          <c:trendline>
            <c:trendlineType val="linear"/>
            <c:dispRSqr val="1"/>
            <c:dispEq val="1"/>
            <c:trendlineLbl>
              <c:layout>
                <c:manualLayout>
                  <c:x val="-0.27767870370370368"/>
                  <c:y val="-0.19475648877223681"/>
                </c:manualLayout>
              </c:layout>
              <c:numFmt formatCode="#,##0.000" sourceLinked="0"/>
            </c:trendlineLbl>
          </c:trendline>
          <c:xVal>
            <c:numRef>
              <c:f>'A2 Ginis and FRD'!$A$6:$A$298</c:f>
              <c:numCache>
                <c:formatCode>General</c:formatCode>
                <c:ptCount val="293"/>
                <c:pt idx="0">
                  <c:v>2010</c:v>
                </c:pt>
                <c:pt idx="1">
                  <c:v>2008</c:v>
                </c:pt>
                <c:pt idx="2">
                  <c:v>2003</c:v>
                </c:pt>
                <c:pt idx="3">
                  <c:v>2001</c:v>
                </c:pt>
                <c:pt idx="4">
                  <c:v>1995</c:v>
                </c:pt>
                <c:pt idx="5">
                  <c:v>1989</c:v>
                </c:pt>
                <c:pt idx="6">
                  <c:v>1985</c:v>
                </c:pt>
                <c:pt idx="7">
                  <c:v>1981</c:v>
                </c:pt>
                <c:pt idx="8">
                  <c:v>2013</c:v>
                </c:pt>
                <c:pt idx="9">
                  <c:v>2010</c:v>
                </c:pt>
                <c:pt idx="10">
                  <c:v>2007</c:v>
                </c:pt>
                <c:pt idx="11">
                  <c:v>2004</c:v>
                </c:pt>
                <c:pt idx="12">
                  <c:v>2000</c:v>
                </c:pt>
                <c:pt idx="13">
                  <c:v>1997</c:v>
                </c:pt>
                <c:pt idx="14">
                  <c:v>1995</c:v>
                </c:pt>
                <c:pt idx="15">
                  <c:v>1994</c:v>
                </c:pt>
                <c:pt idx="16">
                  <c:v>1987</c:v>
                </c:pt>
                <c:pt idx="17">
                  <c:v>2000</c:v>
                </c:pt>
                <c:pt idx="18">
                  <c:v>1997</c:v>
                </c:pt>
                <c:pt idx="19">
                  <c:v>1995</c:v>
                </c:pt>
                <c:pt idx="20">
                  <c:v>1992</c:v>
                </c:pt>
                <c:pt idx="21">
                  <c:v>1988</c:v>
                </c:pt>
                <c:pt idx="22">
                  <c:v>1985</c:v>
                </c:pt>
                <c:pt idx="23">
                  <c:v>2013</c:v>
                </c:pt>
                <c:pt idx="24">
                  <c:v>2011</c:v>
                </c:pt>
                <c:pt idx="25">
                  <c:v>2009</c:v>
                </c:pt>
                <c:pt idx="26">
                  <c:v>2006</c:v>
                </c:pt>
                <c:pt idx="27">
                  <c:v>2010</c:v>
                </c:pt>
                <c:pt idx="28">
                  <c:v>2007</c:v>
                </c:pt>
                <c:pt idx="29">
                  <c:v>2004</c:v>
                </c:pt>
                <c:pt idx="30">
                  <c:v>2000</c:v>
                </c:pt>
                <c:pt idx="31">
                  <c:v>1998</c:v>
                </c:pt>
                <c:pt idx="32">
                  <c:v>1997</c:v>
                </c:pt>
                <c:pt idx="33">
                  <c:v>1994</c:v>
                </c:pt>
                <c:pt idx="34">
                  <c:v>1991</c:v>
                </c:pt>
                <c:pt idx="35">
                  <c:v>1987</c:v>
                </c:pt>
                <c:pt idx="36">
                  <c:v>1981</c:v>
                </c:pt>
                <c:pt idx="37">
                  <c:v>1975</c:v>
                </c:pt>
                <c:pt idx="38">
                  <c:v>1971</c:v>
                </c:pt>
                <c:pt idx="39">
                  <c:v>2002</c:v>
                </c:pt>
                <c:pt idx="40">
                  <c:v>2013</c:v>
                </c:pt>
                <c:pt idx="41">
                  <c:v>2010</c:v>
                </c:pt>
                <c:pt idx="42">
                  <c:v>2007</c:v>
                </c:pt>
                <c:pt idx="43">
                  <c:v>2004</c:v>
                </c:pt>
                <c:pt idx="44">
                  <c:v>2013</c:v>
                </c:pt>
                <c:pt idx="45">
                  <c:v>2010</c:v>
                </c:pt>
                <c:pt idx="46">
                  <c:v>2007</c:v>
                </c:pt>
                <c:pt idx="47">
                  <c:v>2004</c:v>
                </c:pt>
                <c:pt idx="48">
                  <c:v>2002</c:v>
                </c:pt>
                <c:pt idx="49">
                  <c:v>1996</c:v>
                </c:pt>
                <c:pt idx="50">
                  <c:v>1992</c:v>
                </c:pt>
                <c:pt idx="51">
                  <c:v>2013</c:v>
                </c:pt>
                <c:pt idx="52">
                  <c:v>2010</c:v>
                </c:pt>
                <c:pt idx="53">
                  <c:v>2007</c:v>
                </c:pt>
                <c:pt idx="54">
                  <c:v>2004</c:v>
                </c:pt>
                <c:pt idx="55">
                  <c:v>2000</c:v>
                </c:pt>
                <c:pt idx="56">
                  <c:v>1995</c:v>
                </c:pt>
                <c:pt idx="57">
                  <c:v>1992</c:v>
                </c:pt>
                <c:pt idx="58">
                  <c:v>1987</c:v>
                </c:pt>
                <c:pt idx="59">
                  <c:v>2007</c:v>
                </c:pt>
                <c:pt idx="60">
                  <c:v>2012</c:v>
                </c:pt>
                <c:pt idx="61">
                  <c:v>2013</c:v>
                </c:pt>
                <c:pt idx="62">
                  <c:v>2010</c:v>
                </c:pt>
                <c:pt idx="63">
                  <c:v>2007</c:v>
                </c:pt>
                <c:pt idx="64">
                  <c:v>2004</c:v>
                </c:pt>
                <c:pt idx="65">
                  <c:v>2000</c:v>
                </c:pt>
                <c:pt idx="66">
                  <c:v>2013</c:v>
                </c:pt>
                <c:pt idx="67">
                  <c:v>2010</c:v>
                </c:pt>
                <c:pt idx="68">
                  <c:v>2007</c:v>
                </c:pt>
                <c:pt idx="69">
                  <c:v>2004</c:v>
                </c:pt>
                <c:pt idx="70">
                  <c:v>2000</c:v>
                </c:pt>
                <c:pt idx="71">
                  <c:v>1995</c:v>
                </c:pt>
                <c:pt idx="72">
                  <c:v>1991</c:v>
                </c:pt>
                <c:pt idx="73">
                  <c:v>1987</c:v>
                </c:pt>
                <c:pt idx="74">
                  <c:v>2010</c:v>
                </c:pt>
                <c:pt idx="75">
                  <c:v>2005</c:v>
                </c:pt>
                <c:pt idx="76">
                  <c:v>2000</c:v>
                </c:pt>
                <c:pt idx="77">
                  <c:v>1994</c:v>
                </c:pt>
                <c:pt idx="78">
                  <c:v>1989</c:v>
                </c:pt>
                <c:pt idx="79">
                  <c:v>1984</c:v>
                </c:pt>
                <c:pt idx="80">
                  <c:v>1978</c:v>
                </c:pt>
                <c:pt idx="81">
                  <c:v>2013</c:v>
                </c:pt>
                <c:pt idx="82">
                  <c:v>2010</c:v>
                </c:pt>
                <c:pt idx="83">
                  <c:v>2013</c:v>
                </c:pt>
                <c:pt idx="84">
                  <c:v>2010</c:v>
                </c:pt>
                <c:pt idx="85">
                  <c:v>2007</c:v>
                </c:pt>
                <c:pt idx="86">
                  <c:v>2004</c:v>
                </c:pt>
                <c:pt idx="87">
                  <c:v>2000</c:v>
                </c:pt>
                <c:pt idx="88">
                  <c:v>1994</c:v>
                </c:pt>
                <c:pt idx="89">
                  <c:v>1989</c:v>
                </c:pt>
                <c:pt idx="90">
                  <c:v>1984</c:v>
                </c:pt>
                <c:pt idx="91">
                  <c:v>1983</c:v>
                </c:pt>
                <c:pt idx="92">
                  <c:v>1981</c:v>
                </c:pt>
                <c:pt idx="93">
                  <c:v>1978</c:v>
                </c:pt>
                <c:pt idx="94">
                  <c:v>1973</c:v>
                </c:pt>
                <c:pt idx="95">
                  <c:v>2013</c:v>
                </c:pt>
                <c:pt idx="96">
                  <c:v>2010</c:v>
                </c:pt>
                <c:pt idx="97">
                  <c:v>2007</c:v>
                </c:pt>
                <c:pt idx="98">
                  <c:v>2004</c:v>
                </c:pt>
                <c:pt idx="99">
                  <c:v>2000</c:v>
                </c:pt>
                <c:pt idx="100">
                  <c:v>1995</c:v>
                </c:pt>
                <c:pt idx="101">
                  <c:v>2014</c:v>
                </c:pt>
                <c:pt idx="102">
                  <c:v>2011</c:v>
                </c:pt>
                <c:pt idx="103">
                  <c:v>2006</c:v>
                </c:pt>
                <c:pt idx="104">
                  <c:v>2012</c:v>
                </c:pt>
                <c:pt idx="105">
                  <c:v>2009</c:v>
                </c:pt>
                <c:pt idx="106">
                  <c:v>2007</c:v>
                </c:pt>
                <c:pt idx="107">
                  <c:v>2005</c:v>
                </c:pt>
                <c:pt idx="108">
                  <c:v>1999</c:v>
                </c:pt>
                <c:pt idx="109">
                  <c:v>1994</c:v>
                </c:pt>
                <c:pt idx="110">
                  <c:v>1991</c:v>
                </c:pt>
                <c:pt idx="111">
                  <c:v>2010</c:v>
                </c:pt>
                <c:pt idx="112">
                  <c:v>2007</c:v>
                </c:pt>
                <c:pt idx="113">
                  <c:v>2004</c:v>
                </c:pt>
                <c:pt idx="114">
                  <c:v>2011</c:v>
                </c:pt>
                <c:pt idx="115">
                  <c:v>2004</c:v>
                </c:pt>
                <c:pt idx="116">
                  <c:v>2010</c:v>
                </c:pt>
                <c:pt idx="117">
                  <c:v>2007</c:v>
                </c:pt>
                <c:pt idx="118">
                  <c:v>2004</c:v>
                </c:pt>
                <c:pt idx="119">
                  <c:v>2000</c:v>
                </c:pt>
                <c:pt idx="120">
                  <c:v>1996</c:v>
                </c:pt>
                <c:pt idx="121">
                  <c:v>1995</c:v>
                </c:pt>
                <c:pt idx="122">
                  <c:v>1994</c:v>
                </c:pt>
                <c:pt idx="123">
                  <c:v>1987</c:v>
                </c:pt>
                <c:pt idx="124">
                  <c:v>2012</c:v>
                </c:pt>
                <c:pt idx="125">
                  <c:v>2010</c:v>
                </c:pt>
                <c:pt idx="126">
                  <c:v>2007</c:v>
                </c:pt>
                <c:pt idx="127">
                  <c:v>2005</c:v>
                </c:pt>
                <c:pt idx="128">
                  <c:v>2001</c:v>
                </c:pt>
                <c:pt idx="129">
                  <c:v>1997</c:v>
                </c:pt>
                <c:pt idx="130">
                  <c:v>1992</c:v>
                </c:pt>
                <c:pt idx="131">
                  <c:v>1986</c:v>
                </c:pt>
                <c:pt idx="132">
                  <c:v>1979</c:v>
                </c:pt>
                <c:pt idx="133">
                  <c:v>2014</c:v>
                </c:pt>
                <c:pt idx="134">
                  <c:v>2010</c:v>
                </c:pt>
                <c:pt idx="135">
                  <c:v>2008</c:v>
                </c:pt>
                <c:pt idx="136">
                  <c:v>2004</c:v>
                </c:pt>
                <c:pt idx="137">
                  <c:v>2000</c:v>
                </c:pt>
                <c:pt idx="138">
                  <c:v>1998</c:v>
                </c:pt>
                <c:pt idx="139">
                  <c:v>1995</c:v>
                </c:pt>
                <c:pt idx="140">
                  <c:v>1993</c:v>
                </c:pt>
                <c:pt idx="141">
                  <c:v>1991</c:v>
                </c:pt>
                <c:pt idx="142">
                  <c:v>1989</c:v>
                </c:pt>
                <c:pt idx="143">
                  <c:v>1987</c:v>
                </c:pt>
                <c:pt idx="144">
                  <c:v>1986</c:v>
                </c:pt>
                <c:pt idx="145">
                  <c:v>2008</c:v>
                </c:pt>
                <c:pt idx="146">
                  <c:v>2013</c:v>
                </c:pt>
                <c:pt idx="147">
                  <c:v>2010</c:v>
                </c:pt>
                <c:pt idx="148">
                  <c:v>2007</c:v>
                </c:pt>
                <c:pt idx="149">
                  <c:v>2004</c:v>
                </c:pt>
                <c:pt idx="150">
                  <c:v>2000</c:v>
                </c:pt>
                <c:pt idx="151">
                  <c:v>1997</c:v>
                </c:pt>
                <c:pt idx="152">
                  <c:v>1994</c:v>
                </c:pt>
                <c:pt idx="153">
                  <c:v>1991</c:v>
                </c:pt>
                <c:pt idx="154">
                  <c:v>1985</c:v>
                </c:pt>
                <c:pt idx="155">
                  <c:v>2012</c:v>
                </c:pt>
                <c:pt idx="156">
                  <c:v>2010</c:v>
                </c:pt>
                <c:pt idx="157">
                  <c:v>2008</c:v>
                </c:pt>
                <c:pt idx="158">
                  <c:v>2004</c:v>
                </c:pt>
                <c:pt idx="159">
                  <c:v>2002</c:v>
                </c:pt>
                <c:pt idx="160">
                  <c:v>2000</c:v>
                </c:pt>
                <c:pt idx="161">
                  <c:v>1998</c:v>
                </c:pt>
                <c:pt idx="162">
                  <c:v>1996</c:v>
                </c:pt>
                <c:pt idx="163">
                  <c:v>1994</c:v>
                </c:pt>
                <c:pt idx="164">
                  <c:v>1992</c:v>
                </c:pt>
                <c:pt idx="165">
                  <c:v>1989</c:v>
                </c:pt>
                <c:pt idx="166">
                  <c:v>1984</c:v>
                </c:pt>
                <c:pt idx="167">
                  <c:v>2013</c:v>
                </c:pt>
                <c:pt idx="168">
                  <c:v>2010</c:v>
                </c:pt>
                <c:pt idx="169">
                  <c:v>2007</c:v>
                </c:pt>
                <c:pt idx="170">
                  <c:v>2004</c:v>
                </c:pt>
                <c:pt idx="171">
                  <c:v>1999</c:v>
                </c:pt>
                <c:pt idx="172">
                  <c:v>1993</c:v>
                </c:pt>
                <c:pt idx="173">
                  <c:v>1990</c:v>
                </c:pt>
                <c:pt idx="174">
                  <c:v>1987</c:v>
                </c:pt>
                <c:pt idx="175">
                  <c:v>1983</c:v>
                </c:pt>
                <c:pt idx="176">
                  <c:v>2013</c:v>
                </c:pt>
                <c:pt idx="177">
                  <c:v>2010</c:v>
                </c:pt>
                <c:pt idx="178">
                  <c:v>2007</c:v>
                </c:pt>
                <c:pt idx="179">
                  <c:v>2004</c:v>
                </c:pt>
                <c:pt idx="180">
                  <c:v>2000</c:v>
                </c:pt>
                <c:pt idx="181">
                  <c:v>1995</c:v>
                </c:pt>
                <c:pt idx="182">
                  <c:v>1991</c:v>
                </c:pt>
                <c:pt idx="183">
                  <c:v>1986</c:v>
                </c:pt>
                <c:pt idx="184">
                  <c:v>1979</c:v>
                </c:pt>
                <c:pt idx="185">
                  <c:v>2013</c:v>
                </c:pt>
                <c:pt idx="186">
                  <c:v>2010</c:v>
                </c:pt>
                <c:pt idx="187">
                  <c:v>2007</c:v>
                </c:pt>
                <c:pt idx="188">
                  <c:v>2013</c:v>
                </c:pt>
                <c:pt idx="189">
                  <c:v>2010</c:v>
                </c:pt>
                <c:pt idx="190">
                  <c:v>2013</c:v>
                </c:pt>
                <c:pt idx="191">
                  <c:v>2010</c:v>
                </c:pt>
                <c:pt idx="192">
                  <c:v>2007</c:v>
                </c:pt>
                <c:pt idx="193">
                  <c:v>2004</c:v>
                </c:pt>
                <c:pt idx="194">
                  <c:v>2013</c:v>
                </c:pt>
                <c:pt idx="195">
                  <c:v>2010</c:v>
                </c:pt>
                <c:pt idx="196">
                  <c:v>2007</c:v>
                </c:pt>
                <c:pt idx="197">
                  <c:v>2004</c:v>
                </c:pt>
                <c:pt idx="198">
                  <c:v>1999</c:v>
                </c:pt>
                <c:pt idx="199">
                  <c:v>1995</c:v>
                </c:pt>
                <c:pt idx="200">
                  <c:v>1992</c:v>
                </c:pt>
                <c:pt idx="201">
                  <c:v>1986</c:v>
                </c:pt>
                <c:pt idx="202">
                  <c:v>1997</c:v>
                </c:pt>
                <c:pt idx="203">
                  <c:v>1995</c:v>
                </c:pt>
                <c:pt idx="204">
                  <c:v>2013</c:v>
                </c:pt>
                <c:pt idx="205">
                  <c:v>2010</c:v>
                </c:pt>
                <c:pt idx="206">
                  <c:v>2007</c:v>
                </c:pt>
                <c:pt idx="207">
                  <c:v>2004</c:v>
                </c:pt>
                <c:pt idx="208">
                  <c:v>2000</c:v>
                </c:pt>
                <c:pt idx="209">
                  <c:v>2013</c:v>
                </c:pt>
                <c:pt idx="210">
                  <c:v>2010</c:v>
                </c:pt>
                <c:pt idx="211">
                  <c:v>2006</c:v>
                </c:pt>
                <c:pt idx="212">
                  <c:v>2013</c:v>
                </c:pt>
                <c:pt idx="213">
                  <c:v>2010</c:v>
                </c:pt>
                <c:pt idx="214">
                  <c:v>2007</c:v>
                </c:pt>
                <c:pt idx="215">
                  <c:v>2004</c:v>
                </c:pt>
                <c:pt idx="216">
                  <c:v>1996</c:v>
                </c:pt>
                <c:pt idx="217">
                  <c:v>1992</c:v>
                </c:pt>
                <c:pt idx="218">
                  <c:v>2012</c:v>
                </c:pt>
                <c:pt idx="219">
                  <c:v>2010</c:v>
                </c:pt>
                <c:pt idx="220">
                  <c:v>2007</c:v>
                </c:pt>
                <c:pt idx="221">
                  <c:v>2004</c:v>
                </c:pt>
                <c:pt idx="222">
                  <c:v>1999</c:v>
                </c:pt>
                <c:pt idx="223">
                  <c:v>1997</c:v>
                </c:pt>
                <c:pt idx="224">
                  <c:v>2012</c:v>
                </c:pt>
                <c:pt idx="225">
                  <c:v>2010</c:v>
                </c:pt>
                <c:pt idx="226">
                  <c:v>2008</c:v>
                </c:pt>
                <c:pt idx="227">
                  <c:v>2012</c:v>
                </c:pt>
                <c:pt idx="228">
                  <c:v>2010</c:v>
                </c:pt>
                <c:pt idx="229">
                  <c:v>2008</c:v>
                </c:pt>
                <c:pt idx="230">
                  <c:v>2006</c:v>
                </c:pt>
                <c:pt idx="231">
                  <c:v>2013</c:v>
                </c:pt>
                <c:pt idx="232">
                  <c:v>2010</c:v>
                </c:pt>
                <c:pt idx="233">
                  <c:v>2007</c:v>
                </c:pt>
                <c:pt idx="234">
                  <c:v>2004</c:v>
                </c:pt>
                <c:pt idx="235">
                  <c:v>2000</c:v>
                </c:pt>
                <c:pt idx="236">
                  <c:v>1995</c:v>
                </c:pt>
                <c:pt idx="237">
                  <c:v>1990</c:v>
                </c:pt>
                <c:pt idx="238">
                  <c:v>1985</c:v>
                </c:pt>
                <c:pt idx="239">
                  <c:v>1980</c:v>
                </c:pt>
                <c:pt idx="240">
                  <c:v>2005</c:v>
                </c:pt>
                <c:pt idx="241">
                  <c:v>2000</c:v>
                </c:pt>
                <c:pt idx="242">
                  <c:v>1995</c:v>
                </c:pt>
                <c:pt idx="243">
                  <c:v>1992</c:v>
                </c:pt>
                <c:pt idx="244">
                  <c:v>1987</c:v>
                </c:pt>
                <c:pt idx="245">
                  <c:v>1981</c:v>
                </c:pt>
                <c:pt idx="246">
                  <c:v>1975</c:v>
                </c:pt>
                <c:pt idx="247">
                  <c:v>1967</c:v>
                </c:pt>
                <c:pt idx="248">
                  <c:v>2013</c:v>
                </c:pt>
                <c:pt idx="249">
                  <c:v>2010</c:v>
                </c:pt>
                <c:pt idx="250">
                  <c:v>2007</c:v>
                </c:pt>
                <c:pt idx="251">
                  <c:v>2004</c:v>
                </c:pt>
                <c:pt idx="252">
                  <c:v>2002</c:v>
                </c:pt>
                <c:pt idx="253">
                  <c:v>2000</c:v>
                </c:pt>
                <c:pt idx="254">
                  <c:v>1992</c:v>
                </c:pt>
                <c:pt idx="255">
                  <c:v>1982</c:v>
                </c:pt>
                <c:pt idx="256">
                  <c:v>2013</c:v>
                </c:pt>
                <c:pt idx="257">
                  <c:v>2010</c:v>
                </c:pt>
                <c:pt idx="258">
                  <c:v>2007</c:v>
                </c:pt>
                <c:pt idx="259">
                  <c:v>2005</c:v>
                </c:pt>
                <c:pt idx="260">
                  <c:v>2000</c:v>
                </c:pt>
                <c:pt idx="261">
                  <c:v>1997</c:v>
                </c:pt>
                <c:pt idx="262">
                  <c:v>1995</c:v>
                </c:pt>
                <c:pt idx="263">
                  <c:v>1991</c:v>
                </c:pt>
                <c:pt idx="264">
                  <c:v>1986</c:v>
                </c:pt>
                <c:pt idx="265">
                  <c:v>1981</c:v>
                </c:pt>
                <c:pt idx="266">
                  <c:v>2013</c:v>
                </c:pt>
                <c:pt idx="267">
                  <c:v>2010</c:v>
                </c:pt>
                <c:pt idx="268">
                  <c:v>2007</c:v>
                </c:pt>
                <c:pt idx="269">
                  <c:v>2004</c:v>
                </c:pt>
                <c:pt idx="270">
                  <c:v>1999</c:v>
                </c:pt>
                <c:pt idx="271">
                  <c:v>1995</c:v>
                </c:pt>
                <c:pt idx="272">
                  <c:v>1994</c:v>
                </c:pt>
                <c:pt idx="273">
                  <c:v>1991</c:v>
                </c:pt>
                <c:pt idx="274">
                  <c:v>1986</c:v>
                </c:pt>
                <c:pt idx="275">
                  <c:v>1979</c:v>
                </c:pt>
                <c:pt idx="276">
                  <c:v>1974</c:v>
                </c:pt>
                <c:pt idx="277">
                  <c:v>1969</c:v>
                </c:pt>
                <c:pt idx="278">
                  <c:v>2013</c:v>
                </c:pt>
                <c:pt idx="279">
                  <c:v>2010</c:v>
                </c:pt>
                <c:pt idx="280">
                  <c:v>2007</c:v>
                </c:pt>
                <c:pt idx="281">
                  <c:v>2004</c:v>
                </c:pt>
                <c:pt idx="282">
                  <c:v>2000</c:v>
                </c:pt>
                <c:pt idx="283">
                  <c:v>1997</c:v>
                </c:pt>
                <c:pt idx="284">
                  <c:v>1994</c:v>
                </c:pt>
                <c:pt idx="285">
                  <c:v>1991</c:v>
                </c:pt>
                <c:pt idx="286">
                  <c:v>1986</c:v>
                </c:pt>
                <c:pt idx="287">
                  <c:v>1979</c:v>
                </c:pt>
                <c:pt idx="288">
                  <c:v>1974</c:v>
                </c:pt>
                <c:pt idx="289">
                  <c:v>2013</c:v>
                </c:pt>
                <c:pt idx="290">
                  <c:v>2010</c:v>
                </c:pt>
                <c:pt idx="291">
                  <c:v>2007</c:v>
                </c:pt>
                <c:pt idx="292">
                  <c:v>2004</c:v>
                </c:pt>
              </c:numCache>
            </c:numRef>
          </c:xVal>
          <c:yVal>
            <c:numRef>
              <c:f>'A2 Ginis and FRD'!$W$6:$W$298</c:f>
              <c:numCache>
                <c:formatCode>0.000</c:formatCode>
                <c:ptCount val="293"/>
                <c:pt idx="0">
                  <c:v>0.41428939999999997</c:v>
                </c:pt>
                <c:pt idx="1">
                  <c:v>0.41664469999999998</c:v>
                </c:pt>
                <c:pt idx="2">
                  <c:v>0.4206628</c:v>
                </c:pt>
                <c:pt idx="3">
                  <c:v>0.43323640000000002</c:v>
                </c:pt>
                <c:pt idx="4">
                  <c:v>0.42206840000000001</c:v>
                </c:pt>
                <c:pt idx="5">
                  <c:v>0.38568989999999997</c:v>
                </c:pt>
                <c:pt idx="6">
                  <c:v>0.38970630000000001</c:v>
                </c:pt>
                <c:pt idx="7">
                  <c:v>0.3665001</c:v>
                </c:pt>
                <c:pt idx="8">
                  <c:v>0.41694209999999998</c:v>
                </c:pt>
                <c:pt idx="9">
                  <c:v>0.42079240000000001</c:v>
                </c:pt>
                <c:pt idx="10">
                  <c:v>0.41582239999999998</c:v>
                </c:pt>
                <c:pt idx="11">
                  <c:v>0.39945079999999999</c:v>
                </c:pt>
                <c:pt idx="12">
                  <c:v>0.3636954</c:v>
                </c:pt>
                <c:pt idx="13">
                  <c:v>0.36373290000000003</c:v>
                </c:pt>
                <c:pt idx="15">
                  <c:v>0.3752895</c:v>
                </c:pt>
                <c:pt idx="17">
                  <c:v>0.39208700000000002</c:v>
                </c:pt>
                <c:pt idx="18">
                  <c:v>0.4180064</c:v>
                </c:pt>
                <c:pt idx="19">
                  <c:v>0.3988158</c:v>
                </c:pt>
                <c:pt idx="20">
                  <c:v>0.39490839999999999</c:v>
                </c:pt>
                <c:pt idx="21">
                  <c:v>0.37276550000000003</c:v>
                </c:pt>
                <c:pt idx="22">
                  <c:v>0.36963990000000002</c:v>
                </c:pt>
                <c:pt idx="23">
                  <c:v>0.51552500000000001</c:v>
                </c:pt>
                <c:pt idx="24">
                  <c:v>0.51787479999999997</c:v>
                </c:pt>
                <c:pt idx="25">
                  <c:v>0.52136079999999996</c:v>
                </c:pt>
                <c:pt idx="26">
                  <c:v>0.53618069999999995</c:v>
                </c:pt>
                <c:pt idx="27">
                  <c:v>0.43198500000000001</c:v>
                </c:pt>
                <c:pt idx="28">
                  <c:v>0.42583169999999998</c:v>
                </c:pt>
                <c:pt idx="29">
                  <c:v>0.42983310000000002</c:v>
                </c:pt>
                <c:pt idx="30">
                  <c:v>0.42431720000000001</c:v>
                </c:pt>
                <c:pt idx="31">
                  <c:v>0.4356661</c:v>
                </c:pt>
                <c:pt idx="32">
                  <c:v>0.4029548</c:v>
                </c:pt>
                <c:pt idx="33">
                  <c:v>0.40184039999999999</c:v>
                </c:pt>
                <c:pt idx="34">
                  <c:v>0.38629419999999998</c:v>
                </c:pt>
                <c:pt idx="35">
                  <c:v>0.36938500000000002</c:v>
                </c:pt>
                <c:pt idx="36">
                  <c:v>0.34774110000000003</c:v>
                </c:pt>
                <c:pt idx="37">
                  <c:v>0.35135060000000001</c:v>
                </c:pt>
                <c:pt idx="38">
                  <c:v>0.3656064</c:v>
                </c:pt>
                <c:pt idx="39">
                  <c:v>0.55807030000000002</c:v>
                </c:pt>
                <c:pt idx="40">
                  <c:v>0.50822440000000002</c:v>
                </c:pt>
                <c:pt idx="41">
                  <c:v>0.49289939999999999</c:v>
                </c:pt>
                <c:pt idx="42">
                  <c:v>0.52391069999999995</c:v>
                </c:pt>
                <c:pt idx="43">
                  <c:v>0.50496079999999999</c:v>
                </c:pt>
                <c:pt idx="44">
                  <c:v>0.37545430000000002</c:v>
                </c:pt>
                <c:pt idx="45">
                  <c:v>0.37918819999999998</c:v>
                </c:pt>
                <c:pt idx="46">
                  <c:v>0.37945580000000001</c:v>
                </c:pt>
                <c:pt idx="47">
                  <c:v>0.40580709999999998</c:v>
                </c:pt>
                <c:pt idx="48">
                  <c:v>0.40637679999999998</c:v>
                </c:pt>
                <c:pt idx="49">
                  <c:v>0.36606480000000002</c:v>
                </c:pt>
                <c:pt idx="50">
                  <c:v>0.35067280000000001</c:v>
                </c:pt>
                <c:pt idx="51">
                  <c:v>0.40226800000000001</c:v>
                </c:pt>
                <c:pt idx="52">
                  <c:v>0.39565640000000002</c:v>
                </c:pt>
                <c:pt idx="53">
                  <c:v>0.36973909999999999</c:v>
                </c:pt>
                <c:pt idx="54">
                  <c:v>0.38091079999999999</c:v>
                </c:pt>
                <c:pt idx="55">
                  <c:v>0.3717898</c:v>
                </c:pt>
                <c:pt idx="56">
                  <c:v>0.37720359999999997</c:v>
                </c:pt>
                <c:pt idx="57">
                  <c:v>0.38051040000000003</c:v>
                </c:pt>
                <c:pt idx="58">
                  <c:v>0.34939690000000001</c:v>
                </c:pt>
                <c:pt idx="59">
                  <c:v>0.49043340000000002</c:v>
                </c:pt>
                <c:pt idx="60">
                  <c:v>0.48612030000000001</c:v>
                </c:pt>
                <c:pt idx="61">
                  <c:v>0.47285359999999999</c:v>
                </c:pt>
                <c:pt idx="62">
                  <c:v>0.45042569999999998</c:v>
                </c:pt>
                <c:pt idx="63">
                  <c:v>0.42900480000000002</c:v>
                </c:pt>
                <c:pt idx="64">
                  <c:v>0.43484460000000003</c:v>
                </c:pt>
                <c:pt idx="65">
                  <c:v>0.45353670000000001</c:v>
                </c:pt>
                <c:pt idx="66">
                  <c:v>0.40806350000000002</c:v>
                </c:pt>
                <c:pt idx="67">
                  <c:v>0.40823910000000002</c:v>
                </c:pt>
                <c:pt idx="68">
                  <c:v>0.4033157</c:v>
                </c:pt>
                <c:pt idx="69">
                  <c:v>0.40845860000000001</c:v>
                </c:pt>
                <c:pt idx="70">
                  <c:v>0.40728379999999997</c:v>
                </c:pt>
                <c:pt idx="71">
                  <c:v>0.42972529999999998</c:v>
                </c:pt>
                <c:pt idx="72">
                  <c:v>0.35959370000000002</c:v>
                </c:pt>
                <c:pt idx="73">
                  <c:v>0.34221839999999998</c:v>
                </c:pt>
                <c:pt idx="74">
                  <c:v>0.43711539999999999</c:v>
                </c:pt>
                <c:pt idx="75">
                  <c:v>0.41025060000000002</c:v>
                </c:pt>
                <c:pt idx="76">
                  <c:v>0.41854710000000001</c:v>
                </c:pt>
                <c:pt idx="77">
                  <c:v>0.43024489999999999</c:v>
                </c:pt>
                <c:pt idx="78">
                  <c:v>0.4245352</c:v>
                </c:pt>
                <c:pt idx="79">
                  <c:v>0.45851209999999998</c:v>
                </c:pt>
                <c:pt idx="80">
                  <c:v>0.56317340000000005</c:v>
                </c:pt>
                <c:pt idx="81">
                  <c:v>0.46671000000000001</c:v>
                </c:pt>
                <c:pt idx="82">
                  <c:v>0.50774200000000003</c:v>
                </c:pt>
                <c:pt idx="83">
                  <c:v>0.4185046</c:v>
                </c:pt>
                <c:pt idx="84">
                  <c:v>0.41496519999999998</c:v>
                </c:pt>
                <c:pt idx="85">
                  <c:v>0.41925590000000001</c:v>
                </c:pt>
                <c:pt idx="86">
                  <c:v>0.4099622</c:v>
                </c:pt>
                <c:pt idx="87">
                  <c:v>0.39539740000000001</c:v>
                </c:pt>
                <c:pt idx="88">
                  <c:v>0.37679829999999997</c:v>
                </c:pt>
                <c:pt idx="89">
                  <c:v>0.34530690000000003</c:v>
                </c:pt>
                <c:pt idx="90">
                  <c:v>0.36064170000000001</c:v>
                </c:pt>
                <c:pt idx="91">
                  <c:v>0.36056090000000002</c:v>
                </c:pt>
                <c:pt idx="92">
                  <c:v>0.32908860000000001</c:v>
                </c:pt>
                <c:pt idx="93">
                  <c:v>0.34961490000000001</c:v>
                </c:pt>
                <c:pt idx="94">
                  <c:v>0.33320240000000001</c:v>
                </c:pt>
                <c:pt idx="95">
                  <c:v>0.50437940000000003</c:v>
                </c:pt>
                <c:pt idx="96">
                  <c:v>0.50796940000000002</c:v>
                </c:pt>
                <c:pt idx="97">
                  <c:v>0.45804099999999998</c:v>
                </c:pt>
                <c:pt idx="98">
                  <c:v>0.39754790000000001</c:v>
                </c:pt>
                <c:pt idx="99">
                  <c:v>0.4058678</c:v>
                </c:pt>
                <c:pt idx="100">
                  <c:v>0.40684809999999999</c:v>
                </c:pt>
                <c:pt idx="101">
                  <c:v>0.42987649999999999</c:v>
                </c:pt>
                <c:pt idx="102">
                  <c:v>0.48763119999999999</c:v>
                </c:pt>
                <c:pt idx="103">
                  <c:v>0.48996479999999998</c:v>
                </c:pt>
                <c:pt idx="104">
                  <c:v>0.52502720000000003</c:v>
                </c:pt>
                <c:pt idx="105">
                  <c:v>0.50057339999999995</c:v>
                </c:pt>
                <c:pt idx="106">
                  <c:v>0.49837599999999999</c:v>
                </c:pt>
                <c:pt idx="107">
                  <c:v>0.46854590000000002</c:v>
                </c:pt>
                <c:pt idx="108">
                  <c:v>0.46388190000000001</c:v>
                </c:pt>
                <c:pt idx="109">
                  <c:v>0.50155190000000005</c:v>
                </c:pt>
                <c:pt idx="110">
                  <c:v>0.42664279999999999</c:v>
                </c:pt>
                <c:pt idx="111">
                  <c:v>0.34665180000000001</c:v>
                </c:pt>
                <c:pt idx="112">
                  <c:v>0.3257255</c:v>
                </c:pt>
                <c:pt idx="113">
                  <c:v>0.32148100000000002</c:v>
                </c:pt>
                <c:pt idx="114">
                  <c:v>0.4905138</c:v>
                </c:pt>
                <c:pt idx="115">
                  <c:v>0.47766180000000003</c:v>
                </c:pt>
                <c:pt idx="116">
                  <c:v>0.51735779999999998</c:v>
                </c:pt>
                <c:pt idx="117">
                  <c:v>0.45346429999999999</c:v>
                </c:pt>
                <c:pt idx="118">
                  <c:v>0.43730520000000001</c:v>
                </c:pt>
                <c:pt idx="119">
                  <c:v>0.390185</c:v>
                </c:pt>
                <c:pt idx="120">
                  <c:v>0.4364074</c:v>
                </c:pt>
                <c:pt idx="121">
                  <c:v>0.44771889999999998</c:v>
                </c:pt>
                <c:pt idx="122">
                  <c:v>0.45655679999999998</c:v>
                </c:pt>
                <c:pt idx="123">
                  <c:v>0.50297930000000002</c:v>
                </c:pt>
                <c:pt idx="124">
                  <c:v>0.45754709999999998</c:v>
                </c:pt>
                <c:pt idx="125">
                  <c:v>0.46849079999999999</c:v>
                </c:pt>
                <c:pt idx="126">
                  <c:v>0.46805849999999999</c:v>
                </c:pt>
                <c:pt idx="127">
                  <c:v>0.47603889999999999</c:v>
                </c:pt>
                <c:pt idx="128">
                  <c:v>0.48930849999999998</c:v>
                </c:pt>
                <c:pt idx="129">
                  <c:v>0.45646999999999999</c:v>
                </c:pt>
                <c:pt idx="130">
                  <c:v>0.43162289999999998</c:v>
                </c:pt>
                <c:pt idx="131">
                  <c:v>0.43951659999999998</c:v>
                </c:pt>
                <c:pt idx="132">
                  <c:v>0.38890390000000002</c:v>
                </c:pt>
                <c:pt idx="133">
                  <c:v>0.40013979999999999</c:v>
                </c:pt>
                <c:pt idx="134">
                  <c:v>0.39947280000000002</c:v>
                </c:pt>
                <c:pt idx="135">
                  <c:v>0.39193280000000003</c:v>
                </c:pt>
                <c:pt idx="136">
                  <c:v>0.41366150000000002</c:v>
                </c:pt>
                <c:pt idx="137">
                  <c:v>0.4067191</c:v>
                </c:pt>
                <c:pt idx="138">
                  <c:v>0.42141210000000001</c:v>
                </c:pt>
                <c:pt idx="139">
                  <c:v>0.42345490000000002</c:v>
                </c:pt>
                <c:pt idx="140">
                  <c:v>0.41869210000000001</c:v>
                </c:pt>
                <c:pt idx="141">
                  <c:v>0.36390220000000001</c:v>
                </c:pt>
                <c:pt idx="142">
                  <c:v>0.38186940000000003</c:v>
                </c:pt>
                <c:pt idx="143">
                  <c:v>0.41057890000000002</c:v>
                </c:pt>
                <c:pt idx="144">
                  <c:v>0.3924319</c:v>
                </c:pt>
                <c:pt idx="145">
                  <c:v>0.35114210000000001</c:v>
                </c:pt>
                <c:pt idx="146">
                  <c:v>0.41616819999999999</c:v>
                </c:pt>
                <c:pt idx="147">
                  <c:v>0.41045589999999998</c:v>
                </c:pt>
                <c:pt idx="148">
                  <c:v>0.3958508</c:v>
                </c:pt>
                <c:pt idx="149">
                  <c:v>0.40131159999999999</c:v>
                </c:pt>
                <c:pt idx="150">
                  <c:v>0.37383309999999997</c:v>
                </c:pt>
                <c:pt idx="151">
                  <c:v>0.3754806</c:v>
                </c:pt>
                <c:pt idx="152">
                  <c:v>0.34281889999999998</c:v>
                </c:pt>
                <c:pt idx="153">
                  <c:v>0.33220640000000001</c:v>
                </c:pt>
                <c:pt idx="154">
                  <c:v>0.32965270000000002</c:v>
                </c:pt>
                <c:pt idx="155">
                  <c:v>0.47800320000000002</c:v>
                </c:pt>
                <c:pt idx="156">
                  <c:v>0.47748859999999999</c:v>
                </c:pt>
                <c:pt idx="157">
                  <c:v>0.48515920000000001</c:v>
                </c:pt>
                <c:pt idx="158">
                  <c:v>0.46768850000000001</c:v>
                </c:pt>
                <c:pt idx="159">
                  <c:v>0.4807208</c:v>
                </c:pt>
                <c:pt idx="160">
                  <c:v>0.48797220000000002</c:v>
                </c:pt>
                <c:pt idx="161">
                  <c:v>0.48791830000000003</c:v>
                </c:pt>
                <c:pt idx="162">
                  <c:v>0.47762070000000001</c:v>
                </c:pt>
                <c:pt idx="163">
                  <c:v>0.49671779999999999</c:v>
                </c:pt>
                <c:pt idx="164">
                  <c:v>0.48366769999999998</c:v>
                </c:pt>
                <c:pt idx="165">
                  <c:v>0.4661961</c:v>
                </c:pt>
                <c:pt idx="166">
                  <c:v>0.43110999999999999</c:v>
                </c:pt>
                <c:pt idx="167">
                  <c:v>0.40676079999999998</c:v>
                </c:pt>
                <c:pt idx="168">
                  <c:v>0.39600960000000002</c:v>
                </c:pt>
                <c:pt idx="169">
                  <c:v>0.40819870000000003</c:v>
                </c:pt>
                <c:pt idx="170">
                  <c:v>0.39924130000000002</c:v>
                </c:pt>
                <c:pt idx="171">
                  <c:v>0.35877779999999998</c:v>
                </c:pt>
                <c:pt idx="172">
                  <c:v>0.41880719999999999</c:v>
                </c:pt>
                <c:pt idx="173">
                  <c:v>0.39828839999999999</c:v>
                </c:pt>
                <c:pt idx="174">
                  <c:v>0.4303379</c:v>
                </c:pt>
                <c:pt idx="175">
                  <c:v>0.44217679999999998</c:v>
                </c:pt>
                <c:pt idx="176">
                  <c:v>0.39080959999999998</c:v>
                </c:pt>
                <c:pt idx="177">
                  <c:v>0.39400459999999998</c:v>
                </c:pt>
                <c:pt idx="178">
                  <c:v>0.38393260000000001</c:v>
                </c:pt>
                <c:pt idx="179">
                  <c:v>0.39641749999999998</c:v>
                </c:pt>
                <c:pt idx="180">
                  <c:v>0.3610506</c:v>
                </c:pt>
                <c:pt idx="181">
                  <c:v>0.348354</c:v>
                </c:pt>
                <c:pt idx="182">
                  <c:v>0.3242276</c:v>
                </c:pt>
                <c:pt idx="183">
                  <c:v>0.29049330000000001</c:v>
                </c:pt>
                <c:pt idx="184">
                  <c:v>0.30328500000000003</c:v>
                </c:pt>
                <c:pt idx="185">
                  <c:v>0.48826449999999999</c:v>
                </c:pt>
                <c:pt idx="186">
                  <c:v>0.48926360000000002</c:v>
                </c:pt>
                <c:pt idx="187">
                  <c:v>0.49540459999999997</c:v>
                </c:pt>
                <c:pt idx="188">
                  <c:v>0.4609202</c:v>
                </c:pt>
                <c:pt idx="189">
                  <c:v>0.46148119999999998</c:v>
                </c:pt>
                <c:pt idx="190">
                  <c:v>0.45989829999999998</c:v>
                </c:pt>
                <c:pt idx="191">
                  <c:v>0.4738501</c:v>
                </c:pt>
                <c:pt idx="192">
                  <c:v>0.50487420000000005</c:v>
                </c:pt>
                <c:pt idx="193">
                  <c:v>0.52095279999999999</c:v>
                </c:pt>
                <c:pt idx="194">
                  <c:v>0.44219609999999998</c:v>
                </c:pt>
                <c:pt idx="195">
                  <c:v>0.44149660000000002</c:v>
                </c:pt>
                <c:pt idx="196">
                  <c:v>0.45658569999999998</c:v>
                </c:pt>
                <c:pt idx="197">
                  <c:v>0.49594850000000001</c:v>
                </c:pt>
                <c:pt idx="198">
                  <c:v>0.45241959999999998</c:v>
                </c:pt>
                <c:pt idx="199">
                  <c:v>0.51386279999999995</c:v>
                </c:pt>
                <c:pt idx="200">
                  <c:v>0.3931962</c:v>
                </c:pt>
                <c:pt idx="201">
                  <c:v>0.34474519999999997</c:v>
                </c:pt>
                <c:pt idx="202">
                  <c:v>0.3601126</c:v>
                </c:pt>
                <c:pt idx="203">
                  <c:v>0.35933700000000002</c:v>
                </c:pt>
                <c:pt idx="204">
                  <c:v>0.40906039999999999</c:v>
                </c:pt>
                <c:pt idx="205">
                  <c:v>0.41200769999999998</c:v>
                </c:pt>
                <c:pt idx="206">
                  <c:v>0.40056340000000001</c:v>
                </c:pt>
                <c:pt idx="207">
                  <c:v>0.44832329999999998</c:v>
                </c:pt>
                <c:pt idx="208">
                  <c:v>0.4766358</c:v>
                </c:pt>
                <c:pt idx="209">
                  <c:v>0.46784029999999999</c:v>
                </c:pt>
                <c:pt idx="210">
                  <c:v>0.46109460000000002</c:v>
                </c:pt>
                <c:pt idx="211">
                  <c:v>0.42736669999999999</c:v>
                </c:pt>
                <c:pt idx="212">
                  <c:v>0.36096250000000002</c:v>
                </c:pt>
                <c:pt idx="213">
                  <c:v>0.37010769999999998</c:v>
                </c:pt>
                <c:pt idx="214">
                  <c:v>0.44056309999999999</c:v>
                </c:pt>
                <c:pt idx="215">
                  <c:v>0.42286109999999999</c:v>
                </c:pt>
                <c:pt idx="216">
                  <c:v>0.38904660000000002</c:v>
                </c:pt>
                <c:pt idx="217">
                  <c:v>0.36620390000000003</c:v>
                </c:pt>
                <c:pt idx="218">
                  <c:v>0.39487879999999997</c:v>
                </c:pt>
                <c:pt idx="219">
                  <c:v>0.35685090000000003</c:v>
                </c:pt>
                <c:pt idx="220">
                  <c:v>0.34121089999999998</c:v>
                </c:pt>
                <c:pt idx="221">
                  <c:v>0.34615390000000001</c:v>
                </c:pt>
                <c:pt idx="222">
                  <c:v>0.3395958</c:v>
                </c:pt>
                <c:pt idx="223">
                  <c:v>0.3379472</c:v>
                </c:pt>
                <c:pt idx="224">
                  <c:v>0.63556999999999997</c:v>
                </c:pt>
                <c:pt idx="225">
                  <c:v>0.63307049999999998</c:v>
                </c:pt>
                <c:pt idx="226">
                  <c:v>0.62421210000000005</c:v>
                </c:pt>
                <c:pt idx="227">
                  <c:v>0.30424620000000002</c:v>
                </c:pt>
                <c:pt idx="228">
                  <c:v>0.31676670000000001</c:v>
                </c:pt>
                <c:pt idx="229">
                  <c:v>0.32146049999999998</c:v>
                </c:pt>
                <c:pt idx="230">
                  <c:v>0.3119363</c:v>
                </c:pt>
                <c:pt idx="231">
                  <c:v>0.47132560000000001</c:v>
                </c:pt>
                <c:pt idx="232">
                  <c:v>0.49089539999999998</c:v>
                </c:pt>
                <c:pt idx="233">
                  <c:v>0.41786129999999999</c:v>
                </c:pt>
                <c:pt idx="234">
                  <c:v>0.38236550000000002</c:v>
                </c:pt>
                <c:pt idx="235">
                  <c:v>0.40855780000000003</c:v>
                </c:pt>
                <c:pt idx="236">
                  <c:v>0.4507815</c:v>
                </c:pt>
                <c:pt idx="237">
                  <c:v>0.38228469999999998</c:v>
                </c:pt>
                <c:pt idx="238">
                  <c:v>0.40874929999999998</c:v>
                </c:pt>
                <c:pt idx="239">
                  <c:v>0.39019490000000001</c:v>
                </c:pt>
                <c:pt idx="240">
                  <c:v>0.39102989999999999</c:v>
                </c:pt>
                <c:pt idx="241">
                  <c:v>0.39214480000000002</c:v>
                </c:pt>
                <c:pt idx="242">
                  <c:v>0.4237629</c:v>
                </c:pt>
                <c:pt idx="243">
                  <c:v>0.39006750000000001</c:v>
                </c:pt>
                <c:pt idx="244">
                  <c:v>0.34991270000000002</c:v>
                </c:pt>
                <c:pt idx="245">
                  <c:v>0.33278069999999998</c:v>
                </c:pt>
                <c:pt idx="246">
                  <c:v>0.33060990000000001</c:v>
                </c:pt>
                <c:pt idx="247">
                  <c:v>0.3471245</c:v>
                </c:pt>
                <c:pt idx="248">
                  <c:v>0.34551419999999999</c:v>
                </c:pt>
                <c:pt idx="249">
                  <c:v>0.3335186</c:v>
                </c:pt>
                <c:pt idx="250">
                  <c:v>0.33536199999999999</c:v>
                </c:pt>
                <c:pt idx="251">
                  <c:v>0.32366149999999999</c:v>
                </c:pt>
                <c:pt idx="252">
                  <c:v>0.32140679999999999</c:v>
                </c:pt>
                <c:pt idx="253">
                  <c:v>0.32757130000000001</c:v>
                </c:pt>
                <c:pt idx="254">
                  <c:v>0.34681220000000001</c:v>
                </c:pt>
                <c:pt idx="255">
                  <c:v>0.33977429999999997</c:v>
                </c:pt>
                <c:pt idx="256">
                  <c:v>0.30756260000000002</c:v>
                </c:pt>
                <c:pt idx="257">
                  <c:v>0.30618050000000002</c:v>
                </c:pt>
                <c:pt idx="258">
                  <c:v>0.30530780000000002</c:v>
                </c:pt>
                <c:pt idx="259">
                  <c:v>0.30169560000000001</c:v>
                </c:pt>
                <c:pt idx="260">
                  <c:v>0.29062149999999998</c:v>
                </c:pt>
                <c:pt idx="261">
                  <c:v>0.28708509999999998</c:v>
                </c:pt>
                <c:pt idx="262">
                  <c:v>0.29942170000000001</c:v>
                </c:pt>
                <c:pt idx="263">
                  <c:v>0.27840179999999998</c:v>
                </c:pt>
                <c:pt idx="264">
                  <c:v>0.2760262</c:v>
                </c:pt>
                <c:pt idx="265">
                  <c:v>0.27448240000000002</c:v>
                </c:pt>
                <c:pt idx="266">
                  <c:v>0.45930799999999999</c:v>
                </c:pt>
                <c:pt idx="267">
                  <c:v>0.47100449999999999</c:v>
                </c:pt>
                <c:pt idx="268">
                  <c:v>0.4504629</c:v>
                </c:pt>
                <c:pt idx="269">
                  <c:v>0.44861079999999998</c:v>
                </c:pt>
                <c:pt idx="270">
                  <c:v>0.45721390000000001</c:v>
                </c:pt>
                <c:pt idx="271">
                  <c:v>0.46981070000000003</c:v>
                </c:pt>
                <c:pt idx="272">
                  <c:v>0.4631922</c:v>
                </c:pt>
                <c:pt idx="273">
                  <c:v>0.42987730000000002</c:v>
                </c:pt>
                <c:pt idx="274">
                  <c:v>0.43369249999999998</c:v>
                </c:pt>
                <c:pt idx="275">
                  <c:v>0.34087319999999999</c:v>
                </c:pt>
                <c:pt idx="276">
                  <c:v>0.31546400000000002</c:v>
                </c:pt>
                <c:pt idx="277">
                  <c:v>0.32994299999999999</c:v>
                </c:pt>
                <c:pt idx="278">
                  <c:v>0.46359679999999998</c:v>
                </c:pt>
                <c:pt idx="279">
                  <c:v>0.46361760000000002</c:v>
                </c:pt>
                <c:pt idx="280">
                  <c:v>0.43693939999999998</c:v>
                </c:pt>
                <c:pt idx="281">
                  <c:v>0.44124000000000002</c:v>
                </c:pt>
                <c:pt idx="282">
                  <c:v>0.43043940000000003</c:v>
                </c:pt>
                <c:pt idx="283">
                  <c:v>0.43441669999999999</c:v>
                </c:pt>
                <c:pt idx="284">
                  <c:v>0.43641980000000002</c:v>
                </c:pt>
                <c:pt idx="285">
                  <c:v>0.41667769999999998</c:v>
                </c:pt>
                <c:pt idx="286">
                  <c:v>0.41296440000000001</c:v>
                </c:pt>
                <c:pt idx="287">
                  <c:v>0.38222240000000002</c:v>
                </c:pt>
                <c:pt idx="288">
                  <c:v>0.36879689999999998</c:v>
                </c:pt>
                <c:pt idx="289">
                  <c:v>0.41911769999999998</c:v>
                </c:pt>
                <c:pt idx="290">
                  <c:v>0.45332719999999999</c:v>
                </c:pt>
                <c:pt idx="291">
                  <c:v>0.47660910000000001</c:v>
                </c:pt>
                <c:pt idx="292">
                  <c:v>0.48777219999999999</c:v>
                </c:pt>
              </c:numCache>
            </c:numRef>
          </c:yVal>
          <c:smooth val="0"/>
          <c:extLst>
            <c:ext xmlns:c16="http://schemas.microsoft.com/office/drawing/2014/chart" uri="{C3380CC4-5D6E-409C-BE32-E72D297353CC}">
              <c16:uniqueId val="{00000001-E113-4A3E-87B0-3A59241BB1DA}"/>
            </c:ext>
          </c:extLst>
        </c:ser>
        <c:dLbls>
          <c:showLegendKey val="0"/>
          <c:showVal val="0"/>
          <c:showCatName val="0"/>
          <c:showSerName val="0"/>
          <c:showPercent val="0"/>
          <c:showBubbleSize val="0"/>
        </c:dLbls>
        <c:axId val="174626304"/>
        <c:axId val="174627840"/>
      </c:scatterChart>
      <c:valAx>
        <c:axId val="174626304"/>
        <c:scaling>
          <c:orientation val="minMax"/>
          <c:max val="2015"/>
          <c:min val="1965"/>
        </c:scaling>
        <c:delete val="0"/>
        <c:axPos val="b"/>
        <c:numFmt formatCode="General" sourceLinked="1"/>
        <c:majorTickMark val="out"/>
        <c:minorTickMark val="none"/>
        <c:tickLblPos val="nextTo"/>
        <c:crossAx val="174627840"/>
        <c:crosses val="autoZero"/>
        <c:crossBetween val="midCat"/>
        <c:majorUnit val="10"/>
      </c:valAx>
      <c:valAx>
        <c:axId val="174627840"/>
        <c:scaling>
          <c:orientation val="minMax"/>
          <c:max val="0.75000000000000011"/>
          <c:min val="0"/>
        </c:scaling>
        <c:delete val="0"/>
        <c:axPos val="l"/>
        <c:majorGridlines/>
        <c:numFmt formatCode="#,##0.00" sourceLinked="0"/>
        <c:majorTickMark val="out"/>
        <c:minorTickMark val="none"/>
        <c:tickLblPos val="nextTo"/>
        <c:crossAx val="174626304"/>
        <c:crosses val="autoZero"/>
        <c:crossBetween val="midCat"/>
        <c:majorUnit val="0.25"/>
      </c:valAx>
      <c:spPr>
        <a:noFill/>
        <a:ln>
          <a:noFill/>
        </a:ln>
      </c:spPr>
    </c:plotArea>
    <c:plotVisOnly val="1"/>
    <c:dispBlanksAs val="gap"/>
    <c:showDLblsOverMax val="0"/>
  </c:chart>
  <c:spPr>
    <a:noFill/>
    <a:ln>
      <a:noFill/>
    </a:ln>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US" sz="1050"/>
              <a:t>Trend Gini disposable income LIS-countries</a:t>
            </a:r>
          </a:p>
        </c:rich>
      </c:tx>
      <c:overlay val="0"/>
    </c:title>
    <c:autoTitleDeleted val="0"/>
    <c:plotArea>
      <c:layout>
        <c:manualLayout>
          <c:layoutTarget val="inner"/>
          <c:xMode val="edge"/>
          <c:yMode val="edge"/>
          <c:x val="0.14334895833333333"/>
          <c:y val="0.15142791866575281"/>
          <c:w val="0.78609548611111113"/>
          <c:h val="0.74112387767841559"/>
        </c:manualLayout>
      </c:layout>
      <c:scatterChart>
        <c:scatterStyle val="lineMarker"/>
        <c:varyColors val="0"/>
        <c:ser>
          <c:idx val="0"/>
          <c:order val="0"/>
          <c:spPr>
            <a:ln w="28575">
              <a:noFill/>
            </a:ln>
          </c:spPr>
          <c:marker>
            <c:symbol val="circle"/>
            <c:size val="3"/>
            <c:spPr>
              <a:solidFill>
                <a:schemeClr val="accent3">
                  <a:lumMod val="60000"/>
                  <a:lumOff val="40000"/>
                </a:schemeClr>
              </a:solidFill>
              <a:ln>
                <a:solidFill>
                  <a:schemeClr val="tx1">
                    <a:shade val="95000"/>
                    <a:satMod val="105000"/>
                  </a:schemeClr>
                </a:solidFill>
              </a:ln>
            </c:spPr>
          </c:marker>
          <c:trendline>
            <c:trendlineType val="linear"/>
            <c:dispRSqr val="1"/>
            <c:dispEq val="1"/>
            <c:trendlineLbl>
              <c:layout>
                <c:manualLayout>
                  <c:x val="-0.34691770833333335"/>
                  <c:y val="-0.30384310254569791"/>
                </c:manualLayout>
              </c:layout>
              <c:numFmt formatCode="#,##0.000" sourceLinked="0"/>
            </c:trendlineLbl>
          </c:trendline>
          <c:xVal>
            <c:numRef>
              <c:f>'A2 Ginis and FRD'!$A$6:$A$298</c:f>
              <c:numCache>
                <c:formatCode>General</c:formatCode>
                <c:ptCount val="293"/>
                <c:pt idx="0">
                  <c:v>2010</c:v>
                </c:pt>
                <c:pt idx="1">
                  <c:v>2008</c:v>
                </c:pt>
                <c:pt idx="2">
                  <c:v>2003</c:v>
                </c:pt>
                <c:pt idx="3">
                  <c:v>2001</c:v>
                </c:pt>
                <c:pt idx="4">
                  <c:v>1995</c:v>
                </c:pt>
                <c:pt idx="5">
                  <c:v>1989</c:v>
                </c:pt>
                <c:pt idx="6">
                  <c:v>1985</c:v>
                </c:pt>
                <c:pt idx="7">
                  <c:v>1981</c:v>
                </c:pt>
                <c:pt idx="8">
                  <c:v>2013</c:v>
                </c:pt>
                <c:pt idx="9">
                  <c:v>2010</c:v>
                </c:pt>
                <c:pt idx="10">
                  <c:v>2007</c:v>
                </c:pt>
                <c:pt idx="11">
                  <c:v>2004</c:v>
                </c:pt>
                <c:pt idx="12">
                  <c:v>2000</c:v>
                </c:pt>
                <c:pt idx="13">
                  <c:v>1997</c:v>
                </c:pt>
                <c:pt idx="14">
                  <c:v>1995</c:v>
                </c:pt>
                <c:pt idx="15">
                  <c:v>1994</c:v>
                </c:pt>
                <c:pt idx="16">
                  <c:v>1987</c:v>
                </c:pt>
                <c:pt idx="17">
                  <c:v>2000</c:v>
                </c:pt>
                <c:pt idx="18">
                  <c:v>1997</c:v>
                </c:pt>
                <c:pt idx="19">
                  <c:v>1995</c:v>
                </c:pt>
                <c:pt idx="20">
                  <c:v>1992</c:v>
                </c:pt>
                <c:pt idx="21">
                  <c:v>1988</c:v>
                </c:pt>
                <c:pt idx="22">
                  <c:v>1985</c:v>
                </c:pt>
                <c:pt idx="23">
                  <c:v>2013</c:v>
                </c:pt>
                <c:pt idx="24">
                  <c:v>2011</c:v>
                </c:pt>
                <c:pt idx="25">
                  <c:v>2009</c:v>
                </c:pt>
                <c:pt idx="26">
                  <c:v>2006</c:v>
                </c:pt>
                <c:pt idx="27">
                  <c:v>2010</c:v>
                </c:pt>
                <c:pt idx="28">
                  <c:v>2007</c:v>
                </c:pt>
                <c:pt idx="29">
                  <c:v>2004</c:v>
                </c:pt>
                <c:pt idx="30">
                  <c:v>2000</c:v>
                </c:pt>
                <c:pt idx="31">
                  <c:v>1998</c:v>
                </c:pt>
                <c:pt idx="32">
                  <c:v>1997</c:v>
                </c:pt>
                <c:pt idx="33">
                  <c:v>1994</c:v>
                </c:pt>
                <c:pt idx="34">
                  <c:v>1991</c:v>
                </c:pt>
                <c:pt idx="35">
                  <c:v>1987</c:v>
                </c:pt>
                <c:pt idx="36">
                  <c:v>1981</c:v>
                </c:pt>
                <c:pt idx="37">
                  <c:v>1975</c:v>
                </c:pt>
                <c:pt idx="38">
                  <c:v>1971</c:v>
                </c:pt>
                <c:pt idx="39">
                  <c:v>2002</c:v>
                </c:pt>
                <c:pt idx="40">
                  <c:v>2013</c:v>
                </c:pt>
                <c:pt idx="41">
                  <c:v>2010</c:v>
                </c:pt>
                <c:pt idx="42">
                  <c:v>2007</c:v>
                </c:pt>
                <c:pt idx="43">
                  <c:v>2004</c:v>
                </c:pt>
                <c:pt idx="44">
                  <c:v>2013</c:v>
                </c:pt>
                <c:pt idx="45">
                  <c:v>2010</c:v>
                </c:pt>
                <c:pt idx="46">
                  <c:v>2007</c:v>
                </c:pt>
                <c:pt idx="47">
                  <c:v>2004</c:v>
                </c:pt>
                <c:pt idx="48">
                  <c:v>2002</c:v>
                </c:pt>
                <c:pt idx="49">
                  <c:v>1996</c:v>
                </c:pt>
                <c:pt idx="50">
                  <c:v>1992</c:v>
                </c:pt>
                <c:pt idx="51">
                  <c:v>2013</c:v>
                </c:pt>
                <c:pt idx="52">
                  <c:v>2010</c:v>
                </c:pt>
                <c:pt idx="53">
                  <c:v>2007</c:v>
                </c:pt>
                <c:pt idx="54">
                  <c:v>2004</c:v>
                </c:pt>
                <c:pt idx="55">
                  <c:v>2000</c:v>
                </c:pt>
                <c:pt idx="56">
                  <c:v>1995</c:v>
                </c:pt>
                <c:pt idx="57">
                  <c:v>1992</c:v>
                </c:pt>
                <c:pt idx="58">
                  <c:v>1987</c:v>
                </c:pt>
                <c:pt idx="59">
                  <c:v>2007</c:v>
                </c:pt>
                <c:pt idx="60">
                  <c:v>2012</c:v>
                </c:pt>
                <c:pt idx="61">
                  <c:v>2013</c:v>
                </c:pt>
                <c:pt idx="62">
                  <c:v>2010</c:v>
                </c:pt>
                <c:pt idx="63">
                  <c:v>2007</c:v>
                </c:pt>
                <c:pt idx="64">
                  <c:v>2004</c:v>
                </c:pt>
                <c:pt idx="65">
                  <c:v>2000</c:v>
                </c:pt>
                <c:pt idx="66">
                  <c:v>2013</c:v>
                </c:pt>
                <c:pt idx="67">
                  <c:v>2010</c:v>
                </c:pt>
                <c:pt idx="68">
                  <c:v>2007</c:v>
                </c:pt>
                <c:pt idx="69">
                  <c:v>2004</c:v>
                </c:pt>
                <c:pt idx="70">
                  <c:v>2000</c:v>
                </c:pt>
                <c:pt idx="71">
                  <c:v>1995</c:v>
                </c:pt>
                <c:pt idx="72">
                  <c:v>1991</c:v>
                </c:pt>
                <c:pt idx="73">
                  <c:v>1987</c:v>
                </c:pt>
                <c:pt idx="74">
                  <c:v>2010</c:v>
                </c:pt>
                <c:pt idx="75">
                  <c:v>2005</c:v>
                </c:pt>
                <c:pt idx="76">
                  <c:v>2000</c:v>
                </c:pt>
                <c:pt idx="77">
                  <c:v>1994</c:v>
                </c:pt>
                <c:pt idx="78">
                  <c:v>1989</c:v>
                </c:pt>
                <c:pt idx="79">
                  <c:v>1984</c:v>
                </c:pt>
                <c:pt idx="80">
                  <c:v>1978</c:v>
                </c:pt>
                <c:pt idx="81">
                  <c:v>2013</c:v>
                </c:pt>
                <c:pt idx="82">
                  <c:v>2010</c:v>
                </c:pt>
                <c:pt idx="83">
                  <c:v>2013</c:v>
                </c:pt>
                <c:pt idx="84">
                  <c:v>2010</c:v>
                </c:pt>
                <c:pt idx="85">
                  <c:v>2007</c:v>
                </c:pt>
                <c:pt idx="86">
                  <c:v>2004</c:v>
                </c:pt>
                <c:pt idx="87">
                  <c:v>2000</c:v>
                </c:pt>
                <c:pt idx="88">
                  <c:v>1994</c:v>
                </c:pt>
                <c:pt idx="89">
                  <c:v>1989</c:v>
                </c:pt>
                <c:pt idx="90">
                  <c:v>1984</c:v>
                </c:pt>
                <c:pt idx="91">
                  <c:v>1983</c:v>
                </c:pt>
                <c:pt idx="92">
                  <c:v>1981</c:v>
                </c:pt>
                <c:pt idx="93">
                  <c:v>1978</c:v>
                </c:pt>
                <c:pt idx="94">
                  <c:v>1973</c:v>
                </c:pt>
                <c:pt idx="95">
                  <c:v>2013</c:v>
                </c:pt>
                <c:pt idx="96">
                  <c:v>2010</c:v>
                </c:pt>
                <c:pt idx="97">
                  <c:v>2007</c:v>
                </c:pt>
                <c:pt idx="98">
                  <c:v>2004</c:v>
                </c:pt>
                <c:pt idx="99">
                  <c:v>2000</c:v>
                </c:pt>
                <c:pt idx="100">
                  <c:v>1995</c:v>
                </c:pt>
                <c:pt idx="101">
                  <c:v>2014</c:v>
                </c:pt>
                <c:pt idx="102">
                  <c:v>2011</c:v>
                </c:pt>
                <c:pt idx="103">
                  <c:v>2006</c:v>
                </c:pt>
                <c:pt idx="104">
                  <c:v>2012</c:v>
                </c:pt>
                <c:pt idx="105">
                  <c:v>2009</c:v>
                </c:pt>
                <c:pt idx="106">
                  <c:v>2007</c:v>
                </c:pt>
                <c:pt idx="107">
                  <c:v>2005</c:v>
                </c:pt>
                <c:pt idx="108">
                  <c:v>1999</c:v>
                </c:pt>
                <c:pt idx="109">
                  <c:v>1994</c:v>
                </c:pt>
                <c:pt idx="110">
                  <c:v>1991</c:v>
                </c:pt>
                <c:pt idx="111">
                  <c:v>2010</c:v>
                </c:pt>
                <c:pt idx="112">
                  <c:v>2007</c:v>
                </c:pt>
                <c:pt idx="113">
                  <c:v>2004</c:v>
                </c:pt>
                <c:pt idx="114">
                  <c:v>2011</c:v>
                </c:pt>
                <c:pt idx="115">
                  <c:v>2004</c:v>
                </c:pt>
                <c:pt idx="116">
                  <c:v>2010</c:v>
                </c:pt>
                <c:pt idx="117">
                  <c:v>2007</c:v>
                </c:pt>
                <c:pt idx="118">
                  <c:v>2004</c:v>
                </c:pt>
                <c:pt idx="119">
                  <c:v>2000</c:v>
                </c:pt>
                <c:pt idx="120">
                  <c:v>1996</c:v>
                </c:pt>
                <c:pt idx="121">
                  <c:v>1995</c:v>
                </c:pt>
                <c:pt idx="122">
                  <c:v>1994</c:v>
                </c:pt>
                <c:pt idx="123">
                  <c:v>1987</c:v>
                </c:pt>
                <c:pt idx="124">
                  <c:v>2012</c:v>
                </c:pt>
                <c:pt idx="125">
                  <c:v>2010</c:v>
                </c:pt>
                <c:pt idx="126">
                  <c:v>2007</c:v>
                </c:pt>
                <c:pt idx="127">
                  <c:v>2005</c:v>
                </c:pt>
                <c:pt idx="128">
                  <c:v>2001</c:v>
                </c:pt>
                <c:pt idx="129">
                  <c:v>1997</c:v>
                </c:pt>
                <c:pt idx="130">
                  <c:v>1992</c:v>
                </c:pt>
                <c:pt idx="131">
                  <c:v>1986</c:v>
                </c:pt>
                <c:pt idx="132">
                  <c:v>1979</c:v>
                </c:pt>
                <c:pt idx="133">
                  <c:v>2014</c:v>
                </c:pt>
                <c:pt idx="134">
                  <c:v>2010</c:v>
                </c:pt>
                <c:pt idx="135">
                  <c:v>2008</c:v>
                </c:pt>
                <c:pt idx="136">
                  <c:v>2004</c:v>
                </c:pt>
                <c:pt idx="137">
                  <c:v>2000</c:v>
                </c:pt>
                <c:pt idx="138">
                  <c:v>1998</c:v>
                </c:pt>
                <c:pt idx="139">
                  <c:v>1995</c:v>
                </c:pt>
                <c:pt idx="140">
                  <c:v>1993</c:v>
                </c:pt>
                <c:pt idx="141">
                  <c:v>1991</c:v>
                </c:pt>
                <c:pt idx="142">
                  <c:v>1989</c:v>
                </c:pt>
                <c:pt idx="143">
                  <c:v>1987</c:v>
                </c:pt>
                <c:pt idx="144">
                  <c:v>1986</c:v>
                </c:pt>
                <c:pt idx="145">
                  <c:v>2008</c:v>
                </c:pt>
                <c:pt idx="146">
                  <c:v>2013</c:v>
                </c:pt>
                <c:pt idx="147">
                  <c:v>2010</c:v>
                </c:pt>
                <c:pt idx="148">
                  <c:v>2007</c:v>
                </c:pt>
                <c:pt idx="149">
                  <c:v>2004</c:v>
                </c:pt>
                <c:pt idx="150">
                  <c:v>2000</c:v>
                </c:pt>
                <c:pt idx="151">
                  <c:v>1997</c:v>
                </c:pt>
                <c:pt idx="152">
                  <c:v>1994</c:v>
                </c:pt>
                <c:pt idx="153">
                  <c:v>1991</c:v>
                </c:pt>
                <c:pt idx="154">
                  <c:v>1985</c:v>
                </c:pt>
                <c:pt idx="155">
                  <c:v>2012</c:v>
                </c:pt>
                <c:pt idx="156">
                  <c:v>2010</c:v>
                </c:pt>
                <c:pt idx="157">
                  <c:v>2008</c:v>
                </c:pt>
                <c:pt idx="158">
                  <c:v>2004</c:v>
                </c:pt>
                <c:pt idx="159">
                  <c:v>2002</c:v>
                </c:pt>
                <c:pt idx="160">
                  <c:v>2000</c:v>
                </c:pt>
                <c:pt idx="161">
                  <c:v>1998</c:v>
                </c:pt>
                <c:pt idx="162">
                  <c:v>1996</c:v>
                </c:pt>
                <c:pt idx="163">
                  <c:v>1994</c:v>
                </c:pt>
                <c:pt idx="164">
                  <c:v>1992</c:v>
                </c:pt>
                <c:pt idx="165">
                  <c:v>1989</c:v>
                </c:pt>
                <c:pt idx="166">
                  <c:v>1984</c:v>
                </c:pt>
                <c:pt idx="167">
                  <c:v>2013</c:v>
                </c:pt>
                <c:pt idx="168">
                  <c:v>2010</c:v>
                </c:pt>
                <c:pt idx="169">
                  <c:v>2007</c:v>
                </c:pt>
                <c:pt idx="170">
                  <c:v>2004</c:v>
                </c:pt>
                <c:pt idx="171">
                  <c:v>1999</c:v>
                </c:pt>
                <c:pt idx="172">
                  <c:v>1993</c:v>
                </c:pt>
                <c:pt idx="173">
                  <c:v>1990</c:v>
                </c:pt>
                <c:pt idx="174">
                  <c:v>1987</c:v>
                </c:pt>
                <c:pt idx="175">
                  <c:v>1983</c:v>
                </c:pt>
                <c:pt idx="176">
                  <c:v>2013</c:v>
                </c:pt>
                <c:pt idx="177">
                  <c:v>2010</c:v>
                </c:pt>
                <c:pt idx="178">
                  <c:v>2007</c:v>
                </c:pt>
                <c:pt idx="179">
                  <c:v>2004</c:v>
                </c:pt>
                <c:pt idx="180">
                  <c:v>2000</c:v>
                </c:pt>
                <c:pt idx="181">
                  <c:v>1995</c:v>
                </c:pt>
                <c:pt idx="182">
                  <c:v>1991</c:v>
                </c:pt>
                <c:pt idx="183">
                  <c:v>1986</c:v>
                </c:pt>
                <c:pt idx="184">
                  <c:v>1979</c:v>
                </c:pt>
                <c:pt idx="185">
                  <c:v>2013</c:v>
                </c:pt>
                <c:pt idx="186">
                  <c:v>2010</c:v>
                </c:pt>
                <c:pt idx="187">
                  <c:v>2007</c:v>
                </c:pt>
                <c:pt idx="188">
                  <c:v>2013</c:v>
                </c:pt>
                <c:pt idx="189">
                  <c:v>2010</c:v>
                </c:pt>
                <c:pt idx="190">
                  <c:v>2013</c:v>
                </c:pt>
                <c:pt idx="191">
                  <c:v>2010</c:v>
                </c:pt>
                <c:pt idx="192">
                  <c:v>2007</c:v>
                </c:pt>
                <c:pt idx="193">
                  <c:v>2004</c:v>
                </c:pt>
                <c:pt idx="194">
                  <c:v>2013</c:v>
                </c:pt>
                <c:pt idx="195">
                  <c:v>2010</c:v>
                </c:pt>
                <c:pt idx="196">
                  <c:v>2007</c:v>
                </c:pt>
                <c:pt idx="197">
                  <c:v>2004</c:v>
                </c:pt>
                <c:pt idx="198">
                  <c:v>1999</c:v>
                </c:pt>
                <c:pt idx="199">
                  <c:v>1995</c:v>
                </c:pt>
                <c:pt idx="200">
                  <c:v>1992</c:v>
                </c:pt>
                <c:pt idx="201">
                  <c:v>1986</c:v>
                </c:pt>
                <c:pt idx="202">
                  <c:v>1997</c:v>
                </c:pt>
                <c:pt idx="203">
                  <c:v>1995</c:v>
                </c:pt>
                <c:pt idx="204">
                  <c:v>2013</c:v>
                </c:pt>
                <c:pt idx="205">
                  <c:v>2010</c:v>
                </c:pt>
                <c:pt idx="206">
                  <c:v>2007</c:v>
                </c:pt>
                <c:pt idx="207">
                  <c:v>2004</c:v>
                </c:pt>
                <c:pt idx="208">
                  <c:v>2000</c:v>
                </c:pt>
                <c:pt idx="209">
                  <c:v>2013</c:v>
                </c:pt>
                <c:pt idx="210">
                  <c:v>2010</c:v>
                </c:pt>
                <c:pt idx="211">
                  <c:v>2006</c:v>
                </c:pt>
                <c:pt idx="212">
                  <c:v>2013</c:v>
                </c:pt>
                <c:pt idx="213">
                  <c:v>2010</c:v>
                </c:pt>
                <c:pt idx="214">
                  <c:v>2007</c:v>
                </c:pt>
                <c:pt idx="215">
                  <c:v>2004</c:v>
                </c:pt>
                <c:pt idx="216">
                  <c:v>1996</c:v>
                </c:pt>
                <c:pt idx="217">
                  <c:v>1992</c:v>
                </c:pt>
                <c:pt idx="218">
                  <c:v>2012</c:v>
                </c:pt>
                <c:pt idx="219">
                  <c:v>2010</c:v>
                </c:pt>
                <c:pt idx="220">
                  <c:v>2007</c:v>
                </c:pt>
                <c:pt idx="221">
                  <c:v>2004</c:v>
                </c:pt>
                <c:pt idx="222">
                  <c:v>1999</c:v>
                </c:pt>
                <c:pt idx="223">
                  <c:v>1997</c:v>
                </c:pt>
                <c:pt idx="224">
                  <c:v>2012</c:v>
                </c:pt>
                <c:pt idx="225">
                  <c:v>2010</c:v>
                </c:pt>
                <c:pt idx="226">
                  <c:v>2008</c:v>
                </c:pt>
                <c:pt idx="227">
                  <c:v>2012</c:v>
                </c:pt>
                <c:pt idx="228">
                  <c:v>2010</c:v>
                </c:pt>
                <c:pt idx="229">
                  <c:v>2008</c:v>
                </c:pt>
                <c:pt idx="230">
                  <c:v>2006</c:v>
                </c:pt>
                <c:pt idx="231">
                  <c:v>2013</c:v>
                </c:pt>
                <c:pt idx="232">
                  <c:v>2010</c:v>
                </c:pt>
                <c:pt idx="233">
                  <c:v>2007</c:v>
                </c:pt>
                <c:pt idx="234">
                  <c:v>2004</c:v>
                </c:pt>
                <c:pt idx="235">
                  <c:v>2000</c:v>
                </c:pt>
                <c:pt idx="236">
                  <c:v>1995</c:v>
                </c:pt>
                <c:pt idx="237">
                  <c:v>1990</c:v>
                </c:pt>
                <c:pt idx="238">
                  <c:v>1985</c:v>
                </c:pt>
                <c:pt idx="239">
                  <c:v>1980</c:v>
                </c:pt>
                <c:pt idx="240">
                  <c:v>2005</c:v>
                </c:pt>
                <c:pt idx="241">
                  <c:v>2000</c:v>
                </c:pt>
                <c:pt idx="242">
                  <c:v>1995</c:v>
                </c:pt>
                <c:pt idx="243">
                  <c:v>1992</c:v>
                </c:pt>
                <c:pt idx="244">
                  <c:v>1987</c:v>
                </c:pt>
                <c:pt idx="245">
                  <c:v>1981</c:v>
                </c:pt>
                <c:pt idx="246">
                  <c:v>1975</c:v>
                </c:pt>
                <c:pt idx="247">
                  <c:v>1967</c:v>
                </c:pt>
                <c:pt idx="248">
                  <c:v>2013</c:v>
                </c:pt>
                <c:pt idx="249">
                  <c:v>2010</c:v>
                </c:pt>
                <c:pt idx="250">
                  <c:v>2007</c:v>
                </c:pt>
                <c:pt idx="251">
                  <c:v>2004</c:v>
                </c:pt>
                <c:pt idx="252">
                  <c:v>2002</c:v>
                </c:pt>
                <c:pt idx="253">
                  <c:v>2000</c:v>
                </c:pt>
                <c:pt idx="254">
                  <c:v>1992</c:v>
                </c:pt>
                <c:pt idx="255">
                  <c:v>1982</c:v>
                </c:pt>
                <c:pt idx="256">
                  <c:v>2013</c:v>
                </c:pt>
                <c:pt idx="257">
                  <c:v>2010</c:v>
                </c:pt>
                <c:pt idx="258">
                  <c:v>2007</c:v>
                </c:pt>
                <c:pt idx="259">
                  <c:v>2005</c:v>
                </c:pt>
                <c:pt idx="260">
                  <c:v>2000</c:v>
                </c:pt>
                <c:pt idx="261">
                  <c:v>1997</c:v>
                </c:pt>
                <c:pt idx="262">
                  <c:v>1995</c:v>
                </c:pt>
                <c:pt idx="263">
                  <c:v>1991</c:v>
                </c:pt>
                <c:pt idx="264">
                  <c:v>1986</c:v>
                </c:pt>
                <c:pt idx="265">
                  <c:v>1981</c:v>
                </c:pt>
                <c:pt idx="266">
                  <c:v>2013</c:v>
                </c:pt>
                <c:pt idx="267">
                  <c:v>2010</c:v>
                </c:pt>
                <c:pt idx="268">
                  <c:v>2007</c:v>
                </c:pt>
                <c:pt idx="269">
                  <c:v>2004</c:v>
                </c:pt>
                <c:pt idx="270">
                  <c:v>1999</c:v>
                </c:pt>
                <c:pt idx="271">
                  <c:v>1995</c:v>
                </c:pt>
                <c:pt idx="272">
                  <c:v>1994</c:v>
                </c:pt>
                <c:pt idx="273">
                  <c:v>1991</c:v>
                </c:pt>
                <c:pt idx="274">
                  <c:v>1986</c:v>
                </c:pt>
                <c:pt idx="275">
                  <c:v>1979</c:v>
                </c:pt>
                <c:pt idx="276">
                  <c:v>1974</c:v>
                </c:pt>
                <c:pt idx="277">
                  <c:v>1969</c:v>
                </c:pt>
                <c:pt idx="278">
                  <c:v>2013</c:v>
                </c:pt>
                <c:pt idx="279">
                  <c:v>2010</c:v>
                </c:pt>
                <c:pt idx="280">
                  <c:v>2007</c:v>
                </c:pt>
                <c:pt idx="281">
                  <c:v>2004</c:v>
                </c:pt>
                <c:pt idx="282">
                  <c:v>2000</c:v>
                </c:pt>
                <c:pt idx="283">
                  <c:v>1997</c:v>
                </c:pt>
                <c:pt idx="284">
                  <c:v>1994</c:v>
                </c:pt>
                <c:pt idx="285">
                  <c:v>1991</c:v>
                </c:pt>
                <c:pt idx="286">
                  <c:v>1986</c:v>
                </c:pt>
                <c:pt idx="287">
                  <c:v>1979</c:v>
                </c:pt>
                <c:pt idx="288">
                  <c:v>1974</c:v>
                </c:pt>
                <c:pt idx="289">
                  <c:v>2013</c:v>
                </c:pt>
                <c:pt idx="290">
                  <c:v>2010</c:v>
                </c:pt>
                <c:pt idx="291">
                  <c:v>2007</c:v>
                </c:pt>
                <c:pt idx="292">
                  <c:v>2004</c:v>
                </c:pt>
              </c:numCache>
            </c:numRef>
          </c:xVal>
          <c:yVal>
            <c:numRef>
              <c:f>'A2 Ginis and FRD'!$Y$6:$Y$298</c:f>
              <c:numCache>
                <c:formatCode>0.000</c:formatCode>
                <c:ptCount val="293"/>
                <c:pt idx="0">
                  <c:v>0.31274659999999999</c:v>
                </c:pt>
                <c:pt idx="1">
                  <c:v>0.32051439999999998</c:v>
                </c:pt>
                <c:pt idx="2">
                  <c:v>0.30091760000000001</c:v>
                </c:pt>
                <c:pt idx="3">
                  <c:v>0.3079575</c:v>
                </c:pt>
                <c:pt idx="4">
                  <c:v>0.29933969999999999</c:v>
                </c:pt>
                <c:pt idx="5">
                  <c:v>0.28717789999999999</c:v>
                </c:pt>
                <c:pt idx="6">
                  <c:v>0.2791575</c:v>
                </c:pt>
                <c:pt idx="7">
                  <c:v>0.27351700000000001</c:v>
                </c:pt>
                <c:pt idx="8">
                  <c:v>0.27987440000000002</c:v>
                </c:pt>
                <c:pt idx="9">
                  <c:v>0.27734520000000001</c:v>
                </c:pt>
                <c:pt idx="10">
                  <c:v>0.28058</c:v>
                </c:pt>
                <c:pt idx="11">
                  <c:v>0.26727309999999999</c:v>
                </c:pt>
                <c:pt idx="12">
                  <c:v>0.2537296</c:v>
                </c:pt>
                <c:pt idx="13">
                  <c:v>0.26107209999999997</c:v>
                </c:pt>
                <c:pt idx="14">
                  <c:v>0.27085530000000002</c:v>
                </c:pt>
                <c:pt idx="15">
                  <c:v>0.27800570000000002</c:v>
                </c:pt>
                <c:pt idx="16">
                  <c:v>0.2119366</c:v>
                </c:pt>
                <c:pt idx="17">
                  <c:v>0.27468910000000002</c:v>
                </c:pt>
                <c:pt idx="18">
                  <c:v>0.24613199999999999</c:v>
                </c:pt>
                <c:pt idx="19">
                  <c:v>0.26242700000000002</c:v>
                </c:pt>
                <c:pt idx="20">
                  <c:v>0.2175541</c:v>
                </c:pt>
                <c:pt idx="21">
                  <c:v>0.22806960000000001</c:v>
                </c:pt>
                <c:pt idx="22">
                  <c:v>0.22459570000000001</c:v>
                </c:pt>
                <c:pt idx="23">
                  <c:v>0.4439864</c:v>
                </c:pt>
                <c:pt idx="24">
                  <c:v>0.45394190000000001</c:v>
                </c:pt>
                <c:pt idx="25">
                  <c:v>0.46101690000000001</c:v>
                </c:pt>
                <c:pt idx="26">
                  <c:v>0.48040919999999998</c:v>
                </c:pt>
                <c:pt idx="27">
                  <c:v>0.3217835</c:v>
                </c:pt>
                <c:pt idx="28">
                  <c:v>0.31811270000000003</c:v>
                </c:pt>
                <c:pt idx="29">
                  <c:v>0.3211039</c:v>
                </c:pt>
                <c:pt idx="30">
                  <c:v>0.31950149999999999</c:v>
                </c:pt>
                <c:pt idx="31">
                  <c:v>0.31663619999999998</c:v>
                </c:pt>
                <c:pt idx="32">
                  <c:v>0.29294759999999997</c:v>
                </c:pt>
                <c:pt idx="33">
                  <c:v>0.28369729999999999</c:v>
                </c:pt>
                <c:pt idx="34">
                  <c:v>0.27909139999999999</c:v>
                </c:pt>
                <c:pt idx="35">
                  <c:v>0.27953260000000002</c:v>
                </c:pt>
                <c:pt idx="36">
                  <c:v>0.28000520000000001</c:v>
                </c:pt>
                <c:pt idx="37">
                  <c:v>0.28158319999999998</c:v>
                </c:pt>
                <c:pt idx="38">
                  <c:v>0.3092702</c:v>
                </c:pt>
                <c:pt idx="39">
                  <c:v>0.50383199999999995</c:v>
                </c:pt>
                <c:pt idx="40">
                  <c:v>0.48553940000000001</c:v>
                </c:pt>
                <c:pt idx="41">
                  <c:v>0.47772310000000001</c:v>
                </c:pt>
                <c:pt idx="42">
                  <c:v>0.51409139999999998</c:v>
                </c:pt>
                <c:pt idx="43">
                  <c:v>0.50539449999999997</c:v>
                </c:pt>
                <c:pt idx="44">
                  <c:v>0.25520690000000001</c:v>
                </c:pt>
                <c:pt idx="45">
                  <c:v>0.25236340000000002</c:v>
                </c:pt>
                <c:pt idx="46">
                  <c:v>0.2465869</c:v>
                </c:pt>
                <c:pt idx="47">
                  <c:v>0.2648662</c:v>
                </c:pt>
                <c:pt idx="48">
                  <c:v>0.25606990000000002</c:v>
                </c:pt>
                <c:pt idx="49">
                  <c:v>0.24908820000000001</c:v>
                </c:pt>
                <c:pt idx="50">
                  <c:v>0.2018846</c:v>
                </c:pt>
                <c:pt idx="51">
                  <c:v>0.2496524</c:v>
                </c:pt>
                <c:pt idx="52">
                  <c:v>0.24614130000000001</c:v>
                </c:pt>
                <c:pt idx="53">
                  <c:v>0.23141010000000001</c:v>
                </c:pt>
                <c:pt idx="54">
                  <c:v>0.22204109999999999</c:v>
                </c:pt>
                <c:pt idx="55">
                  <c:v>0.21687490000000001</c:v>
                </c:pt>
                <c:pt idx="56">
                  <c:v>0.208782</c:v>
                </c:pt>
                <c:pt idx="57">
                  <c:v>0.2293278</c:v>
                </c:pt>
                <c:pt idx="58">
                  <c:v>0.23759050000000001</c:v>
                </c:pt>
                <c:pt idx="59">
                  <c:v>0.48334349999999998</c:v>
                </c:pt>
                <c:pt idx="60">
                  <c:v>0.45975660000000002</c:v>
                </c:pt>
                <c:pt idx="61">
                  <c:v>0.34915059999999998</c:v>
                </c:pt>
                <c:pt idx="62">
                  <c:v>0.32057400000000003</c:v>
                </c:pt>
                <c:pt idx="63">
                  <c:v>0.29979289999999997</c:v>
                </c:pt>
                <c:pt idx="64">
                  <c:v>0.3434545</c:v>
                </c:pt>
                <c:pt idx="65">
                  <c:v>0.3637533</c:v>
                </c:pt>
                <c:pt idx="66">
                  <c:v>0.26012940000000001</c:v>
                </c:pt>
                <c:pt idx="67">
                  <c:v>0.26371830000000002</c:v>
                </c:pt>
                <c:pt idx="68">
                  <c:v>0.26259080000000001</c:v>
                </c:pt>
                <c:pt idx="69">
                  <c:v>0.25706469999999998</c:v>
                </c:pt>
                <c:pt idx="70">
                  <c:v>0.24984319999999999</c:v>
                </c:pt>
                <c:pt idx="71">
                  <c:v>0.22223599999999999</c:v>
                </c:pt>
                <c:pt idx="72">
                  <c:v>0.20780509999999999</c:v>
                </c:pt>
                <c:pt idx="73">
                  <c:v>0.2031722</c:v>
                </c:pt>
                <c:pt idx="74">
                  <c:v>0.29402739999999999</c:v>
                </c:pt>
                <c:pt idx="75">
                  <c:v>0.27537600000000001</c:v>
                </c:pt>
                <c:pt idx="76">
                  <c:v>0.27894269999999999</c:v>
                </c:pt>
                <c:pt idx="77">
                  <c:v>0.29215730000000001</c:v>
                </c:pt>
                <c:pt idx="78">
                  <c:v>0.28484949999999998</c:v>
                </c:pt>
                <c:pt idx="79">
                  <c:v>0.34145700000000001</c:v>
                </c:pt>
                <c:pt idx="80">
                  <c:v>0.30729879999999998</c:v>
                </c:pt>
                <c:pt idx="81">
                  <c:v>0.40313480000000002</c:v>
                </c:pt>
                <c:pt idx="82">
                  <c:v>0.44728699999999999</c:v>
                </c:pt>
                <c:pt idx="83">
                  <c:v>0.29570980000000002</c:v>
                </c:pt>
                <c:pt idx="84">
                  <c:v>0.28451880000000002</c:v>
                </c:pt>
                <c:pt idx="85">
                  <c:v>0.29171140000000001</c:v>
                </c:pt>
                <c:pt idx="86">
                  <c:v>0.2790299</c:v>
                </c:pt>
                <c:pt idx="87">
                  <c:v>0.2641754</c:v>
                </c:pt>
                <c:pt idx="88">
                  <c:v>0.26742009999999999</c:v>
                </c:pt>
                <c:pt idx="89">
                  <c:v>0.2486594</c:v>
                </c:pt>
                <c:pt idx="90">
                  <c:v>0.25388769999999999</c:v>
                </c:pt>
                <c:pt idx="91">
                  <c:v>0.25455529999999998</c:v>
                </c:pt>
                <c:pt idx="92">
                  <c:v>0.23644029999999999</c:v>
                </c:pt>
                <c:pt idx="93">
                  <c:v>0.2534978</c:v>
                </c:pt>
                <c:pt idx="94">
                  <c:v>0.26520440000000001</c:v>
                </c:pt>
                <c:pt idx="95">
                  <c:v>0.34130660000000002</c:v>
                </c:pt>
                <c:pt idx="96">
                  <c:v>0.32945099999999999</c:v>
                </c:pt>
                <c:pt idx="97">
                  <c:v>0.31990380000000002</c:v>
                </c:pt>
                <c:pt idx="98">
                  <c:v>0.32097199999999998</c:v>
                </c:pt>
                <c:pt idx="99">
                  <c:v>0.32501419999999998</c:v>
                </c:pt>
                <c:pt idx="100">
                  <c:v>0.33847850000000002</c:v>
                </c:pt>
                <c:pt idx="101">
                  <c:v>0.39837329999999999</c:v>
                </c:pt>
                <c:pt idx="102">
                  <c:v>0.4757634</c:v>
                </c:pt>
                <c:pt idx="103">
                  <c:v>0.47341699999999998</c:v>
                </c:pt>
                <c:pt idx="104">
                  <c:v>0.29428910000000003</c:v>
                </c:pt>
                <c:pt idx="105">
                  <c:v>0.29032279999999999</c:v>
                </c:pt>
                <c:pt idx="106">
                  <c:v>0.2824719</c:v>
                </c:pt>
                <c:pt idx="107">
                  <c:v>0.30057509999999998</c:v>
                </c:pt>
                <c:pt idx="108">
                  <c:v>0.29726669999999999</c:v>
                </c:pt>
                <c:pt idx="109">
                  <c:v>0.32279259999999999</c:v>
                </c:pt>
                <c:pt idx="110">
                  <c:v>0.27858379999999999</c:v>
                </c:pt>
                <c:pt idx="111">
                  <c:v>0.24515310000000001</c:v>
                </c:pt>
                <c:pt idx="112">
                  <c:v>0.27238699999999999</c:v>
                </c:pt>
                <c:pt idx="113">
                  <c:v>0.25859789999999999</c:v>
                </c:pt>
                <c:pt idx="114">
                  <c:v>0.47696490000000002</c:v>
                </c:pt>
                <c:pt idx="115">
                  <c:v>0.47031630000000002</c:v>
                </c:pt>
                <c:pt idx="116">
                  <c:v>0.29361989999999999</c:v>
                </c:pt>
                <c:pt idx="117">
                  <c:v>0.28829880000000002</c:v>
                </c:pt>
                <c:pt idx="118">
                  <c:v>0.30523270000000002</c:v>
                </c:pt>
                <c:pt idx="119">
                  <c:v>0.30071219999999999</c:v>
                </c:pt>
                <c:pt idx="120">
                  <c:v>0.31610050000000001</c:v>
                </c:pt>
                <c:pt idx="121">
                  <c:v>0.33294190000000001</c:v>
                </c:pt>
                <c:pt idx="122">
                  <c:v>0.3301962</c:v>
                </c:pt>
                <c:pt idx="123">
                  <c:v>0.34581800000000001</c:v>
                </c:pt>
                <c:pt idx="124">
                  <c:v>0.35895860000000002</c:v>
                </c:pt>
                <c:pt idx="125">
                  <c:v>0.3661529</c:v>
                </c:pt>
                <c:pt idx="126">
                  <c:v>0.35594019999999998</c:v>
                </c:pt>
                <c:pt idx="127">
                  <c:v>0.35841010000000001</c:v>
                </c:pt>
                <c:pt idx="128">
                  <c:v>0.3429063</c:v>
                </c:pt>
                <c:pt idx="129">
                  <c:v>0.33030300000000001</c:v>
                </c:pt>
                <c:pt idx="130">
                  <c:v>0.29838429999999999</c:v>
                </c:pt>
                <c:pt idx="131">
                  <c:v>0.30240489999999998</c:v>
                </c:pt>
                <c:pt idx="132">
                  <c:v>0.2943385</c:v>
                </c:pt>
                <c:pt idx="133">
                  <c:v>0.31990429999999997</c:v>
                </c:pt>
                <c:pt idx="134">
                  <c:v>0.31929580000000002</c:v>
                </c:pt>
                <c:pt idx="135">
                  <c:v>0.31566949999999999</c:v>
                </c:pt>
                <c:pt idx="136">
                  <c:v>0.3255767</c:v>
                </c:pt>
                <c:pt idx="137">
                  <c:v>0.32274930000000002</c:v>
                </c:pt>
                <c:pt idx="138">
                  <c:v>0.33774739999999998</c:v>
                </c:pt>
                <c:pt idx="139">
                  <c:v>0.3355282</c:v>
                </c:pt>
                <c:pt idx="140">
                  <c:v>0.33629809999999999</c:v>
                </c:pt>
                <c:pt idx="141">
                  <c:v>0.28554230000000003</c:v>
                </c:pt>
                <c:pt idx="142">
                  <c:v>0.29908240000000003</c:v>
                </c:pt>
                <c:pt idx="143">
                  <c:v>0.33351019999999998</c:v>
                </c:pt>
                <c:pt idx="144">
                  <c:v>0.30721280000000001</c:v>
                </c:pt>
                <c:pt idx="145">
                  <c:v>0.30273119999999998</c:v>
                </c:pt>
                <c:pt idx="146">
                  <c:v>0.28267809999999999</c:v>
                </c:pt>
                <c:pt idx="147">
                  <c:v>0.27274470000000001</c:v>
                </c:pt>
                <c:pt idx="148">
                  <c:v>0.28003709999999998</c:v>
                </c:pt>
                <c:pt idx="149">
                  <c:v>0.26903379999999999</c:v>
                </c:pt>
                <c:pt idx="150">
                  <c:v>0.26462190000000002</c:v>
                </c:pt>
                <c:pt idx="151">
                  <c:v>0.2597024</c:v>
                </c:pt>
                <c:pt idx="152">
                  <c:v>0.2326684</c:v>
                </c:pt>
                <c:pt idx="153">
                  <c:v>0.23121820000000001</c:v>
                </c:pt>
                <c:pt idx="154">
                  <c:v>0.2296002</c:v>
                </c:pt>
                <c:pt idx="155">
                  <c:v>0.45809759999999999</c:v>
                </c:pt>
                <c:pt idx="156">
                  <c:v>0.4531385</c:v>
                </c:pt>
                <c:pt idx="157">
                  <c:v>0.46502379999999999</c:v>
                </c:pt>
                <c:pt idx="158">
                  <c:v>0.45507880000000001</c:v>
                </c:pt>
                <c:pt idx="159">
                  <c:v>0.46804869999999998</c:v>
                </c:pt>
                <c:pt idx="160">
                  <c:v>0.48363050000000002</c:v>
                </c:pt>
                <c:pt idx="161">
                  <c:v>0.48103669999999998</c:v>
                </c:pt>
                <c:pt idx="162">
                  <c:v>0.46971479999999999</c:v>
                </c:pt>
                <c:pt idx="163">
                  <c:v>0.48666429999999999</c:v>
                </c:pt>
                <c:pt idx="164">
                  <c:v>0.4757248</c:v>
                </c:pt>
                <c:pt idx="165">
                  <c:v>0.4617733</c:v>
                </c:pt>
                <c:pt idx="166">
                  <c:v>0.42892649999999999</c:v>
                </c:pt>
                <c:pt idx="167">
                  <c:v>0.27240750000000002</c:v>
                </c:pt>
                <c:pt idx="168">
                  <c:v>0.25848569999999998</c:v>
                </c:pt>
                <c:pt idx="169">
                  <c:v>0.27619500000000002</c:v>
                </c:pt>
                <c:pt idx="170">
                  <c:v>0.26524819999999999</c:v>
                </c:pt>
                <c:pt idx="171">
                  <c:v>0.23003470000000001</c:v>
                </c:pt>
                <c:pt idx="172">
                  <c:v>0.25897890000000001</c:v>
                </c:pt>
                <c:pt idx="173">
                  <c:v>0.26243499999999997</c:v>
                </c:pt>
                <c:pt idx="174">
                  <c:v>0.24338029999999999</c:v>
                </c:pt>
                <c:pt idx="175">
                  <c:v>0.2489278</c:v>
                </c:pt>
                <c:pt idx="176">
                  <c:v>0.25821830000000001</c:v>
                </c:pt>
                <c:pt idx="177">
                  <c:v>0.25198159999999997</c:v>
                </c:pt>
                <c:pt idx="178">
                  <c:v>0.24877289999999999</c:v>
                </c:pt>
                <c:pt idx="179">
                  <c:v>0.258575</c:v>
                </c:pt>
                <c:pt idx="180">
                  <c:v>0.25038739999999998</c:v>
                </c:pt>
                <c:pt idx="181">
                  <c:v>0.23420550000000001</c:v>
                </c:pt>
                <c:pt idx="182">
                  <c:v>0.22334200000000001</c:v>
                </c:pt>
                <c:pt idx="183">
                  <c:v>0.22084799999999999</c:v>
                </c:pt>
                <c:pt idx="184">
                  <c:v>0.2155135</c:v>
                </c:pt>
                <c:pt idx="185">
                  <c:v>0.4553528</c:v>
                </c:pt>
                <c:pt idx="186">
                  <c:v>0.46028659999999999</c:v>
                </c:pt>
                <c:pt idx="187">
                  <c:v>0.46743440000000003</c:v>
                </c:pt>
                <c:pt idx="188">
                  <c:v>0.45528160000000001</c:v>
                </c:pt>
                <c:pt idx="189">
                  <c:v>0.46231129999999998</c:v>
                </c:pt>
                <c:pt idx="190">
                  <c:v>0.43804490000000001</c:v>
                </c:pt>
                <c:pt idx="191">
                  <c:v>0.45374150000000002</c:v>
                </c:pt>
                <c:pt idx="192">
                  <c:v>0.48593950000000002</c:v>
                </c:pt>
                <c:pt idx="193">
                  <c:v>0.50536139999999996</c:v>
                </c:pt>
                <c:pt idx="194">
                  <c:v>0.31948500000000002</c:v>
                </c:pt>
                <c:pt idx="195">
                  <c:v>0.31223020000000001</c:v>
                </c:pt>
                <c:pt idx="196">
                  <c:v>0.31457499999999999</c:v>
                </c:pt>
                <c:pt idx="197">
                  <c:v>0.3211599</c:v>
                </c:pt>
                <c:pt idx="198">
                  <c:v>0.28754540000000001</c:v>
                </c:pt>
                <c:pt idx="199">
                  <c:v>0.31690180000000001</c:v>
                </c:pt>
                <c:pt idx="200">
                  <c:v>0.26170359999999998</c:v>
                </c:pt>
                <c:pt idx="201">
                  <c:v>0.26218780000000003</c:v>
                </c:pt>
                <c:pt idx="202">
                  <c:v>0.27852880000000002</c:v>
                </c:pt>
                <c:pt idx="203">
                  <c:v>0.27379690000000001</c:v>
                </c:pt>
                <c:pt idx="204">
                  <c:v>0.33001910000000001</c:v>
                </c:pt>
                <c:pt idx="205">
                  <c:v>0.33723009999999998</c:v>
                </c:pt>
                <c:pt idx="206">
                  <c:v>0.34347240000000001</c:v>
                </c:pt>
                <c:pt idx="207">
                  <c:v>0.38514870000000001</c:v>
                </c:pt>
                <c:pt idx="208">
                  <c:v>0.40974319999999997</c:v>
                </c:pt>
                <c:pt idx="209">
                  <c:v>0.33316780000000001</c:v>
                </c:pt>
                <c:pt idx="210">
                  <c:v>0.32919090000000001</c:v>
                </c:pt>
                <c:pt idx="211">
                  <c:v>0.33774609999999999</c:v>
                </c:pt>
                <c:pt idx="212">
                  <c:v>0.2686926</c:v>
                </c:pt>
                <c:pt idx="213">
                  <c:v>0.26134370000000001</c:v>
                </c:pt>
                <c:pt idx="214">
                  <c:v>0.24201700000000001</c:v>
                </c:pt>
                <c:pt idx="215">
                  <c:v>0.2668198</c:v>
                </c:pt>
                <c:pt idx="216">
                  <c:v>0.25113780000000002</c:v>
                </c:pt>
                <c:pt idx="217">
                  <c:v>0.19063379999999999</c:v>
                </c:pt>
                <c:pt idx="218">
                  <c:v>0.27586670000000002</c:v>
                </c:pt>
                <c:pt idx="219">
                  <c:v>0.24902769999999999</c:v>
                </c:pt>
                <c:pt idx="220">
                  <c:v>0.22545850000000001</c:v>
                </c:pt>
                <c:pt idx="221">
                  <c:v>0.22608529999999999</c:v>
                </c:pt>
                <c:pt idx="222">
                  <c:v>0.22945370000000001</c:v>
                </c:pt>
                <c:pt idx="223">
                  <c:v>0.2266928</c:v>
                </c:pt>
                <c:pt idx="224">
                  <c:v>0.57074279999999999</c:v>
                </c:pt>
                <c:pt idx="225">
                  <c:v>0.57770529999999998</c:v>
                </c:pt>
                <c:pt idx="226">
                  <c:v>0.58641759999999998</c:v>
                </c:pt>
                <c:pt idx="227">
                  <c:v>0.28335009999999999</c:v>
                </c:pt>
                <c:pt idx="228">
                  <c:v>0.29434690000000002</c:v>
                </c:pt>
                <c:pt idx="229">
                  <c:v>0.29854819999999999</c:v>
                </c:pt>
                <c:pt idx="230">
                  <c:v>0.29359380000000002</c:v>
                </c:pt>
                <c:pt idx="231">
                  <c:v>0.34919990000000001</c:v>
                </c:pt>
                <c:pt idx="232">
                  <c:v>0.33123010000000003</c:v>
                </c:pt>
                <c:pt idx="233">
                  <c:v>0.2981877</c:v>
                </c:pt>
                <c:pt idx="234">
                  <c:v>0.30426350000000002</c:v>
                </c:pt>
                <c:pt idx="235">
                  <c:v>0.32779720000000001</c:v>
                </c:pt>
                <c:pt idx="236">
                  <c:v>0.3505008</c:v>
                </c:pt>
                <c:pt idx="237">
                  <c:v>0.2990623</c:v>
                </c:pt>
                <c:pt idx="238">
                  <c:v>0.3143879</c:v>
                </c:pt>
                <c:pt idx="239">
                  <c:v>0.3152585</c:v>
                </c:pt>
                <c:pt idx="240">
                  <c:v>0.2347812</c:v>
                </c:pt>
                <c:pt idx="241">
                  <c:v>0.25366339999999998</c:v>
                </c:pt>
                <c:pt idx="242">
                  <c:v>0.24240410000000001</c:v>
                </c:pt>
                <c:pt idx="243">
                  <c:v>0.23783660000000001</c:v>
                </c:pt>
                <c:pt idx="244">
                  <c:v>0.2151267</c:v>
                </c:pt>
                <c:pt idx="245">
                  <c:v>0.1984465</c:v>
                </c:pt>
                <c:pt idx="246">
                  <c:v>0.21174319999999999</c:v>
                </c:pt>
                <c:pt idx="247">
                  <c:v>0.25291970000000003</c:v>
                </c:pt>
                <c:pt idx="248">
                  <c:v>0.28491739999999999</c:v>
                </c:pt>
                <c:pt idx="249">
                  <c:v>0.28055970000000002</c:v>
                </c:pt>
                <c:pt idx="250">
                  <c:v>0.29837239999999998</c:v>
                </c:pt>
                <c:pt idx="251">
                  <c:v>0.25982319999999998</c:v>
                </c:pt>
                <c:pt idx="252">
                  <c:v>0.26274940000000002</c:v>
                </c:pt>
                <c:pt idx="253">
                  <c:v>0.27928910000000001</c:v>
                </c:pt>
                <c:pt idx="254">
                  <c:v>0.3018014</c:v>
                </c:pt>
                <c:pt idx="255">
                  <c:v>0.30427120000000002</c:v>
                </c:pt>
                <c:pt idx="256">
                  <c:v>0.29571360000000002</c:v>
                </c:pt>
                <c:pt idx="257">
                  <c:v>0.30560300000000001</c:v>
                </c:pt>
                <c:pt idx="258">
                  <c:v>0.29499750000000002</c:v>
                </c:pt>
                <c:pt idx="259">
                  <c:v>0.29564000000000001</c:v>
                </c:pt>
                <c:pt idx="260">
                  <c:v>0.28168599999999999</c:v>
                </c:pt>
                <c:pt idx="261">
                  <c:v>0.28164800000000001</c:v>
                </c:pt>
                <c:pt idx="262">
                  <c:v>0.27488089999999998</c:v>
                </c:pt>
                <c:pt idx="263">
                  <c:v>0.26908910000000003</c:v>
                </c:pt>
                <c:pt idx="264">
                  <c:v>0.26950619999999997</c:v>
                </c:pt>
                <c:pt idx="265">
                  <c:v>0.26944230000000002</c:v>
                </c:pt>
                <c:pt idx="266">
                  <c:v>0.33546110000000001</c:v>
                </c:pt>
                <c:pt idx="267">
                  <c:v>0.33957140000000002</c:v>
                </c:pt>
                <c:pt idx="268">
                  <c:v>0.33685310000000002</c:v>
                </c:pt>
                <c:pt idx="269">
                  <c:v>0.33964220000000001</c:v>
                </c:pt>
                <c:pt idx="270">
                  <c:v>0.33913110000000002</c:v>
                </c:pt>
                <c:pt idx="271">
                  <c:v>0.33789999999999998</c:v>
                </c:pt>
                <c:pt idx="272">
                  <c:v>0.33211829999999998</c:v>
                </c:pt>
                <c:pt idx="273">
                  <c:v>0.32266830000000002</c:v>
                </c:pt>
                <c:pt idx="274">
                  <c:v>0.29927150000000002</c:v>
                </c:pt>
                <c:pt idx="275">
                  <c:v>0.25280609999999998</c:v>
                </c:pt>
                <c:pt idx="276">
                  <c:v>0.25330419999999998</c:v>
                </c:pt>
                <c:pt idx="277">
                  <c:v>0.26501859999999999</c:v>
                </c:pt>
                <c:pt idx="278">
                  <c:v>0.37375999999999998</c:v>
                </c:pt>
                <c:pt idx="279">
                  <c:v>0.36158109999999999</c:v>
                </c:pt>
                <c:pt idx="280">
                  <c:v>0.36141780000000001</c:v>
                </c:pt>
                <c:pt idx="281">
                  <c:v>0.35512359999999998</c:v>
                </c:pt>
                <c:pt idx="282">
                  <c:v>0.34669610000000001</c:v>
                </c:pt>
                <c:pt idx="283">
                  <c:v>0.35115030000000003</c:v>
                </c:pt>
                <c:pt idx="284">
                  <c:v>0.35036640000000002</c:v>
                </c:pt>
                <c:pt idx="285">
                  <c:v>0.33375680000000002</c:v>
                </c:pt>
                <c:pt idx="286">
                  <c:v>0.3287233</c:v>
                </c:pt>
                <c:pt idx="287">
                  <c:v>0.29614610000000002</c:v>
                </c:pt>
                <c:pt idx="288">
                  <c:v>0.30271569999999998</c:v>
                </c:pt>
                <c:pt idx="289">
                  <c:v>0.36371369999999997</c:v>
                </c:pt>
                <c:pt idx="290">
                  <c:v>0.40164440000000001</c:v>
                </c:pt>
                <c:pt idx="291">
                  <c:v>0.41941610000000001</c:v>
                </c:pt>
                <c:pt idx="292">
                  <c:v>0.42397309999999999</c:v>
                </c:pt>
              </c:numCache>
            </c:numRef>
          </c:yVal>
          <c:smooth val="0"/>
          <c:extLst>
            <c:ext xmlns:c16="http://schemas.microsoft.com/office/drawing/2014/chart" uri="{C3380CC4-5D6E-409C-BE32-E72D297353CC}">
              <c16:uniqueId val="{00000001-485D-4863-B836-4A97A3240930}"/>
            </c:ext>
          </c:extLst>
        </c:ser>
        <c:dLbls>
          <c:showLegendKey val="0"/>
          <c:showVal val="0"/>
          <c:showCatName val="0"/>
          <c:showSerName val="0"/>
          <c:showPercent val="0"/>
          <c:showBubbleSize val="0"/>
        </c:dLbls>
        <c:axId val="174644608"/>
        <c:axId val="160449664"/>
      </c:scatterChart>
      <c:valAx>
        <c:axId val="174644608"/>
        <c:scaling>
          <c:orientation val="minMax"/>
          <c:max val="2015"/>
          <c:min val="1965"/>
        </c:scaling>
        <c:delete val="0"/>
        <c:axPos val="b"/>
        <c:numFmt formatCode="General" sourceLinked="1"/>
        <c:majorTickMark val="out"/>
        <c:minorTickMark val="none"/>
        <c:tickLblPos val="nextTo"/>
        <c:crossAx val="160449664"/>
        <c:crosses val="autoZero"/>
        <c:crossBetween val="midCat"/>
        <c:majorUnit val="10"/>
      </c:valAx>
      <c:valAx>
        <c:axId val="160449664"/>
        <c:scaling>
          <c:orientation val="minMax"/>
          <c:max val="0.75000000000000011"/>
          <c:min val="0"/>
        </c:scaling>
        <c:delete val="0"/>
        <c:axPos val="l"/>
        <c:majorGridlines/>
        <c:numFmt formatCode="#,##0.00" sourceLinked="0"/>
        <c:majorTickMark val="out"/>
        <c:minorTickMark val="none"/>
        <c:tickLblPos val="nextTo"/>
        <c:crossAx val="174644608"/>
        <c:crosses val="autoZero"/>
        <c:crossBetween val="midCat"/>
        <c:majorUnit val="0.25"/>
      </c:valAx>
      <c:spPr>
        <a:noFill/>
        <a:ln>
          <a:noFill/>
        </a:ln>
      </c:spPr>
    </c:plotArea>
    <c:plotVisOnly val="1"/>
    <c:dispBlanksAs val="gap"/>
    <c:showDLblsOverMax val="0"/>
  </c:chart>
  <c:spPr>
    <a:noFill/>
    <a:ln>
      <a:noFill/>
    </a:ln>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US" sz="1050"/>
              <a:t>Trend fiscal redistribution LIS-countries</a:t>
            </a:r>
          </a:p>
          <a:p>
            <a:pPr>
              <a:defRPr sz="1050"/>
            </a:pPr>
            <a:endParaRPr lang="en-US" sz="1050"/>
          </a:p>
        </c:rich>
      </c:tx>
      <c:overlay val="0"/>
    </c:title>
    <c:autoTitleDeleted val="0"/>
    <c:plotArea>
      <c:layout>
        <c:manualLayout>
          <c:layoutTarget val="inner"/>
          <c:xMode val="edge"/>
          <c:yMode val="edge"/>
          <c:x val="0.14334895833333333"/>
          <c:y val="0.14317241379310344"/>
          <c:w val="0.78609548611111113"/>
          <c:h val="0.74871246266630453"/>
        </c:manualLayout>
      </c:layout>
      <c:scatterChart>
        <c:scatterStyle val="lineMarker"/>
        <c:varyColors val="0"/>
        <c:ser>
          <c:idx val="0"/>
          <c:order val="0"/>
          <c:spPr>
            <a:ln w="28575">
              <a:noFill/>
            </a:ln>
          </c:spPr>
          <c:marker>
            <c:symbol val="circle"/>
            <c:size val="3"/>
            <c:spPr>
              <a:solidFill>
                <a:schemeClr val="accent3">
                  <a:lumMod val="60000"/>
                  <a:lumOff val="40000"/>
                </a:schemeClr>
              </a:solidFill>
              <a:ln>
                <a:solidFill>
                  <a:schemeClr val="tx1">
                    <a:shade val="95000"/>
                    <a:satMod val="105000"/>
                  </a:schemeClr>
                </a:solidFill>
              </a:ln>
            </c:spPr>
          </c:marker>
          <c:trendline>
            <c:trendlineType val="linear"/>
            <c:dispRSqr val="1"/>
            <c:dispEq val="1"/>
            <c:trendlineLbl>
              <c:layout>
                <c:manualLayout>
                  <c:x val="2.1088616114919318E-2"/>
                  <c:y val="-0.30540873166535526"/>
                </c:manualLayout>
              </c:layout>
              <c:numFmt formatCode="#,##0.000" sourceLinked="0"/>
            </c:trendlineLbl>
          </c:trendline>
          <c:xVal>
            <c:numRef>
              <c:f>'A2 Ginis and FRD'!$A$6:$A$298</c:f>
              <c:numCache>
                <c:formatCode>General</c:formatCode>
                <c:ptCount val="293"/>
                <c:pt idx="0">
                  <c:v>2010</c:v>
                </c:pt>
                <c:pt idx="1">
                  <c:v>2008</c:v>
                </c:pt>
                <c:pt idx="2">
                  <c:v>2003</c:v>
                </c:pt>
                <c:pt idx="3">
                  <c:v>2001</c:v>
                </c:pt>
                <c:pt idx="4">
                  <c:v>1995</c:v>
                </c:pt>
                <c:pt idx="5">
                  <c:v>1989</c:v>
                </c:pt>
                <c:pt idx="6">
                  <c:v>1985</c:v>
                </c:pt>
                <c:pt idx="7">
                  <c:v>1981</c:v>
                </c:pt>
                <c:pt idx="8">
                  <c:v>2013</c:v>
                </c:pt>
                <c:pt idx="9">
                  <c:v>2010</c:v>
                </c:pt>
                <c:pt idx="10">
                  <c:v>2007</c:v>
                </c:pt>
                <c:pt idx="11">
                  <c:v>2004</c:v>
                </c:pt>
                <c:pt idx="12">
                  <c:v>2000</c:v>
                </c:pt>
                <c:pt idx="13">
                  <c:v>1997</c:v>
                </c:pt>
                <c:pt idx="14">
                  <c:v>1995</c:v>
                </c:pt>
                <c:pt idx="15">
                  <c:v>1994</c:v>
                </c:pt>
                <c:pt idx="16">
                  <c:v>1987</c:v>
                </c:pt>
                <c:pt idx="17">
                  <c:v>2000</c:v>
                </c:pt>
                <c:pt idx="18">
                  <c:v>1997</c:v>
                </c:pt>
                <c:pt idx="19">
                  <c:v>1995</c:v>
                </c:pt>
                <c:pt idx="20">
                  <c:v>1992</c:v>
                </c:pt>
                <c:pt idx="21">
                  <c:v>1988</c:v>
                </c:pt>
                <c:pt idx="22">
                  <c:v>1985</c:v>
                </c:pt>
                <c:pt idx="23">
                  <c:v>2013</c:v>
                </c:pt>
                <c:pt idx="24">
                  <c:v>2011</c:v>
                </c:pt>
                <c:pt idx="25">
                  <c:v>2009</c:v>
                </c:pt>
                <c:pt idx="26">
                  <c:v>2006</c:v>
                </c:pt>
                <c:pt idx="27">
                  <c:v>2010</c:v>
                </c:pt>
                <c:pt idx="28">
                  <c:v>2007</c:v>
                </c:pt>
                <c:pt idx="29">
                  <c:v>2004</c:v>
                </c:pt>
                <c:pt idx="30">
                  <c:v>2000</c:v>
                </c:pt>
                <c:pt idx="31">
                  <c:v>1998</c:v>
                </c:pt>
                <c:pt idx="32">
                  <c:v>1997</c:v>
                </c:pt>
                <c:pt idx="33">
                  <c:v>1994</c:v>
                </c:pt>
                <c:pt idx="34">
                  <c:v>1991</c:v>
                </c:pt>
                <c:pt idx="35">
                  <c:v>1987</c:v>
                </c:pt>
                <c:pt idx="36">
                  <c:v>1981</c:v>
                </c:pt>
                <c:pt idx="37">
                  <c:v>1975</c:v>
                </c:pt>
                <c:pt idx="38">
                  <c:v>1971</c:v>
                </c:pt>
                <c:pt idx="39">
                  <c:v>2002</c:v>
                </c:pt>
                <c:pt idx="40">
                  <c:v>2013</c:v>
                </c:pt>
                <c:pt idx="41">
                  <c:v>2010</c:v>
                </c:pt>
                <c:pt idx="42">
                  <c:v>2007</c:v>
                </c:pt>
                <c:pt idx="43">
                  <c:v>2004</c:v>
                </c:pt>
                <c:pt idx="44">
                  <c:v>2013</c:v>
                </c:pt>
                <c:pt idx="45">
                  <c:v>2010</c:v>
                </c:pt>
                <c:pt idx="46">
                  <c:v>2007</c:v>
                </c:pt>
                <c:pt idx="47">
                  <c:v>2004</c:v>
                </c:pt>
                <c:pt idx="48">
                  <c:v>2002</c:v>
                </c:pt>
                <c:pt idx="49">
                  <c:v>1996</c:v>
                </c:pt>
                <c:pt idx="50">
                  <c:v>1992</c:v>
                </c:pt>
                <c:pt idx="51">
                  <c:v>2013</c:v>
                </c:pt>
                <c:pt idx="52">
                  <c:v>2010</c:v>
                </c:pt>
                <c:pt idx="53">
                  <c:v>2007</c:v>
                </c:pt>
                <c:pt idx="54">
                  <c:v>2004</c:v>
                </c:pt>
                <c:pt idx="55">
                  <c:v>2000</c:v>
                </c:pt>
                <c:pt idx="56">
                  <c:v>1995</c:v>
                </c:pt>
                <c:pt idx="57">
                  <c:v>1992</c:v>
                </c:pt>
                <c:pt idx="58">
                  <c:v>1987</c:v>
                </c:pt>
                <c:pt idx="59">
                  <c:v>2007</c:v>
                </c:pt>
                <c:pt idx="60">
                  <c:v>2012</c:v>
                </c:pt>
                <c:pt idx="61">
                  <c:v>2013</c:v>
                </c:pt>
                <c:pt idx="62">
                  <c:v>2010</c:v>
                </c:pt>
                <c:pt idx="63">
                  <c:v>2007</c:v>
                </c:pt>
                <c:pt idx="64">
                  <c:v>2004</c:v>
                </c:pt>
                <c:pt idx="65">
                  <c:v>2000</c:v>
                </c:pt>
                <c:pt idx="66">
                  <c:v>2013</c:v>
                </c:pt>
                <c:pt idx="67">
                  <c:v>2010</c:v>
                </c:pt>
                <c:pt idx="68">
                  <c:v>2007</c:v>
                </c:pt>
                <c:pt idx="69">
                  <c:v>2004</c:v>
                </c:pt>
                <c:pt idx="70">
                  <c:v>2000</c:v>
                </c:pt>
                <c:pt idx="71">
                  <c:v>1995</c:v>
                </c:pt>
                <c:pt idx="72">
                  <c:v>1991</c:v>
                </c:pt>
                <c:pt idx="73">
                  <c:v>1987</c:v>
                </c:pt>
                <c:pt idx="74">
                  <c:v>2010</c:v>
                </c:pt>
                <c:pt idx="75">
                  <c:v>2005</c:v>
                </c:pt>
                <c:pt idx="76">
                  <c:v>2000</c:v>
                </c:pt>
                <c:pt idx="77">
                  <c:v>1994</c:v>
                </c:pt>
                <c:pt idx="78">
                  <c:v>1989</c:v>
                </c:pt>
                <c:pt idx="79">
                  <c:v>1984</c:v>
                </c:pt>
                <c:pt idx="80">
                  <c:v>1978</c:v>
                </c:pt>
                <c:pt idx="81">
                  <c:v>2013</c:v>
                </c:pt>
                <c:pt idx="82">
                  <c:v>2010</c:v>
                </c:pt>
                <c:pt idx="83">
                  <c:v>2013</c:v>
                </c:pt>
                <c:pt idx="84">
                  <c:v>2010</c:v>
                </c:pt>
                <c:pt idx="85">
                  <c:v>2007</c:v>
                </c:pt>
                <c:pt idx="86">
                  <c:v>2004</c:v>
                </c:pt>
                <c:pt idx="87">
                  <c:v>2000</c:v>
                </c:pt>
                <c:pt idx="88">
                  <c:v>1994</c:v>
                </c:pt>
                <c:pt idx="89">
                  <c:v>1989</c:v>
                </c:pt>
                <c:pt idx="90">
                  <c:v>1984</c:v>
                </c:pt>
                <c:pt idx="91">
                  <c:v>1983</c:v>
                </c:pt>
                <c:pt idx="92">
                  <c:v>1981</c:v>
                </c:pt>
                <c:pt idx="93">
                  <c:v>1978</c:v>
                </c:pt>
                <c:pt idx="94">
                  <c:v>1973</c:v>
                </c:pt>
                <c:pt idx="95">
                  <c:v>2013</c:v>
                </c:pt>
                <c:pt idx="96">
                  <c:v>2010</c:v>
                </c:pt>
                <c:pt idx="97">
                  <c:v>2007</c:v>
                </c:pt>
                <c:pt idx="98">
                  <c:v>2004</c:v>
                </c:pt>
                <c:pt idx="99">
                  <c:v>2000</c:v>
                </c:pt>
                <c:pt idx="100">
                  <c:v>1995</c:v>
                </c:pt>
                <c:pt idx="101">
                  <c:v>2014</c:v>
                </c:pt>
                <c:pt idx="102">
                  <c:v>2011</c:v>
                </c:pt>
                <c:pt idx="103">
                  <c:v>2006</c:v>
                </c:pt>
                <c:pt idx="104">
                  <c:v>2012</c:v>
                </c:pt>
                <c:pt idx="105">
                  <c:v>2009</c:v>
                </c:pt>
                <c:pt idx="106">
                  <c:v>2007</c:v>
                </c:pt>
                <c:pt idx="107">
                  <c:v>2005</c:v>
                </c:pt>
                <c:pt idx="108">
                  <c:v>1999</c:v>
                </c:pt>
                <c:pt idx="109">
                  <c:v>1994</c:v>
                </c:pt>
                <c:pt idx="110">
                  <c:v>1991</c:v>
                </c:pt>
                <c:pt idx="111">
                  <c:v>2010</c:v>
                </c:pt>
                <c:pt idx="112">
                  <c:v>2007</c:v>
                </c:pt>
                <c:pt idx="113">
                  <c:v>2004</c:v>
                </c:pt>
                <c:pt idx="114">
                  <c:v>2011</c:v>
                </c:pt>
                <c:pt idx="115">
                  <c:v>2004</c:v>
                </c:pt>
                <c:pt idx="116">
                  <c:v>2010</c:v>
                </c:pt>
                <c:pt idx="117">
                  <c:v>2007</c:v>
                </c:pt>
                <c:pt idx="118">
                  <c:v>2004</c:v>
                </c:pt>
                <c:pt idx="119">
                  <c:v>2000</c:v>
                </c:pt>
                <c:pt idx="120">
                  <c:v>1996</c:v>
                </c:pt>
                <c:pt idx="121">
                  <c:v>1995</c:v>
                </c:pt>
                <c:pt idx="122">
                  <c:v>1994</c:v>
                </c:pt>
                <c:pt idx="123">
                  <c:v>1987</c:v>
                </c:pt>
                <c:pt idx="124">
                  <c:v>2012</c:v>
                </c:pt>
                <c:pt idx="125">
                  <c:v>2010</c:v>
                </c:pt>
                <c:pt idx="126">
                  <c:v>2007</c:v>
                </c:pt>
                <c:pt idx="127">
                  <c:v>2005</c:v>
                </c:pt>
                <c:pt idx="128">
                  <c:v>2001</c:v>
                </c:pt>
                <c:pt idx="129">
                  <c:v>1997</c:v>
                </c:pt>
                <c:pt idx="130">
                  <c:v>1992</c:v>
                </c:pt>
                <c:pt idx="131">
                  <c:v>1986</c:v>
                </c:pt>
                <c:pt idx="132">
                  <c:v>1979</c:v>
                </c:pt>
                <c:pt idx="133">
                  <c:v>2014</c:v>
                </c:pt>
                <c:pt idx="134">
                  <c:v>2010</c:v>
                </c:pt>
                <c:pt idx="135">
                  <c:v>2008</c:v>
                </c:pt>
                <c:pt idx="136">
                  <c:v>2004</c:v>
                </c:pt>
                <c:pt idx="137">
                  <c:v>2000</c:v>
                </c:pt>
                <c:pt idx="138">
                  <c:v>1998</c:v>
                </c:pt>
                <c:pt idx="139">
                  <c:v>1995</c:v>
                </c:pt>
                <c:pt idx="140">
                  <c:v>1993</c:v>
                </c:pt>
                <c:pt idx="141">
                  <c:v>1991</c:v>
                </c:pt>
                <c:pt idx="142">
                  <c:v>1989</c:v>
                </c:pt>
                <c:pt idx="143">
                  <c:v>1987</c:v>
                </c:pt>
                <c:pt idx="144">
                  <c:v>1986</c:v>
                </c:pt>
                <c:pt idx="145">
                  <c:v>2008</c:v>
                </c:pt>
                <c:pt idx="146">
                  <c:v>2013</c:v>
                </c:pt>
                <c:pt idx="147">
                  <c:v>2010</c:v>
                </c:pt>
                <c:pt idx="148">
                  <c:v>2007</c:v>
                </c:pt>
                <c:pt idx="149">
                  <c:v>2004</c:v>
                </c:pt>
                <c:pt idx="150">
                  <c:v>2000</c:v>
                </c:pt>
                <c:pt idx="151">
                  <c:v>1997</c:v>
                </c:pt>
                <c:pt idx="152">
                  <c:v>1994</c:v>
                </c:pt>
                <c:pt idx="153">
                  <c:v>1991</c:v>
                </c:pt>
                <c:pt idx="154">
                  <c:v>1985</c:v>
                </c:pt>
                <c:pt idx="155">
                  <c:v>2012</c:v>
                </c:pt>
                <c:pt idx="156">
                  <c:v>2010</c:v>
                </c:pt>
                <c:pt idx="157">
                  <c:v>2008</c:v>
                </c:pt>
                <c:pt idx="158">
                  <c:v>2004</c:v>
                </c:pt>
                <c:pt idx="159">
                  <c:v>2002</c:v>
                </c:pt>
                <c:pt idx="160">
                  <c:v>2000</c:v>
                </c:pt>
                <c:pt idx="161">
                  <c:v>1998</c:v>
                </c:pt>
                <c:pt idx="162">
                  <c:v>1996</c:v>
                </c:pt>
                <c:pt idx="163">
                  <c:v>1994</c:v>
                </c:pt>
                <c:pt idx="164">
                  <c:v>1992</c:v>
                </c:pt>
                <c:pt idx="165">
                  <c:v>1989</c:v>
                </c:pt>
                <c:pt idx="166">
                  <c:v>1984</c:v>
                </c:pt>
                <c:pt idx="167">
                  <c:v>2013</c:v>
                </c:pt>
                <c:pt idx="168">
                  <c:v>2010</c:v>
                </c:pt>
                <c:pt idx="169">
                  <c:v>2007</c:v>
                </c:pt>
                <c:pt idx="170">
                  <c:v>2004</c:v>
                </c:pt>
                <c:pt idx="171">
                  <c:v>1999</c:v>
                </c:pt>
                <c:pt idx="172">
                  <c:v>1993</c:v>
                </c:pt>
                <c:pt idx="173">
                  <c:v>1990</c:v>
                </c:pt>
                <c:pt idx="174">
                  <c:v>1987</c:v>
                </c:pt>
                <c:pt idx="175">
                  <c:v>1983</c:v>
                </c:pt>
                <c:pt idx="176">
                  <c:v>2013</c:v>
                </c:pt>
                <c:pt idx="177">
                  <c:v>2010</c:v>
                </c:pt>
                <c:pt idx="178">
                  <c:v>2007</c:v>
                </c:pt>
                <c:pt idx="179">
                  <c:v>2004</c:v>
                </c:pt>
                <c:pt idx="180">
                  <c:v>2000</c:v>
                </c:pt>
                <c:pt idx="181">
                  <c:v>1995</c:v>
                </c:pt>
                <c:pt idx="182">
                  <c:v>1991</c:v>
                </c:pt>
                <c:pt idx="183">
                  <c:v>1986</c:v>
                </c:pt>
                <c:pt idx="184">
                  <c:v>1979</c:v>
                </c:pt>
                <c:pt idx="185">
                  <c:v>2013</c:v>
                </c:pt>
                <c:pt idx="186">
                  <c:v>2010</c:v>
                </c:pt>
                <c:pt idx="187">
                  <c:v>2007</c:v>
                </c:pt>
                <c:pt idx="188">
                  <c:v>2013</c:v>
                </c:pt>
                <c:pt idx="189">
                  <c:v>2010</c:v>
                </c:pt>
                <c:pt idx="190">
                  <c:v>2013</c:v>
                </c:pt>
                <c:pt idx="191">
                  <c:v>2010</c:v>
                </c:pt>
                <c:pt idx="192">
                  <c:v>2007</c:v>
                </c:pt>
                <c:pt idx="193">
                  <c:v>2004</c:v>
                </c:pt>
                <c:pt idx="194">
                  <c:v>2013</c:v>
                </c:pt>
                <c:pt idx="195">
                  <c:v>2010</c:v>
                </c:pt>
                <c:pt idx="196">
                  <c:v>2007</c:v>
                </c:pt>
                <c:pt idx="197">
                  <c:v>2004</c:v>
                </c:pt>
                <c:pt idx="198">
                  <c:v>1999</c:v>
                </c:pt>
                <c:pt idx="199">
                  <c:v>1995</c:v>
                </c:pt>
                <c:pt idx="200">
                  <c:v>1992</c:v>
                </c:pt>
                <c:pt idx="201">
                  <c:v>1986</c:v>
                </c:pt>
                <c:pt idx="202">
                  <c:v>1997</c:v>
                </c:pt>
                <c:pt idx="203">
                  <c:v>1995</c:v>
                </c:pt>
                <c:pt idx="204">
                  <c:v>2013</c:v>
                </c:pt>
                <c:pt idx="205">
                  <c:v>2010</c:v>
                </c:pt>
                <c:pt idx="206">
                  <c:v>2007</c:v>
                </c:pt>
                <c:pt idx="207">
                  <c:v>2004</c:v>
                </c:pt>
                <c:pt idx="208">
                  <c:v>2000</c:v>
                </c:pt>
                <c:pt idx="209">
                  <c:v>2013</c:v>
                </c:pt>
                <c:pt idx="210">
                  <c:v>2010</c:v>
                </c:pt>
                <c:pt idx="211">
                  <c:v>2006</c:v>
                </c:pt>
                <c:pt idx="212">
                  <c:v>2013</c:v>
                </c:pt>
                <c:pt idx="213">
                  <c:v>2010</c:v>
                </c:pt>
                <c:pt idx="214">
                  <c:v>2007</c:v>
                </c:pt>
                <c:pt idx="215">
                  <c:v>2004</c:v>
                </c:pt>
                <c:pt idx="216">
                  <c:v>1996</c:v>
                </c:pt>
                <c:pt idx="217">
                  <c:v>1992</c:v>
                </c:pt>
                <c:pt idx="218">
                  <c:v>2012</c:v>
                </c:pt>
                <c:pt idx="219">
                  <c:v>2010</c:v>
                </c:pt>
                <c:pt idx="220">
                  <c:v>2007</c:v>
                </c:pt>
                <c:pt idx="221">
                  <c:v>2004</c:v>
                </c:pt>
                <c:pt idx="222">
                  <c:v>1999</c:v>
                </c:pt>
                <c:pt idx="223">
                  <c:v>1997</c:v>
                </c:pt>
                <c:pt idx="224">
                  <c:v>2012</c:v>
                </c:pt>
                <c:pt idx="225">
                  <c:v>2010</c:v>
                </c:pt>
                <c:pt idx="226">
                  <c:v>2008</c:v>
                </c:pt>
                <c:pt idx="227">
                  <c:v>2012</c:v>
                </c:pt>
                <c:pt idx="228">
                  <c:v>2010</c:v>
                </c:pt>
                <c:pt idx="229">
                  <c:v>2008</c:v>
                </c:pt>
                <c:pt idx="230">
                  <c:v>2006</c:v>
                </c:pt>
                <c:pt idx="231">
                  <c:v>2013</c:v>
                </c:pt>
                <c:pt idx="232">
                  <c:v>2010</c:v>
                </c:pt>
                <c:pt idx="233">
                  <c:v>2007</c:v>
                </c:pt>
                <c:pt idx="234">
                  <c:v>2004</c:v>
                </c:pt>
                <c:pt idx="235">
                  <c:v>2000</c:v>
                </c:pt>
                <c:pt idx="236">
                  <c:v>1995</c:v>
                </c:pt>
                <c:pt idx="237">
                  <c:v>1990</c:v>
                </c:pt>
                <c:pt idx="238">
                  <c:v>1985</c:v>
                </c:pt>
                <c:pt idx="239">
                  <c:v>1980</c:v>
                </c:pt>
                <c:pt idx="240">
                  <c:v>2005</c:v>
                </c:pt>
                <c:pt idx="241">
                  <c:v>2000</c:v>
                </c:pt>
                <c:pt idx="242">
                  <c:v>1995</c:v>
                </c:pt>
                <c:pt idx="243">
                  <c:v>1992</c:v>
                </c:pt>
                <c:pt idx="244">
                  <c:v>1987</c:v>
                </c:pt>
                <c:pt idx="245">
                  <c:v>1981</c:v>
                </c:pt>
                <c:pt idx="246">
                  <c:v>1975</c:v>
                </c:pt>
                <c:pt idx="247">
                  <c:v>1967</c:v>
                </c:pt>
                <c:pt idx="248">
                  <c:v>2013</c:v>
                </c:pt>
                <c:pt idx="249">
                  <c:v>2010</c:v>
                </c:pt>
                <c:pt idx="250">
                  <c:v>2007</c:v>
                </c:pt>
                <c:pt idx="251">
                  <c:v>2004</c:v>
                </c:pt>
                <c:pt idx="252">
                  <c:v>2002</c:v>
                </c:pt>
                <c:pt idx="253">
                  <c:v>2000</c:v>
                </c:pt>
                <c:pt idx="254">
                  <c:v>1992</c:v>
                </c:pt>
                <c:pt idx="255">
                  <c:v>1982</c:v>
                </c:pt>
                <c:pt idx="256">
                  <c:v>2013</c:v>
                </c:pt>
                <c:pt idx="257">
                  <c:v>2010</c:v>
                </c:pt>
                <c:pt idx="258">
                  <c:v>2007</c:v>
                </c:pt>
                <c:pt idx="259">
                  <c:v>2005</c:v>
                </c:pt>
                <c:pt idx="260">
                  <c:v>2000</c:v>
                </c:pt>
                <c:pt idx="261">
                  <c:v>1997</c:v>
                </c:pt>
                <c:pt idx="262">
                  <c:v>1995</c:v>
                </c:pt>
                <c:pt idx="263">
                  <c:v>1991</c:v>
                </c:pt>
                <c:pt idx="264">
                  <c:v>1986</c:v>
                </c:pt>
                <c:pt idx="265">
                  <c:v>1981</c:v>
                </c:pt>
                <c:pt idx="266">
                  <c:v>2013</c:v>
                </c:pt>
                <c:pt idx="267">
                  <c:v>2010</c:v>
                </c:pt>
                <c:pt idx="268">
                  <c:v>2007</c:v>
                </c:pt>
                <c:pt idx="269">
                  <c:v>2004</c:v>
                </c:pt>
                <c:pt idx="270">
                  <c:v>1999</c:v>
                </c:pt>
                <c:pt idx="271">
                  <c:v>1995</c:v>
                </c:pt>
                <c:pt idx="272">
                  <c:v>1994</c:v>
                </c:pt>
                <c:pt idx="273">
                  <c:v>1991</c:v>
                </c:pt>
                <c:pt idx="274">
                  <c:v>1986</c:v>
                </c:pt>
                <c:pt idx="275">
                  <c:v>1979</c:v>
                </c:pt>
                <c:pt idx="276">
                  <c:v>1974</c:v>
                </c:pt>
                <c:pt idx="277">
                  <c:v>1969</c:v>
                </c:pt>
                <c:pt idx="278">
                  <c:v>2013</c:v>
                </c:pt>
                <c:pt idx="279">
                  <c:v>2010</c:v>
                </c:pt>
                <c:pt idx="280">
                  <c:v>2007</c:v>
                </c:pt>
                <c:pt idx="281">
                  <c:v>2004</c:v>
                </c:pt>
                <c:pt idx="282">
                  <c:v>2000</c:v>
                </c:pt>
                <c:pt idx="283">
                  <c:v>1997</c:v>
                </c:pt>
                <c:pt idx="284">
                  <c:v>1994</c:v>
                </c:pt>
                <c:pt idx="285">
                  <c:v>1991</c:v>
                </c:pt>
                <c:pt idx="286">
                  <c:v>1986</c:v>
                </c:pt>
                <c:pt idx="287">
                  <c:v>1979</c:v>
                </c:pt>
                <c:pt idx="288">
                  <c:v>1974</c:v>
                </c:pt>
                <c:pt idx="289">
                  <c:v>2013</c:v>
                </c:pt>
                <c:pt idx="290">
                  <c:v>2010</c:v>
                </c:pt>
                <c:pt idx="291">
                  <c:v>2007</c:v>
                </c:pt>
                <c:pt idx="292">
                  <c:v>2004</c:v>
                </c:pt>
              </c:numCache>
            </c:numRef>
          </c:xVal>
          <c:yVal>
            <c:numRef>
              <c:f>'A2 Ginis and FRD'!$Z$6:$Z$298</c:f>
              <c:numCache>
                <c:formatCode>0.000</c:formatCode>
                <c:ptCount val="293"/>
                <c:pt idx="0">
                  <c:v>0.10154279999999999</c:v>
                </c:pt>
                <c:pt idx="1">
                  <c:v>9.6130300000000002E-2</c:v>
                </c:pt>
                <c:pt idx="2">
                  <c:v>0.1197452</c:v>
                </c:pt>
                <c:pt idx="3">
                  <c:v>0.12527890000000003</c:v>
                </c:pt>
                <c:pt idx="4">
                  <c:v>0.12272870000000002</c:v>
                </c:pt>
                <c:pt idx="5">
                  <c:v>9.8511999999999988E-2</c:v>
                </c:pt>
                <c:pt idx="6">
                  <c:v>0.1105488</c:v>
                </c:pt>
                <c:pt idx="7">
                  <c:v>9.2983099999999985E-2</c:v>
                </c:pt>
                <c:pt idx="8">
                  <c:v>0.13706769999999996</c:v>
                </c:pt>
                <c:pt idx="9">
                  <c:v>0.1434472</c:v>
                </c:pt>
                <c:pt idx="10">
                  <c:v>0.13524239999999998</c:v>
                </c:pt>
                <c:pt idx="11">
                  <c:v>0.13217770000000001</c:v>
                </c:pt>
                <c:pt idx="12">
                  <c:v>0.1099658</c:v>
                </c:pt>
                <c:pt idx="13">
                  <c:v>0.10266080000000005</c:v>
                </c:pt>
                <c:pt idx="15">
                  <c:v>9.7283799999999976E-2</c:v>
                </c:pt>
                <c:pt idx="17">
                  <c:v>0.1173979</c:v>
                </c:pt>
                <c:pt idx="18">
                  <c:v>0.17187440000000001</c:v>
                </c:pt>
                <c:pt idx="19">
                  <c:v>0.13638879999999998</c:v>
                </c:pt>
                <c:pt idx="20">
                  <c:v>0.17735429999999999</c:v>
                </c:pt>
                <c:pt idx="21">
                  <c:v>0.14469590000000002</c:v>
                </c:pt>
                <c:pt idx="22">
                  <c:v>0.14504420000000001</c:v>
                </c:pt>
                <c:pt idx="23">
                  <c:v>7.1538600000000008E-2</c:v>
                </c:pt>
                <c:pt idx="24">
                  <c:v>6.3932899999999959E-2</c:v>
                </c:pt>
                <c:pt idx="25">
                  <c:v>6.034389999999995E-2</c:v>
                </c:pt>
                <c:pt idx="26">
                  <c:v>5.5771499999999974E-2</c:v>
                </c:pt>
                <c:pt idx="27">
                  <c:v>0.11020150000000001</c:v>
                </c:pt>
                <c:pt idx="28">
                  <c:v>0.10771899999999995</c:v>
                </c:pt>
                <c:pt idx="29">
                  <c:v>0.10872920000000003</c:v>
                </c:pt>
                <c:pt idx="30">
                  <c:v>0.10481570000000001</c:v>
                </c:pt>
                <c:pt idx="31">
                  <c:v>0.11902990000000002</c:v>
                </c:pt>
                <c:pt idx="32">
                  <c:v>0.11000720000000003</c:v>
                </c:pt>
                <c:pt idx="33">
                  <c:v>0.1181431</c:v>
                </c:pt>
                <c:pt idx="34">
                  <c:v>0.10720279999999999</c:v>
                </c:pt>
                <c:pt idx="35">
                  <c:v>8.9852399999999999E-2</c:v>
                </c:pt>
                <c:pt idx="36">
                  <c:v>6.7735900000000016E-2</c:v>
                </c:pt>
                <c:pt idx="37">
                  <c:v>6.9767400000000035E-2</c:v>
                </c:pt>
                <c:pt idx="38">
                  <c:v>5.6336200000000003E-2</c:v>
                </c:pt>
                <c:pt idx="39">
                  <c:v>5.4238300000000073E-2</c:v>
                </c:pt>
                <c:pt idx="40">
                  <c:v>2.2685000000000011E-2</c:v>
                </c:pt>
                <c:pt idx="41">
                  <c:v>1.5176299999999976E-2</c:v>
                </c:pt>
                <c:pt idx="42">
                  <c:v>9.8192999999999753E-3</c:v>
                </c:pt>
                <c:pt idx="43">
                  <c:v>-4.3369999999998132E-4</c:v>
                </c:pt>
                <c:pt idx="44">
                  <c:v>0.1202474</c:v>
                </c:pt>
                <c:pt idx="45">
                  <c:v>0.12682479999999996</c:v>
                </c:pt>
                <c:pt idx="46">
                  <c:v>0.13286890000000001</c:v>
                </c:pt>
                <c:pt idx="47">
                  <c:v>0.14094089999999998</c:v>
                </c:pt>
                <c:pt idx="48">
                  <c:v>0.15030689999999997</c:v>
                </c:pt>
                <c:pt idx="49">
                  <c:v>0.11697660000000001</c:v>
                </c:pt>
                <c:pt idx="50">
                  <c:v>0.14878820000000001</c:v>
                </c:pt>
                <c:pt idx="51">
                  <c:v>0.15261560000000002</c:v>
                </c:pt>
                <c:pt idx="52">
                  <c:v>0.14951510000000001</c:v>
                </c:pt>
                <c:pt idx="53">
                  <c:v>0.13832899999999998</c:v>
                </c:pt>
                <c:pt idx="54">
                  <c:v>0.1588697</c:v>
                </c:pt>
                <c:pt idx="55">
                  <c:v>0.15491489999999999</c:v>
                </c:pt>
                <c:pt idx="56">
                  <c:v>0.16842159999999998</c:v>
                </c:pt>
                <c:pt idx="57">
                  <c:v>0.15118260000000003</c:v>
                </c:pt>
                <c:pt idx="58">
                  <c:v>0.1118064</c:v>
                </c:pt>
                <c:pt idx="59">
                  <c:v>7.0899000000000378E-3</c:v>
                </c:pt>
                <c:pt idx="60">
                  <c:v>2.636369999999999E-2</c:v>
                </c:pt>
                <c:pt idx="61">
                  <c:v>0.12370300000000001</c:v>
                </c:pt>
                <c:pt idx="62">
                  <c:v>0.12985169999999996</c:v>
                </c:pt>
                <c:pt idx="63">
                  <c:v>0.12921190000000005</c:v>
                </c:pt>
                <c:pt idx="64">
                  <c:v>9.139010000000003E-2</c:v>
                </c:pt>
                <c:pt idx="65">
                  <c:v>8.9783400000000013E-2</c:v>
                </c:pt>
                <c:pt idx="66">
                  <c:v>0.14793410000000001</c:v>
                </c:pt>
                <c:pt idx="67">
                  <c:v>0.1445208</c:v>
                </c:pt>
                <c:pt idx="68">
                  <c:v>0.14072489999999999</c:v>
                </c:pt>
                <c:pt idx="69">
                  <c:v>0.15139390000000003</c:v>
                </c:pt>
                <c:pt idx="70">
                  <c:v>0.15744059999999999</c:v>
                </c:pt>
                <c:pt idx="71">
                  <c:v>0.20748929999999999</c:v>
                </c:pt>
                <c:pt idx="72">
                  <c:v>0.15178860000000002</c:v>
                </c:pt>
                <c:pt idx="73">
                  <c:v>0.13904619999999998</c:v>
                </c:pt>
                <c:pt idx="74">
                  <c:v>0.14308799999999999</c:v>
                </c:pt>
                <c:pt idx="75">
                  <c:v>0.13487460000000001</c:v>
                </c:pt>
                <c:pt idx="76">
                  <c:v>0.13960440000000002</c:v>
                </c:pt>
                <c:pt idx="77">
                  <c:v>0.13808759999999998</c:v>
                </c:pt>
                <c:pt idx="78">
                  <c:v>0.13968570000000002</c:v>
                </c:pt>
                <c:pt idx="79">
                  <c:v>0.11705509999999997</c:v>
                </c:pt>
                <c:pt idx="80">
                  <c:v>0.25587460000000006</c:v>
                </c:pt>
                <c:pt idx="81">
                  <c:v>6.3575199999999998E-2</c:v>
                </c:pt>
                <c:pt idx="82">
                  <c:v>6.0455000000000036E-2</c:v>
                </c:pt>
                <c:pt idx="83">
                  <c:v>0.12279479999999998</c:v>
                </c:pt>
                <c:pt idx="84">
                  <c:v>0.13044639999999996</c:v>
                </c:pt>
                <c:pt idx="85">
                  <c:v>0.12754450000000001</c:v>
                </c:pt>
                <c:pt idx="86">
                  <c:v>0.1309323</c:v>
                </c:pt>
                <c:pt idx="87">
                  <c:v>0.13122200000000001</c:v>
                </c:pt>
                <c:pt idx="88">
                  <c:v>0.10937819999999998</c:v>
                </c:pt>
                <c:pt idx="89">
                  <c:v>9.6647500000000025E-2</c:v>
                </c:pt>
                <c:pt idx="90">
                  <c:v>0.10675400000000002</c:v>
                </c:pt>
                <c:pt idx="91">
                  <c:v>0.10600560000000003</c:v>
                </c:pt>
                <c:pt idx="92">
                  <c:v>9.2648300000000017E-2</c:v>
                </c:pt>
                <c:pt idx="93">
                  <c:v>9.6117100000000011E-2</c:v>
                </c:pt>
                <c:pt idx="94">
                  <c:v>6.7998000000000003E-2</c:v>
                </c:pt>
                <c:pt idx="95">
                  <c:v>0.16307280000000002</c:v>
                </c:pt>
                <c:pt idx="96">
                  <c:v>0.17851840000000002</c:v>
                </c:pt>
                <c:pt idx="97">
                  <c:v>0.13813719999999996</c:v>
                </c:pt>
                <c:pt idx="98">
                  <c:v>7.657590000000003E-2</c:v>
                </c:pt>
                <c:pt idx="99">
                  <c:v>8.0853600000000025E-2</c:v>
                </c:pt>
                <c:pt idx="100">
                  <c:v>6.8369599999999975E-2</c:v>
                </c:pt>
                <c:pt idx="101">
                  <c:v>3.1503200000000009E-2</c:v>
                </c:pt>
                <c:pt idx="102">
                  <c:v>1.1867799999999984E-2</c:v>
                </c:pt>
                <c:pt idx="103">
                  <c:v>1.6547800000000001E-2</c:v>
                </c:pt>
                <c:pt idx="104">
                  <c:v>0.2307381</c:v>
                </c:pt>
                <c:pt idx="105">
                  <c:v>0.21025059999999995</c:v>
                </c:pt>
                <c:pt idx="106">
                  <c:v>0.21590409999999999</c:v>
                </c:pt>
                <c:pt idx="107">
                  <c:v>0.16797080000000003</c:v>
                </c:pt>
                <c:pt idx="108">
                  <c:v>0.16661520000000002</c:v>
                </c:pt>
                <c:pt idx="109">
                  <c:v>0.17875930000000007</c:v>
                </c:pt>
                <c:pt idx="110">
                  <c:v>0.148059</c:v>
                </c:pt>
                <c:pt idx="111">
                  <c:v>0.1014987</c:v>
                </c:pt>
                <c:pt idx="112">
                  <c:v>5.3338500000000011E-2</c:v>
                </c:pt>
                <c:pt idx="113">
                  <c:v>6.2883100000000025E-2</c:v>
                </c:pt>
                <c:pt idx="114">
                  <c:v>1.3548899999999975E-2</c:v>
                </c:pt>
                <c:pt idx="115">
                  <c:v>7.3455000000000048E-3</c:v>
                </c:pt>
                <c:pt idx="116">
                  <c:v>0.22373789999999999</c:v>
                </c:pt>
                <c:pt idx="117">
                  <c:v>0.16516549999999997</c:v>
                </c:pt>
                <c:pt idx="118">
                  <c:v>0.13207249999999998</c:v>
                </c:pt>
                <c:pt idx="119">
                  <c:v>8.9472800000000019E-2</c:v>
                </c:pt>
                <c:pt idx="120">
                  <c:v>0.12030689999999999</c:v>
                </c:pt>
                <c:pt idx="121">
                  <c:v>0.11477699999999996</c:v>
                </c:pt>
                <c:pt idx="122">
                  <c:v>0.12636059999999999</c:v>
                </c:pt>
                <c:pt idx="123">
                  <c:v>0.1571613</c:v>
                </c:pt>
                <c:pt idx="124">
                  <c:v>9.8588499999999968E-2</c:v>
                </c:pt>
                <c:pt idx="125">
                  <c:v>0.10233789999999998</c:v>
                </c:pt>
                <c:pt idx="126">
                  <c:v>0.1121183</c:v>
                </c:pt>
                <c:pt idx="127">
                  <c:v>0.11762879999999998</c:v>
                </c:pt>
                <c:pt idx="128">
                  <c:v>0.14640219999999998</c:v>
                </c:pt>
                <c:pt idx="129">
                  <c:v>0.12616699999999997</c:v>
                </c:pt>
                <c:pt idx="130">
                  <c:v>0.13323859999999998</c:v>
                </c:pt>
                <c:pt idx="131">
                  <c:v>0.1371117</c:v>
                </c:pt>
                <c:pt idx="132">
                  <c:v>9.4565400000000022E-2</c:v>
                </c:pt>
                <c:pt idx="133">
                  <c:v>8.0235500000000015E-2</c:v>
                </c:pt>
                <c:pt idx="134">
                  <c:v>8.0176999999999998E-2</c:v>
                </c:pt>
                <c:pt idx="135">
                  <c:v>7.6263300000000034E-2</c:v>
                </c:pt>
                <c:pt idx="136">
                  <c:v>8.8084800000000019E-2</c:v>
                </c:pt>
                <c:pt idx="137">
                  <c:v>8.3969799999999983E-2</c:v>
                </c:pt>
                <c:pt idx="138">
                  <c:v>8.3664700000000036E-2</c:v>
                </c:pt>
                <c:pt idx="139">
                  <c:v>8.7926700000000024E-2</c:v>
                </c:pt>
                <c:pt idx="140">
                  <c:v>8.2394000000000023E-2</c:v>
                </c:pt>
                <c:pt idx="141">
                  <c:v>7.8359899999999982E-2</c:v>
                </c:pt>
                <c:pt idx="142">
                  <c:v>8.2786999999999999E-2</c:v>
                </c:pt>
                <c:pt idx="143">
                  <c:v>7.7068700000000046E-2</c:v>
                </c:pt>
                <c:pt idx="144">
                  <c:v>8.5219099999999992E-2</c:v>
                </c:pt>
                <c:pt idx="145">
                  <c:v>4.8410900000000034E-2</c:v>
                </c:pt>
                <c:pt idx="146">
                  <c:v>0.1334901</c:v>
                </c:pt>
                <c:pt idx="147">
                  <c:v>0.13771119999999998</c:v>
                </c:pt>
                <c:pt idx="148">
                  <c:v>0.11581370000000002</c:v>
                </c:pt>
                <c:pt idx="149">
                  <c:v>0.1322778</c:v>
                </c:pt>
                <c:pt idx="150">
                  <c:v>0.10921119999999995</c:v>
                </c:pt>
                <c:pt idx="151">
                  <c:v>0.1157782</c:v>
                </c:pt>
                <c:pt idx="152">
                  <c:v>0.11015049999999998</c:v>
                </c:pt>
                <c:pt idx="153">
                  <c:v>0.1009882</c:v>
                </c:pt>
                <c:pt idx="154">
                  <c:v>0.10005250000000002</c:v>
                </c:pt>
                <c:pt idx="155">
                  <c:v>1.9905600000000023E-2</c:v>
                </c:pt>
                <c:pt idx="156">
                  <c:v>2.4350099999999986E-2</c:v>
                </c:pt>
                <c:pt idx="157">
                  <c:v>2.0135400000000025E-2</c:v>
                </c:pt>
                <c:pt idx="158">
                  <c:v>1.2609700000000001E-2</c:v>
                </c:pt>
                <c:pt idx="159">
                  <c:v>1.2672100000000019E-2</c:v>
                </c:pt>
                <c:pt idx="160">
                  <c:v>4.3417000000000039E-3</c:v>
                </c:pt>
                <c:pt idx="161">
                  <c:v>6.8816000000000432E-3</c:v>
                </c:pt>
                <c:pt idx="162">
                  <c:v>7.9059000000000212E-3</c:v>
                </c:pt>
                <c:pt idx="163">
                  <c:v>1.0053499999999993E-2</c:v>
                </c:pt>
                <c:pt idx="164">
                  <c:v>7.942899999999975E-3</c:v>
                </c:pt>
                <c:pt idx="165">
                  <c:v>4.4228000000000045E-3</c:v>
                </c:pt>
                <c:pt idx="166">
                  <c:v>2.1835000000000049E-3</c:v>
                </c:pt>
                <c:pt idx="167">
                  <c:v>0.13435329999999995</c:v>
                </c:pt>
                <c:pt idx="168">
                  <c:v>0.13752390000000003</c:v>
                </c:pt>
                <c:pt idx="169">
                  <c:v>0.1320037</c:v>
                </c:pt>
                <c:pt idx="170">
                  <c:v>0.13399310000000003</c:v>
                </c:pt>
                <c:pt idx="171">
                  <c:v>0.12874309999999997</c:v>
                </c:pt>
                <c:pt idx="172">
                  <c:v>0.15982829999999998</c:v>
                </c:pt>
                <c:pt idx="173">
                  <c:v>0.13585340000000001</c:v>
                </c:pt>
                <c:pt idx="174">
                  <c:v>0.1869576</c:v>
                </c:pt>
                <c:pt idx="175">
                  <c:v>0.19324899999999998</c:v>
                </c:pt>
                <c:pt idx="176">
                  <c:v>0.13259129999999997</c:v>
                </c:pt>
                <c:pt idx="177">
                  <c:v>0.14202300000000001</c:v>
                </c:pt>
                <c:pt idx="178">
                  <c:v>0.13515970000000002</c:v>
                </c:pt>
                <c:pt idx="179">
                  <c:v>0.13784249999999998</c:v>
                </c:pt>
                <c:pt idx="180">
                  <c:v>0.11066320000000002</c:v>
                </c:pt>
                <c:pt idx="181">
                  <c:v>0.11414849999999999</c:v>
                </c:pt>
                <c:pt idx="182">
                  <c:v>0.10088559999999999</c:v>
                </c:pt>
                <c:pt idx="183">
                  <c:v>6.9645300000000021E-2</c:v>
                </c:pt>
                <c:pt idx="184">
                  <c:v>8.777150000000003E-2</c:v>
                </c:pt>
                <c:pt idx="185">
                  <c:v>3.2911699999999988E-2</c:v>
                </c:pt>
                <c:pt idx="186">
                  <c:v>2.8977000000000031E-2</c:v>
                </c:pt>
                <c:pt idx="187">
                  <c:v>2.7970199999999945E-2</c:v>
                </c:pt>
                <c:pt idx="188">
                  <c:v>5.6385999999999936E-3</c:v>
                </c:pt>
                <c:pt idx="189">
                  <c:v>-8.3010000000000028E-4</c:v>
                </c:pt>
                <c:pt idx="190">
                  <c:v>2.1853399999999967E-2</c:v>
                </c:pt>
                <c:pt idx="191">
                  <c:v>2.0108599999999976E-2</c:v>
                </c:pt>
                <c:pt idx="192">
                  <c:v>1.8934700000000027E-2</c:v>
                </c:pt>
                <c:pt idx="193">
                  <c:v>1.5591400000000033E-2</c:v>
                </c:pt>
                <c:pt idx="194">
                  <c:v>0.12271109999999996</c:v>
                </c:pt>
                <c:pt idx="195">
                  <c:v>0.1292664</c:v>
                </c:pt>
                <c:pt idx="196">
                  <c:v>0.14201069999999999</c:v>
                </c:pt>
                <c:pt idx="197">
                  <c:v>0.17478860000000002</c:v>
                </c:pt>
                <c:pt idx="198">
                  <c:v>0.16487419999999997</c:v>
                </c:pt>
                <c:pt idx="199">
                  <c:v>0.19696099999999994</c:v>
                </c:pt>
                <c:pt idx="200">
                  <c:v>0.13149260000000002</c:v>
                </c:pt>
                <c:pt idx="201">
                  <c:v>8.2557399999999947E-2</c:v>
                </c:pt>
                <c:pt idx="202">
                  <c:v>8.1583799999999984E-2</c:v>
                </c:pt>
                <c:pt idx="203">
                  <c:v>8.5540100000000008E-2</c:v>
                </c:pt>
                <c:pt idx="204">
                  <c:v>7.9041299999999981E-2</c:v>
                </c:pt>
                <c:pt idx="205">
                  <c:v>7.47776E-2</c:v>
                </c:pt>
                <c:pt idx="206">
                  <c:v>5.7091000000000003E-2</c:v>
                </c:pt>
                <c:pt idx="207">
                  <c:v>6.317459999999997E-2</c:v>
                </c:pt>
                <c:pt idx="208">
                  <c:v>6.6892600000000024E-2</c:v>
                </c:pt>
                <c:pt idx="209">
                  <c:v>0.13467249999999997</c:v>
                </c:pt>
                <c:pt idx="210">
                  <c:v>0.13190370000000001</c:v>
                </c:pt>
                <c:pt idx="211">
                  <c:v>8.9620599999999995E-2</c:v>
                </c:pt>
                <c:pt idx="212">
                  <c:v>9.2269900000000016E-2</c:v>
                </c:pt>
                <c:pt idx="213">
                  <c:v>0.10876399999999997</c:v>
                </c:pt>
                <c:pt idx="214">
                  <c:v>0.19854609999999998</c:v>
                </c:pt>
                <c:pt idx="215">
                  <c:v>0.15604129999999999</c:v>
                </c:pt>
                <c:pt idx="216">
                  <c:v>0.1379088</c:v>
                </c:pt>
                <c:pt idx="217">
                  <c:v>0.17557010000000003</c:v>
                </c:pt>
                <c:pt idx="218">
                  <c:v>0.11901209999999995</c:v>
                </c:pt>
                <c:pt idx="219">
                  <c:v>0.10782320000000004</c:v>
                </c:pt>
                <c:pt idx="220">
                  <c:v>0.11575239999999998</c:v>
                </c:pt>
                <c:pt idx="221">
                  <c:v>0.12006860000000003</c:v>
                </c:pt>
                <c:pt idx="222">
                  <c:v>0.11014209999999999</c:v>
                </c:pt>
                <c:pt idx="223">
                  <c:v>0.1112544</c:v>
                </c:pt>
                <c:pt idx="224">
                  <c:v>6.4827199999999974E-2</c:v>
                </c:pt>
                <c:pt idx="225">
                  <c:v>5.5365200000000003E-2</c:v>
                </c:pt>
                <c:pt idx="226">
                  <c:v>3.7794500000000064E-2</c:v>
                </c:pt>
                <c:pt idx="227">
                  <c:v>2.0896100000000029E-2</c:v>
                </c:pt>
                <c:pt idx="228">
                  <c:v>2.241979999999999E-2</c:v>
                </c:pt>
                <c:pt idx="229">
                  <c:v>2.2912299999999997E-2</c:v>
                </c:pt>
                <c:pt idx="230">
                  <c:v>1.8342499999999984E-2</c:v>
                </c:pt>
                <c:pt idx="231">
                  <c:v>0.1221257</c:v>
                </c:pt>
                <c:pt idx="232">
                  <c:v>0.15966529999999995</c:v>
                </c:pt>
                <c:pt idx="233">
                  <c:v>0.11967359999999999</c:v>
                </c:pt>
                <c:pt idx="234">
                  <c:v>7.8102000000000005E-2</c:v>
                </c:pt>
                <c:pt idx="235">
                  <c:v>8.0760600000000016E-2</c:v>
                </c:pt>
                <c:pt idx="236">
                  <c:v>0.1002807</c:v>
                </c:pt>
                <c:pt idx="237">
                  <c:v>8.3222399999999974E-2</c:v>
                </c:pt>
                <c:pt idx="238">
                  <c:v>9.4361399999999984E-2</c:v>
                </c:pt>
                <c:pt idx="239">
                  <c:v>7.4936400000000014E-2</c:v>
                </c:pt>
                <c:pt idx="240">
                  <c:v>0.15624869999999999</c:v>
                </c:pt>
                <c:pt idx="241">
                  <c:v>0.13848140000000003</c:v>
                </c:pt>
                <c:pt idx="242">
                  <c:v>0.18135879999999999</c:v>
                </c:pt>
                <c:pt idx="243">
                  <c:v>0.1522309</c:v>
                </c:pt>
                <c:pt idx="244">
                  <c:v>0.13478600000000002</c:v>
                </c:pt>
                <c:pt idx="245">
                  <c:v>0.13433419999999999</c:v>
                </c:pt>
                <c:pt idx="246">
                  <c:v>0.11886670000000002</c:v>
                </c:pt>
                <c:pt idx="247">
                  <c:v>9.4204799999999977E-2</c:v>
                </c:pt>
                <c:pt idx="248">
                  <c:v>6.0596800000000006E-2</c:v>
                </c:pt>
                <c:pt idx="249">
                  <c:v>5.2958899999999975E-2</c:v>
                </c:pt>
                <c:pt idx="250">
                  <c:v>3.6989600000000011E-2</c:v>
                </c:pt>
                <c:pt idx="251">
                  <c:v>6.3838300000000014E-2</c:v>
                </c:pt>
                <c:pt idx="252">
                  <c:v>5.8657399999999971E-2</c:v>
                </c:pt>
                <c:pt idx="253">
                  <c:v>4.8282199999999997E-2</c:v>
                </c:pt>
                <c:pt idx="254">
                  <c:v>4.5010800000000017E-2</c:v>
                </c:pt>
                <c:pt idx="255">
                  <c:v>3.5503099999999954E-2</c:v>
                </c:pt>
                <c:pt idx="256">
                  <c:v>1.1848999999999998E-2</c:v>
                </c:pt>
                <c:pt idx="257">
                  <c:v>5.7750000000000856E-4</c:v>
                </c:pt>
                <c:pt idx="258">
                  <c:v>1.0310299999999994E-2</c:v>
                </c:pt>
                <c:pt idx="259">
                  <c:v>6.0555999999999943E-3</c:v>
                </c:pt>
                <c:pt idx="260">
                  <c:v>8.9354999999999851E-3</c:v>
                </c:pt>
                <c:pt idx="261">
                  <c:v>5.4370999999999725E-3</c:v>
                </c:pt>
                <c:pt idx="262">
                  <c:v>2.4540800000000029E-2</c:v>
                </c:pt>
                <c:pt idx="263">
                  <c:v>9.3126999999999516E-3</c:v>
                </c:pt>
                <c:pt idx="264">
                  <c:v>6.5200000000000258E-3</c:v>
                </c:pt>
                <c:pt idx="265">
                  <c:v>5.0400999999999918E-3</c:v>
                </c:pt>
                <c:pt idx="266">
                  <c:v>0.12384689999999998</c:v>
                </c:pt>
                <c:pt idx="267">
                  <c:v>0.13143309999999997</c:v>
                </c:pt>
                <c:pt idx="268">
                  <c:v>0.11360979999999998</c:v>
                </c:pt>
                <c:pt idx="269">
                  <c:v>0.10896859999999997</c:v>
                </c:pt>
                <c:pt idx="270">
                  <c:v>0.11808279999999999</c:v>
                </c:pt>
                <c:pt idx="271">
                  <c:v>0.13191070000000005</c:v>
                </c:pt>
                <c:pt idx="272">
                  <c:v>0.13107390000000002</c:v>
                </c:pt>
                <c:pt idx="273">
                  <c:v>0.107209</c:v>
                </c:pt>
                <c:pt idx="274">
                  <c:v>0.13442099999999996</c:v>
                </c:pt>
                <c:pt idx="275">
                  <c:v>8.8067100000000009E-2</c:v>
                </c:pt>
                <c:pt idx="276">
                  <c:v>6.2159800000000043E-2</c:v>
                </c:pt>
                <c:pt idx="277">
                  <c:v>6.4924399999999993E-2</c:v>
                </c:pt>
                <c:pt idx="278">
                  <c:v>8.9836799999999994E-2</c:v>
                </c:pt>
                <c:pt idx="279">
                  <c:v>0.10203650000000003</c:v>
                </c:pt>
                <c:pt idx="280">
                  <c:v>7.5521599999999967E-2</c:v>
                </c:pt>
                <c:pt idx="281">
                  <c:v>8.6116400000000037E-2</c:v>
                </c:pt>
                <c:pt idx="282">
                  <c:v>8.374330000000002E-2</c:v>
                </c:pt>
                <c:pt idx="283">
                  <c:v>8.3266399999999963E-2</c:v>
                </c:pt>
                <c:pt idx="284">
                  <c:v>8.6053400000000002E-2</c:v>
                </c:pt>
                <c:pt idx="285">
                  <c:v>8.2920899999999964E-2</c:v>
                </c:pt>
                <c:pt idx="286">
                  <c:v>8.4241100000000013E-2</c:v>
                </c:pt>
                <c:pt idx="287">
                  <c:v>8.6076299999999994E-2</c:v>
                </c:pt>
                <c:pt idx="288">
                  <c:v>6.6081200000000007E-2</c:v>
                </c:pt>
                <c:pt idx="289">
                  <c:v>5.5404000000000009E-2</c:v>
                </c:pt>
                <c:pt idx="290">
                  <c:v>5.1682799999999973E-2</c:v>
                </c:pt>
                <c:pt idx="291">
                  <c:v>5.7192999999999994E-2</c:v>
                </c:pt>
                <c:pt idx="292">
                  <c:v>6.3799099999999997E-2</c:v>
                </c:pt>
              </c:numCache>
            </c:numRef>
          </c:yVal>
          <c:smooth val="0"/>
          <c:extLst>
            <c:ext xmlns:c16="http://schemas.microsoft.com/office/drawing/2014/chart" uri="{C3380CC4-5D6E-409C-BE32-E72D297353CC}">
              <c16:uniqueId val="{00000001-1B13-4511-9B98-9F6C4BCCC1FF}"/>
            </c:ext>
          </c:extLst>
        </c:ser>
        <c:dLbls>
          <c:showLegendKey val="0"/>
          <c:showVal val="0"/>
          <c:showCatName val="0"/>
          <c:showSerName val="0"/>
          <c:showPercent val="0"/>
          <c:showBubbleSize val="0"/>
        </c:dLbls>
        <c:axId val="163858304"/>
        <c:axId val="163859840"/>
      </c:scatterChart>
      <c:valAx>
        <c:axId val="163858304"/>
        <c:scaling>
          <c:orientation val="minMax"/>
          <c:max val="2015"/>
          <c:min val="1965"/>
        </c:scaling>
        <c:delete val="0"/>
        <c:axPos val="b"/>
        <c:numFmt formatCode="General" sourceLinked="1"/>
        <c:majorTickMark val="out"/>
        <c:minorTickMark val="none"/>
        <c:tickLblPos val="nextTo"/>
        <c:crossAx val="163859840"/>
        <c:crosses val="autoZero"/>
        <c:crossBetween val="midCat"/>
        <c:majorUnit val="10"/>
      </c:valAx>
      <c:valAx>
        <c:axId val="163859840"/>
        <c:scaling>
          <c:orientation val="minMax"/>
          <c:max val="0.33000000000000007"/>
          <c:min val="0"/>
        </c:scaling>
        <c:delete val="0"/>
        <c:axPos val="l"/>
        <c:majorGridlines/>
        <c:numFmt formatCode="#,##0.00" sourceLinked="0"/>
        <c:majorTickMark val="out"/>
        <c:minorTickMark val="none"/>
        <c:tickLblPos val="nextTo"/>
        <c:crossAx val="163858304"/>
        <c:crosses val="autoZero"/>
        <c:crossBetween val="midCat"/>
        <c:majorUnit val="0.1"/>
      </c:valAx>
      <c:spPr>
        <a:noFill/>
        <a:ln>
          <a:noFill/>
        </a:ln>
      </c:spPr>
    </c:plotArea>
    <c:plotVisOnly val="1"/>
    <c:dispBlanksAs val="gap"/>
    <c:showDLblsOverMax val="0"/>
  </c:chart>
  <c:spPr>
    <a:noFill/>
    <a:ln>
      <a:noFill/>
    </a:ln>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US" sz="1050"/>
              <a:t>Trend budget size LIS-countries</a:t>
            </a:r>
          </a:p>
        </c:rich>
      </c:tx>
      <c:overlay val="0"/>
    </c:title>
    <c:autoTitleDeleted val="0"/>
    <c:plotArea>
      <c:layout>
        <c:manualLayout>
          <c:layoutTarget val="inner"/>
          <c:xMode val="edge"/>
          <c:yMode val="edge"/>
          <c:x val="0.14334895833333333"/>
          <c:y val="0.15599725839616174"/>
          <c:w val="0.74419212962962966"/>
          <c:h val="0.73655453794800663"/>
        </c:manualLayout>
      </c:layout>
      <c:scatterChart>
        <c:scatterStyle val="lineMarker"/>
        <c:varyColors val="0"/>
        <c:ser>
          <c:idx val="0"/>
          <c:order val="0"/>
          <c:spPr>
            <a:ln w="28575">
              <a:noFill/>
            </a:ln>
          </c:spPr>
          <c:marker>
            <c:symbol val="circle"/>
            <c:size val="3"/>
            <c:spPr>
              <a:solidFill>
                <a:schemeClr val="accent3">
                  <a:lumMod val="60000"/>
                  <a:lumOff val="40000"/>
                </a:schemeClr>
              </a:solidFill>
              <a:ln>
                <a:solidFill>
                  <a:schemeClr val="tx1">
                    <a:shade val="95000"/>
                    <a:satMod val="105000"/>
                  </a:schemeClr>
                </a:solidFill>
              </a:ln>
            </c:spPr>
          </c:marker>
          <c:trendline>
            <c:trendlineType val="linear"/>
            <c:dispRSqr val="1"/>
            <c:dispEq val="1"/>
            <c:trendlineLbl>
              <c:layout>
                <c:manualLayout>
                  <c:x val="-0.30393541666666668"/>
                  <c:y val="-0.27755323867065096"/>
                </c:manualLayout>
              </c:layout>
              <c:numFmt formatCode="#,##0.000" sourceLinked="0"/>
            </c:trendlineLbl>
          </c:trendline>
          <c:xVal>
            <c:numRef>
              <c:f>'A3 Budget size &amp; Target'!$A$6:$A$298</c:f>
              <c:numCache>
                <c:formatCode>General</c:formatCode>
                <c:ptCount val="293"/>
                <c:pt idx="0">
                  <c:v>2010</c:v>
                </c:pt>
                <c:pt idx="1">
                  <c:v>2008</c:v>
                </c:pt>
                <c:pt idx="2">
                  <c:v>2003</c:v>
                </c:pt>
                <c:pt idx="3">
                  <c:v>2001</c:v>
                </c:pt>
                <c:pt idx="4">
                  <c:v>1995</c:v>
                </c:pt>
                <c:pt idx="5">
                  <c:v>1989</c:v>
                </c:pt>
                <c:pt idx="6">
                  <c:v>1985</c:v>
                </c:pt>
                <c:pt idx="7">
                  <c:v>1981</c:v>
                </c:pt>
                <c:pt idx="8">
                  <c:v>2013</c:v>
                </c:pt>
                <c:pt idx="9">
                  <c:v>2010</c:v>
                </c:pt>
                <c:pt idx="10">
                  <c:v>2007</c:v>
                </c:pt>
                <c:pt idx="11">
                  <c:v>2004</c:v>
                </c:pt>
                <c:pt idx="12">
                  <c:v>2000</c:v>
                </c:pt>
                <c:pt idx="13">
                  <c:v>1997</c:v>
                </c:pt>
                <c:pt idx="14">
                  <c:v>1995</c:v>
                </c:pt>
                <c:pt idx="15">
                  <c:v>1994</c:v>
                </c:pt>
                <c:pt idx="16">
                  <c:v>1987</c:v>
                </c:pt>
                <c:pt idx="17">
                  <c:v>2000</c:v>
                </c:pt>
                <c:pt idx="18">
                  <c:v>1997</c:v>
                </c:pt>
                <c:pt idx="19">
                  <c:v>1995</c:v>
                </c:pt>
                <c:pt idx="20">
                  <c:v>1992</c:v>
                </c:pt>
                <c:pt idx="21">
                  <c:v>1988</c:v>
                </c:pt>
                <c:pt idx="22">
                  <c:v>1985</c:v>
                </c:pt>
                <c:pt idx="23">
                  <c:v>2013</c:v>
                </c:pt>
                <c:pt idx="24">
                  <c:v>2011</c:v>
                </c:pt>
                <c:pt idx="25">
                  <c:v>2009</c:v>
                </c:pt>
                <c:pt idx="26">
                  <c:v>2006</c:v>
                </c:pt>
                <c:pt idx="27">
                  <c:v>2010</c:v>
                </c:pt>
                <c:pt idx="28">
                  <c:v>2007</c:v>
                </c:pt>
                <c:pt idx="29">
                  <c:v>2004</c:v>
                </c:pt>
                <c:pt idx="30">
                  <c:v>2000</c:v>
                </c:pt>
                <c:pt idx="31">
                  <c:v>1998</c:v>
                </c:pt>
                <c:pt idx="32">
                  <c:v>1997</c:v>
                </c:pt>
                <c:pt idx="33">
                  <c:v>1994</c:v>
                </c:pt>
                <c:pt idx="34">
                  <c:v>1991</c:v>
                </c:pt>
                <c:pt idx="35">
                  <c:v>1987</c:v>
                </c:pt>
                <c:pt idx="36">
                  <c:v>1981</c:v>
                </c:pt>
                <c:pt idx="37">
                  <c:v>1975</c:v>
                </c:pt>
                <c:pt idx="38">
                  <c:v>1971</c:v>
                </c:pt>
                <c:pt idx="39">
                  <c:v>2002</c:v>
                </c:pt>
                <c:pt idx="40">
                  <c:v>2013</c:v>
                </c:pt>
                <c:pt idx="41">
                  <c:v>2010</c:v>
                </c:pt>
                <c:pt idx="42">
                  <c:v>2007</c:v>
                </c:pt>
                <c:pt idx="43">
                  <c:v>2004</c:v>
                </c:pt>
                <c:pt idx="44">
                  <c:v>2013</c:v>
                </c:pt>
                <c:pt idx="45">
                  <c:v>2010</c:v>
                </c:pt>
                <c:pt idx="46">
                  <c:v>2007</c:v>
                </c:pt>
                <c:pt idx="47">
                  <c:v>2004</c:v>
                </c:pt>
                <c:pt idx="48">
                  <c:v>2002</c:v>
                </c:pt>
                <c:pt idx="49">
                  <c:v>1996</c:v>
                </c:pt>
                <c:pt idx="50">
                  <c:v>1992</c:v>
                </c:pt>
                <c:pt idx="51">
                  <c:v>2013</c:v>
                </c:pt>
                <c:pt idx="52">
                  <c:v>2010</c:v>
                </c:pt>
                <c:pt idx="53">
                  <c:v>2007</c:v>
                </c:pt>
                <c:pt idx="54">
                  <c:v>2004</c:v>
                </c:pt>
                <c:pt idx="55">
                  <c:v>2000</c:v>
                </c:pt>
                <c:pt idx="56">
                  <c:v>1995</c:v>
                </c:pt>
                <c:pt idx="57">
                  <c:v>1992</c:v>
                </c:pt>
                <c:pt idx="58">
                  <c:v>1987</c:v>
                </c:pt>
                <c:pt idx="59">
                  <c:v>2007</c:v>
                </c:pt>
                <c:pt idx="60">
                  <c:v>2012</c:v>
                </c:pt>
                <c:pt idx="61">
                  <c:v>2013</c:v>
                </c:pt>
                <c:pt idx="62">
                  <c:v>2010</c:v>
                </c:pt>
                <c:pt idx="63">
                  <c:v>2007</c:v>
                </c:pt>
                <c:pt idx="64">
                  <c:v>2004</c:v>
                </c:pt>
                <c:pt idx="65">
                  <c:v>2000</c:v>
                </c:pt>
                <c:pt idx="66">
                  <c:v>2013</c:v>
                </c:pt>
                <c:pt idx="67">
                  <c:v>2010</c:v>
                </c:pt>
                <c:pt idx="68">
                  <c:v>2007</c:v>
                </c:pt>
                <c:pt idx="69">
                  <c:v>2004</c:v>
                </c:pt>
                <c:pt idx="70">
                  <c:v>2000</c:v>
                </c:pt>
                <c:pt idx="71">
                  <c:v>1995</c:v>
                </c:pt>
                <c:pt idx="72">
                  <c:v>1991</c:v>
                </c:pt>
                <c:pt idx="73">
                  <c:v>1987</c:v>
                </c:pt>
                <c:pt idx="74">
                  <c:v>2010</c:v>
                </c:pt>
                <c:pt idx="75">
                  <c:v>2005</c:v>
                </c:pt>
                <c:pt idx="76">
                  <c:v>2000</c:v>
                </c:pt>
                <c:pt idx="77">
                  <c:v>1994</c:v>
                </c:pt>
                <c:pt idx="78">
                  <c:v>1989</c:v>
                </c:pt>
                <c:pt idx="79">
                  <c:v>1984</c:v>
                </c:pt>
                <c:pt idx="80">
                  <c:v>1978</c:v>
                </c:pt>
                <c:pt idx="81">
                  <c:v>2013</c:v>
                </c:pt>
                <c:pt idx="82">
                  <c:v>2010</c:v>
                </c:pt>
                <c:pt idx="83">
                  <c:v>2013</c:v>
                </c:pt>
                <c:pt idx="84">
                  <c:v>2010</c:v>
                </c:pt>
                <c:pt idx="85">
                  <c:v>2007</c:v>
                </c:pt>
                <c:pt idx="86">
                  <c:v>2004</c:v>
                </c:pt>
                <c:pt idx="87">
                  <c:v>2000</c:v>
                </c:pt>
                <c:pt idx="88">
                  <c:v>1994</c:v>
                </c:pt>
                <c:pt idx="89">
                  <c:v>1989</c:v>
                </c:pt>
                <c:pt idx="90">
                  <c:v>1984</c:v>
                </c:pt>
                <c:pt idx="91">
                  <c:v>1983</c:v>
                </c:pt>
                <c:pt idx="92">
                  <c:v>1981</c:v>
                </c:pt>
                <c:pt idx="93">
                  <c:v>1978</c:v>
                </c:pt>
                <c:pt idx="94">
                  <c:v>1973</c:v>
                </c:pt>
                <c:pt idx="95">
                  <c:v>2013</c:v>
                </c:pt>
                <c:pt idx="96">
                  <c:v>2010</c:v>
                </c:pt>
                <c:pt idx="97">
                  <c:v>2007</c:v>
                </c:pt>
                <c:pt idx="98">
                  <c:v>2004</c:v>
                </c:pt>
                <c:pt idx="99">
                  <c:v>2000</c:v>
                </c:pt>
                <c:pt idx="100">
                  <c:v>1995</c:v>
                </c:pt>
                <c:pt idx="101">
                  <c:v>2014</c:v>
                </c:pt>
                <c:pt idx="102">
                  <c:v>2011</c:v>
                </c:pt>
                <c:pt idx="103">
                  <c:v>2006</c:v>
                </c:pt>
                <c:pt idx="104">
                  <c:v>2012</c:v>
                </c:pt>
                <c:pt idx="105">
                  <c:v>2009</c:v>
                </c:pt>
                <c:pt idx="106">
                  <c:v>2007</c:v>
                </c:pt>
                <c:pt idx="107">
                  <c:v>2005</c:v>
                </c:pt>
                <c:pt idx="108">
                  <c:v>1999</c:v>
                </c:pt>
                <c:pt idx="109">
                  <c:v>1994</c:v>
                </c:pt>
                <c:pt idx="110">
                  <c:v>1991</c:v>
                </c:pt>
                <c:pt idx="111">
                  <c:v>2010</c:v>
                </c:pt>
                <c:pt idx="112">
                  <c:v>2007</c:v>
                </c:pt>
                <c:pt idx="113">
                  <c:v>2004</c:v>
                </c:pt>
                <c:pt idx="114">
                  <c:v>2011</c:v>
                </c:pt>
                <c:pt idx="115">
                  <c:v>2004</c:v>
                </c:pt>
                <c:pt idx="116">
                  <c:v>2010</c:v>
                </c:pt>
                <c:pt idx="117">
                  <c:v>2007</c:v>
                </c:pt>
                <c:pt idx="118">
                  <c:v>2004</c:v>
                </c:pt>
                <c:pt idx="119">
                  <c:v>2000</c:v>
                </c:pt>
                <c:pt idx="120">
                  <c:v>1996</c:v>
                </c:pt>
                <c:pt idx="121">
                  <c:v>1995</c:v>
                </c:pt>
                <c:pt idx="122">
                  <c:v>1994</c:v>
                </c:pt>
                <c:pt idx="123">
                  <c:v>1987</c:v>
                </c:pt>
                <c:pt idx="124">
                  <c:v>2012</c:v>
                </c:pt>
                <c:pt idx="125">
                  <c:v>2010</c:v>
                </c:pt>
                <c:pt idx="126">
                  <c:v>2007</c:v>
                </c:pt>
                <c:pt idx="127">
                  <c:v>2005</c:v>
                </c:pt>
                <c:pt idx="128">
                  <c:v>2001</c:v>
                </c:pt>
                <c:pt idx="129">
                  <c:v>1997</c:v>
                </c:pt>
                <c:pt idx="130">
                  <c:v>1992</c:v>
                </c:pt>
                <c:pt idx="131">
                  <c:v>1986</c:v>
                </c:pt>
                <c:pt idx="132">
                  <c:v>1979</c:v>
                </c:pt>
                <c:pt idx="133">
                  <c:v>2014</c:v>
                </c:pt>
                <c:pt idx="134">
                  <c:v>2010</c:v>
                </c:pt>
                <c:pt idx="135">
                  <c:v>2008</c:v>
                </c:pt>
                <c:pt idx="136">
                  <c:v>2004</c:v>
                </c:pt>
                <c:pt idx="137">
                  <c:v>2000</c:v>
                </c:pt>
                <c:pt idx="138">
                  <c:v>1998</c:v>
                </c:pt>
                <c:pt idx="139">
                  <c:v>1995</c:v>
                </c:pt>
                <c:pt idx="140">
                  <c:v>1993</c:v>
                </c:pt>
                <c:pt idx="141">
                  <c:v>1991</c:v>
                </c:pt>
                <c:pt idx="142">
                  <c:v>1989</c:v>
                </c:pt>
                <c:pt idx="143">
                  <c:v>1987</c:v>
                </c:pt>
                <c:pt idx="144">
                  <c:v>1986</c:v>
                </c:pt>
                <c:pt idx="145">
                  <c:v>2008</c:v>
                </c:pt>
                <c:pt idx="146">
                  <c:v>2013</c:v>
                </c:pt>
                <c:pt idx="147">
                  <c:v>2010</c:v>
                </c:pt>
                <c:pt idx="148">
                  <c:v>2007</c:v>
                </c:pt>
                <c:pt idx="149">
                  <c:v>2004</c:v>
                </c:pt>
                <c:pt idx="150">
                  <c:v>2000</c:v>
                </c:pt>
                <c:pt idx="151">
                  <c:v>1997</c:v>
                </c:pt>
                <c:pt idx="152">
                  <c:v>1994</c:v>
                </c:pt>
                <c:pt idx="153">
                  <c:v>1991</c:v>
                </c:pt>
                <c:pt idx="154">
                  <c:v>1985</c:v>
                </c:pt>
                <c:pt idx="155">
                  <c:v>2012</c:v>
                </c:pt>
                <c:pt idx="156">
                  <c:v>2010</c:v>
                </c:pt>
                <c:pt idx="157">
                  <c:v>2008</c:v>
                </c:pt>
                <c:pt idx="158">
                  <c:v>2004</c:v>
                </c:pt>
                <c:pt idx="159">
                  <c:v>2002</c:v>
                </c:pt>
                <c:pt idx="160">
                  <c:v>2000</c:v>
                </c:pt>
                <c:pt idx="161">
                  <c:v>1998</c:v>
                </c:pt>
                <c:pt idx="162">
                  <c:v>1996</c:v>
                </c:pt>
                <c:pt idx="163">
                  <c:v>1994</c:v>
                </c:pt>
                <c:pt idx="164">
                  <c:v>1992</c:v>
                </c:pt>
                <c:pt idx="165">
                  <c:v>1989</c:v>
                </c:pt>
                <c:pt idx="166">
                  <c:v>1984</c:v>
                </c:pt>
                <c:pt idx="167">
                  <c:v>2013</c:v>
                </c:pt>
                <c:pt idx="168">
                  <c:v>2010</c:v>
                </c:pt>
                <c:pt idx="169">
                  <c:v>2007</c:v>
                </c:pt>
                <c:pt idx="170">
                  <c:v>2004</c:v>
                </c:pt>
                <c:pt idx="171">
                  <c:v>1999</c:v>
                </c:pt>
                <c:pt idx="172">
                  <c:v>1993</c:v>
                </c:pt>
                <c:pt idx="173">
                  <c:v>1990</c:v>
                </c:pt>
                <c:pt idx="174">
                  <c:v>1987</c:v>
                </c:pt>
                <c:pt idx="175">
                  <c:v>1983</c:v>
                </c:pt>
                <c:pt idx="176">
                  <c:v>2013</c:v>
                </c:pt>
                <c:pt idx="177">
                  <c:v>2010</c:v>
                </c:pt>
                <c:pt idx="178">
                  <c:v>2007</c:v>
                </c:pt>
                <c:pt idx="179">
                  <c:v>2004</c:v>
                </c:pt>
                <c:pt idx="180">
                  <c:v>2000</c:v>
                </c:pt>
                <c:pt idx="181">
                  <c:v>1995</c:v>
                </c:pt>
                <c:pt idx="182">
                  <c:v>1991</c:v>
                </c:pt>
                <c:pt idx="183">
                  <c:v>1986</c:v>
                </c:pt>
                <c:pt idx="184">
                  <c:v>1979</c:v>
                </c:pt>
                <c:pt idx="185">
                  <c:v>2013</c:v>
                </c:pt>
                <c:pt idx="186">
                  <c:v>2010</c:v>
                </c:pt>
                <c:pt idx="187">
                  <c:v>2007</c:v>
                </c:pt>
                <c:pt idx="188">
                  <c:v>2013</c:v>
                </c:pt>
                <c:pt idx="189">
                  <c:v>2010</c:v>
                </c:pt>
                <c:pt idx="190">
                  <c:v>2013</c:v>
                </c:pt>
                <c:pt idx="191">
                  <c:v>2010</c:v>
                </c:pt>
                <c:pt idx="192">
                  <c:v>2007</c:v>
                </c:pt>
                <c:pt idx="193">
                  <c:v>2004</c:v>
                </c:pt>
                <c:pt idx="194">
                  <c:v>2013</c:v>
                </c:pt>
                <c:pt idx="195">
                  <c:v>2010</c:v>
                </c:pt>
                <c:pt idx="196">
                  <c:v>2007</c:v>
                </c:pt>
                <c:pt idx="197">
                  <c:v>2004</c:v>
                </c:pt>
                <c:pt idx="198">
                  <c:v>1999</c:v>
                </c:pt>
                <c:pt idx="199">
                  <c:v>1995</c:v>
                </c:pt>
                <c:pt idx="200">
                  <c:v>1992</c:v>
                </c:pt>
                <c:pt idx="201">
                  <c:v>1986</c:v>
                </c:pt>
                <c:pt idx="202">
                  <c:v>1997</c:v>
                </c:pt>
                <c:pt idx="203">
                  <c:v>1995</c:v>
                </c:pt>
                <c:pt idx="204">
                  <c:v>2013</c:v>
                </c:pt>
                <c:pt idx="205">
                  <c:v>2010</c:v>
                </c:pt>
                <c:pt idx="206">
                  <c:v>2007</c:v>
                </c:pt>
                <c:pt idx="207">
                  <c:v>2004</c:v>
                </c:pt>
                <c:pt idx="208">
                  <c:v>2000</c:v>
                </c:pt>
                <c:pt idx="209">
                  <c:v>2013</c:v>
                </c:pt>
                <c:pt idx="210">
                  <c:v>2010</c:v>
                </c:pt>
                <c:pt idx="211">
                  <c:v>2006</c:v>
                </c:pt>
                <c:pt idx="212">
                  <c:v>2013</c:v>
                </c:pt>
                <c:pt idx="213">
                  <c:v>2010</c:v>
                </c:pt>
                <c:pt idx="214">
                  <c:v>2007</c:v>
                </c:pt>
                <c:pt idx="215">
                  <c:v>2004</c:v>
                </c:pt>
                <c:pt idx="216">
                  <c:v>1996</c:v>
                </c:pt>
                <c:pt idx="217">
                  <c:v>1992</c:v>
                </c:pt>
                <c:pt idx="218">
                  <c:v>2012</c:v>
                </c:pt>
                <c:pt idx="219">
                  <c:v>2010</c:v>
                </c:pt>
                <c:pt idx="220">
                  <c:v>2007</c:v>
                </c:pt>
                <c:pt idx="221">
                  <c:v>2004</c:v>
                </c:pt>
                <c:pt idx="222">
                  <c:v>1999</c:v>
                </c:pt>
                <c:pt idx="223">
                  <c:v>1997</c:v>
                </c:pt>
                <c:pt idx="224">
                  <c:v>2012</c:v>
                </c:pt>
                <c:pt idx="225">
                  <c:v>2010</c:v>
                </c:pt>
                <c:pt idx="226">
                  <c:v>2008</c:v>
                </c:pt>
                <c:pt idx="227">
                  <c:v>2012</c:v>
                </c:pt>
                <c:pt idx="228">
                  <c:v>2010</c:v>
                </c:pt>
                <c:pt idx="229">
                  <c:v>2008</c:v>
                </c:pt>
                <c:pt idx="230">
                  <c:v>2006</c:v>
                </c:pt>
                <c:pt idx="231">
                  <c:v>2013</c:v>
                </c:pt>
                <c:pt idx="232">
                  <c:v>2010</c:v>
                </c:pt>
                <c:pt idx="233">
                  <c:v>2007</c:v>
                </c:pt>
                <c:pt idx="234">
                  <c:v>2004</c:v>
                </c:pt>
                <c:pt idx="235">
                  <c:v>2000</c:v>
                </c:pt>
                <c:pt idx="236">
                  <c:v>1995</c:v>
                </c:pt>
                <c:pt idx="237">
                  <c:v>1990</c:v>
                </c:pt>
                <c:pt idx="238">
                  <c:v>1985</c:v>
                </c:pt>
                <c:pt idx="239">
                  <c:v>1980</c:v>
                </c:pt>
                <c:pt idx="240">
                  <c:v>2005</c:v>
                </c:pt>
                <c:pt idx="241">
                  <c:v>2000</c:v>
                </c:pt>
                <c:pt idx="242">
                  <c:v>1995</c:v>
                </c:pt>
                <c:pt idx="243">
                  <c:v>1992</c:v>
                </c:pt>
                <c:pt idx="244">
                  <c:v>1987</c:v>
                </c:pt>
                <c:pt idx="245">
                  <c:v>1981</c:v>
                </c:pt>
                <c:pt idx="246">
                  <c:v>1975</c:v>
                </c:pt>
                <c:pt idx="247">
                  <c:v>1967</c:v>
                </c:pt>
                <c:pt idx="248">
                  <c:v>2013</c:v>
                </c:pt>
                <c:pt idx="249">
                  <c:v>2010</c:v>
                </c:pt>
                <c:pt idx="250">
                  <c:v>2007</c:v>
                </c:pt>
                <c:pt idx="251">
                  <c:v>2004</c:v>
                </c:pt>
                <c:pt idx="252">
                  <c:v>2002</c:v>
                </c:pt>
                <c:pt idx="253">
                  <c:v>2000</c:v>
                </c:pt>
                <c:pt idx="254">
                  <c:v>1992</c:v>
                </c:pt>
                <c:pt idx="255">
                  <c:v>1982</c:v>
                </c:pt>
                <c:pt idx="256">
                  <c:v>2013</c:v>
                </c:pt>
                <c:pt idx="257">
                  <c:v>2010</c:v>
                </c:pt>
                <c:pt idx="258">
                  <c:v>2007</c:v>
                </c:pt>
                <c:pt idx="259">
                  <c:v>2005</c:v>
                </c:pt>
                <c:pt idx="260">
                  <c:v>2000</c:v>
                </c:pt>
                <c:pt idx="261">
                  <c:v>1997</c:v>
                </c:pt>
                <c:pt idx="262">
                  <c:v>1995</c:v>
                </c:pt>
                <c:pt idx="263">
                  <c:v>1991</c:v>
                </c:pt>
                <c:pt idx="264">
                  <c:v>1986</c:v>
                </c:pt>
                <c:pt idx="265">
                  <c:v>1981</c:v>
                </c:pt>
                <c:pt idx="266">
                  <c:v>2013</c:v>
                </c:pt>
                <c:pt idx="267">
                  <c:v>2010</c:v>
                </c:pt>
                <c:pt idx="268">
                  <c:v>2007</c:v>
                </c:pt>
                <c:pt idx="269">
                  <c:v>2004</c:v>
                </c:pt>
                <c:pt idx="270">
                  <c:v>1999</c:v>
                </c:pt>
                <c:pt idx="271">
                  <c:v>1995</c:v>
                </c:pt>
                <c:pt idx="272">
                  <c:v>1994</c:v>
                </c:pt>
                <c:pt idx="273">
                  <c:v>1991</c:v>
                </c:pt>
                <c:pt idx="274">
                  <c:v>1986</c:v>
                </c:pt>
                <c:pt idx="275">
                  <c:v>1979</c:v>
                </c:pt>
                <c:pt idx="276">
                  <c:v>1974</c:v>
                </c:pt>
                <c:pt idx="277">
                  <c:v>1969</c:v>
                </c:pt>
                <c:pt idx="278">
                  <c:v>2013</c:v>
                </c:pt>
                <c:pt idx="279">
                  <c:v>2010</c:v>
                </c:pt>
                <c:pt idx="280">
                  <c:v>2007</c:v>
                </c:pt>
                <c:pt idx="281">
                  <c:v>2004</c:v>
                </c:pt>
                <c:pt idx="282">
                  <c:v>2000</c:v>
                </c:pt>
                <c:pt idx="283">
                  <c:v>1997</c:v>
                </c:pt>
                <c:pt idx="284">
                  <c:v>1994</c:v>
                </c:pt>
                <c:pt idx="285">
                  <c:v>1991</c:v>
                </c:pt>
                <c:pt idx="286">
                  <c:v>1986</c:v>
                </c:pt>
                <c:pt idx="287">
                  <c:v>1979</c:v>
                </c:pt>
                <c:pt idx="288">
                  <c:v>1974</c:v>
                </c:pt>
                <c:pt idx="289">
                  <c:v>2013</c:v>
                </c:pt>
                <c:pt idx="290">
                  <c:v>2010</c:v>
                </c:pt>
                <c:pt idx="291">
                  <c:v>2007</c:v>
                </c:pt>
                <c:pt idx="292">
                  <c:v>2004</c:v>
                </c:pt>
              </c:numCache>
            </c:numRef>
          </c:xVal>
          <c:yVal>
            <c:numRef>
              <c:f>'A3 Budget size &amp; Target'!$G$6:$G$298</c:f>
              <c:numCache>
                <c:formatCode>0.000</c:formatCode>
                <c:ptCount val="293"/>
                <c:pt idx="0">
                  <c:v>0.1294679</c:v>
                </c:pt>
                <c:pt idx="1">
                  <c:v>0.11872779999999999</c:v>
                </c:pt>
                <c:pt idx="2">
                  <c:v>0.1348531</c:v>
                </c:pt>
                <c:pt idx="3">
                  <c:v>0.13974030000000001</c:v>
                </c:pt>
                <c:pt idx="4">
                  <c:v>0.1372767</c:v>
                </c:pt>
                <c:pt idx="5">
                  <c:v>9.6777000000000002E-2</c:v>
                </c:pt>
                <c:pt idx="6">
                  <c:v>0.1072415</c:v>
                </c:pt>
                <c:pt idx="7">
                  <c:v>9.6515199999999995E-2</c:v>
                </c:pt>
                <c:pt idx="8">
                  <c:v>0.2608491</c:v>
                </c:pt>
                <c:pt idx="9">
                  <c:v>0.25701689999999999</c:v>
                </c:pt>
                <c:pt idx="10">
                  <c:v>0.23798059999999999</c:v>
                </c:pt>
                <c:pt idx="11">
                  <c:v>0.2667544</c:v>
                </c:pt>
                <c:pt idx="12">
                  <c:v>0.27360230000000002</c:v>
                </c:pt>
                <c:pt idx="13">
                  <c:v>0.26875589999999999</c:v>
                </c:pt>
                <c:pt idx="15">
                  <c:v>0.25409559999999998</c:v>
                </c:pt>
                <c:pt idx="17">
                  <c:v>0.24549770000000001</c:v>
                </c:pt>
                <c:pt idx="18">
                  <c:v>0.2171797</c:v>
                </c:pt>
                <c:pt idx="19">
                  <c:v>0.28013919999999998</c:v>
                </c:pt>
                <c:pt idx="20">
                  <c:v>0.2256968</c:v>
                </c:pt>
                <c:pt idx="21">
                  <c:v>0.27779520000000002</c:v>
                </c:pt>
                <c:pt idx="22">
                  <c:v>0.26778730000000001</c:v>
                </c:pt>
                <c:pt idx="23">
                  <c:v>0.20431579999999999</c:v>
                </c:pt>
                <c:pt idx="24">
                  <c:v>0.2015699</c:v>
                </c:pt>
                <c:pt idx="25">
                  <c:v>0.2100525</c:v>
                </c:pt>
                <c:pt idx="26">
                  <c:v>0.20713290000000001</c:v>
                </c:pt>
                <c:pt idx="27">
                  <c:v>0.18174940000000001</c:v>
                </c:pt>
                <c:pt idx="28">
                  <c:v>0.16974310000000001</c:v>
                </c:pt>
                <c:pt idx="29">
                  <c:v>0.16996459999999999</c:v>
                </c:pt>
                <c:pt idx="30">
                  <c:v>0.15772459999999999</c:v>
                </c:pt>
                <c:pt idx="31">
                  <c:v>0.17461760000000001</c:v>
                </c:pt>
                <c:pt idx="32">
                  <c:v>0.1617468</c:v>
                </c:pt>
                <c:pt idx="33">
                  <c:v>0.17002159999999999</c:v>
                </c:pt>
                <c:pt idx="34">
                  <c:v>0.15834229999999999</c:v>
                </c:pt>
                <c:pt idx="35">
                  <c:v>0.12794649999999999</c:v>
                </c:pt>
                <c:pt idx="36">
                  <c:v>0.1014477</c:v>
                </c:pt>
                <c:pt idx="37">
                  <c:v>0.1030329</c:v>
                </c:pt>
                <c:pt idx="38">
                  <c:v>7.6648900000000006E-2</c:v>
                </c:pt>
                <c:pt idx="39">
                  <c:v>0.1270174</c:v>
                </c:pt>
                <c:pt idx="40">
                  <c:v>0.11182599999999999</c:v>
                </c:pt>
                <c:pt idx="41">
                  <c:v>0.1136006</c:v>
                </c:pt>
                <c:pt idx="42">
                  <c:v>0.1034586</c:v>
                </c:pt>
                <c:pt idx="43">
                  <c:v>8.2210800000000001E-2</c:v>
                </c:pt>
                <c:pt idx="44">
                  <c:v>0.2052271</c:v>
                </c:pt>
                <c:pt idx="45">
                  <c:v>0.20760239999999999</c:v>
                </c:pt>
                <c:pt idx="46">
                  <c:v>0.2001645</c:v>
                </c:pt>
                <c:pt idx="47">
                  <c:v>0.2068538</c:v>
                </c:pt>
                <c:pt idx="48">
                  <c:v>0.2091565</c:v>
                </c:pt>
                <c:pt idx="49">
                  <c:v>0.16970109999999999</c:v>
                </c:pt>
                <c:pt idx="50">
                  <c:v>0.24121000000000001</c:v>
                </c:pt>
                <c:pt idx="51">
                  <c:v>0.23573759999999999</c:v>
                </c:pt>
                <c:pt idx="52">
                  <c:v>0.22407060000000001</c:v>
                </c:pt>
                <c:pt idx="53">
                  <c:v>0.19991300000000001</c:v>
                </c:pt>
                <c:pt idx="54">
                  <c:v>0.22613800000000001</c:v>
                </c:pt>
                <c:pt idx="55">
                  <c:v>0.21155080000000001</c:v>
                </c:pt>
                <c:pt idx="56">
                  <c:v>0.2427706</c:v>
                </c:pt>
                <c:pt idx="57">
                  <c:v>0.2272255</c:v>
                </c:pt>
                <c:pt idx="58">
                  <c:v>0.2053652</c:v>
                </c:pt>
                <c:pt idx="59">
                  <c:v>2.7653299999999999E-2</c:v>
                </c:pt>
                <c:pt idx="60">
                  <c:v>9.6814600000000001E-2</c:v>
                </c:pt>
                <c:pt idx="61">
                  <c:v>0.19119510000000001</c:v>
                </c:pt>
                <c:pt idx="62">
                  <c:v>0.21029210000000001</c:v>
                </c:pt>
                <c:pt idx="63">
                  <c:v>0.1544259</c:v>
                </c:pt>
                <c:pt idx="64">
                  <c:v>0.17470910000000001</c:v>
                </c:pt>
                <c:pt idx="65">
                  <c:v>0.22357750000000001</c:v>
                </c:pt>
                <c:pt idx="66">
                  <c:v>0.2548937</c:v>
                </c:pt>
                <c:pt idx="67">
                  <c:v>0.24576310000000001</c:v>
                </c:pt>
                <c:pt idx="68">
                  <c:v>0.23460239999999999</c:v>
                </c:pt>
                <c:pt idx="69">
                  <c:v>0.23389270000000001</c:v>
                </c:pt>
                <c:pt idx="70">
                  <c:v>0.2364907</c:v>
                </c:pt>
                <c:pt idx="71">
                  <c:v>0.2992302</c:v>
                </c:pt>
                <c:pt idx="72">
                  <c:v>0.22516059999999999</c:v>
                </c:pt>
                <c:pt idx="73">
                  <c:v>0.1906185</c:v>
                </c:pt>
                <c:pt idx="74">
                  <c:v>0.29139749999999998</c:v>
                </c:pt>
                <c:pt idx="75">
                  <c:v>0.30313669999999998</c:v>
                </c:pt>
                <c:pt idx="76">
                  <c:v>0.27543800000000002</c:v>
                </c:pt>
                <c:pt idx="77">
                  <c:v>0.27943050000000003</c:v>
                </c:pt>
                <c:pt idx="78">
                  <c:v>0.25726890000000002</c:v>
                </c:pt>
                <c:pt idx="79">
                  <c:v>0.23041600000000001</c:v>
                </c:pt>
                <c:pt idx="80">
                  <c:v>0.20447689999999999</c:v>
                </c:pt>
                <c:pt idx="81">
                  <c:v>0.1345644</c:v>
                </c:pt>
                <c:pt idx="82">
                  <c:v>0.14552290000000001</c:v>
                </c:pt>
                <c:pt idx="83">
                  <c:v>0.2242014</c:v>
                </c:pt>
                <c:pt idx="84">
                  <c:v>0.2314551</c:v>
                </c:pt>
                <c:pt idx="85">
                  <c:v>0.2217459</c:v>
                </c:pt>
                <c:pt idx="86">
                  <c:v>0.22089710000000001</c:v>
                </c:pt>
                <c:pt idx="87">
                  <c:v>0.20568980000000001</c:v>
                </c:pt>
                <c:pt idx="88">
                  <c:v>0.18503739999999999</c:v>
                </c:pt>
                <c:pt idx="89">
                  <c:v>0.16780490000000001</c:v>
                </c:pt>
                <c:pt idx="90">
                  <c:v>0.16895109999999999</c:v>
                </c:pt>
                <c:pt idx="91">
                  <c:v>0.1787657</c:v>
                </c:pt>
                <c:pt idx="92">
                  <c:v>0.1778487</c:v>
                </c:pt>
                <c:pt idx="93">
                  <c:v>0.16913239999999999</c:v>
                </c:pt>
                <c:pt idx="94">
                  <c:v>0.122071</c:v>
                </c:pt>
                <c:pt idx="95">
                  <c:v>0.29631429999999997</c:v>
                </c:pt>
                <c:pt idx="96">
                  <c:v>0.26207900000000001</c:v>
                </c:pt>
                <c:pt idx="97">
                  <c:v>0.20172100000000001</c:v>
                </c:pt>
                <c:pt idx="98">
                  <c:v>0.21981220000000001</c:v>
                </c:pt>
                <c:pt idx="99">
                  <c:v>0.2179055</c:v>
                </c:pt>
                <c:pt idx="100">
                  <c:v>0.20857970000000001</c:v>
                </c:pt>
                <c:pt idx="101">
                  <c:v>2.7992199999999998E-2</c:v>
                </c:pt>
                <c:pt idx="102">
                  <c:v>1.88691E-2</c:v>
                </c:pt>
                <c:pt idx="103">
                  <c:v>3.0126E-2</c:v>
                </c:pt>
                <c:pt idx="104">
                  <c:v>0.3261194</c:v>
                </c:pt>
                <c:pt idx="105">
                  <c:v>0.3866581</c:v>
                </c:pt>
                <c:pt idx="106">
                  <c:v>0.34702129999999998</c:v>
                </c:pt>
                <c:pt idx="107">
                  <c:v>0.35362680000000002</c:v>
                </c:pt>
                <c:pt idx="108">
                  <c:v>0.316355</c:v>
                </c:pt>
                <c:pt idx="109">
                  <c:v>0.3300305</c:v>
                </c:pt>
                <c:pt idx="110">
                  <c:v>0.31535449999999998</c:v>
                </c:pt>
                <c:pt idx="111">
                  <c:v>0.16388720000000001</c:v>
                </c:pt>
                <c:pt idx="112">
                  <c:v>0.10926</c:v>
                </c:pt>
                <c:pt idx="113">
                  <c:v>0.12602260000000001</c:v>
                </c:pt>
                <c:pt idx="114">
                  <c:v>6.9175799999999996E-2</c:v>
                </c:pt>
                <c:pt idx="115">
                  <c:v>4.65601E-2</c:v>
                </c:pt>
                <c:pt idx="116">
                  <c:v>0.2677968</c:v>
                </c:pt>
                <c:pt idx="117">
                  <c:v>0.21044099999999999</c:v>
                </c:pt>
                <c:pt idx="118">
                  <c:v>0.18157090000000001</c:v>
                </c:pt>
                <c:pt idx="119">
                  <c:v>0.1684147</c:v>
                </c:pt>
                <c:pt idx="120">
                  <c:v>0.20465220000000001</c:v>
                </c:pt>
                <c:pt idx="121">
                  <c:v>0.19850580000000001</c:v>
                </c:pt>
                <c:pt idx="122">
                  <c:v>0.20686099999999999</c:v>
                </c:pt>
                <c:pt idx="123">
                  <c:v>0.18859819999999999</c:v>
                </c:pt>
                <c:pt idx="124">
                  <c:v>0.1481237</c:v>
                </c:pt>
                <c:pt idx="125">
                  <c:v>0.15181020000000001</c:v>
                </c:pt>
                <c:pt idx="126">
                  <c:v>0.15552560000000001</c:v>
                </c:pt>
                <c:pt idx="127">
                  <c:v>0.1648425</c:v>
                </c:pt>
                <c:pt idx="128">
                  <c:v>0.17871119999999999</c:v>
                </c:pt>
                <c:pt idx="129">
                  <c:v>0.15960849999999999</c:v>
                </c:pt>
                <c:pt idx="130">
                  <c:v>0.15504470000000001</c:v>
                </c:pt>
                <c:pt idx="131">
                  <c:v>0.1462426</c:v>
                </c:pt>
                <c:pt idx="132">
                  <c:v>0.109696</c:v>
                </c:pt>
                <c:pt idx="133">
                  <c:v>0.29994209999999999</c:v>
                </c:pt>
                <c:pt idx="134">
                  <c:v>0.28063389999999999</c:v>
                </c:pt>
                <c:pt idx="135">
                  <c:v>0.2730168</c:v>
                </c:pt>
                <c:pt idx="136">
                  <c:v>0.25635409999999997</c:v>
                </c:pt>
                <c:pt idx="137">
                  <c:v>0.24674080000000001</c:v>
                </c:pt>
                <c:pt idx="138">
                  <c:v>0.24816289999999999</c:v>
                </c:pt>
                <c:pt idx="139">
                  <c:v>0.25385400000000002</c:v>
                </c:pt>
                <c:pt idx="140">
                  <c:v>0.22658049999999999</c:v>
                </c:pt>
                <c:pt idx="141">
                  <c:v>0.2066278</c:v>
                </c:pt>
                <c:pt idx="142">
                  <c:v>0.1901679</c:v>
                </c:pt>
                <c:pt idx="143">
                  <c:v>0.1831113</c:v>
                </c:pt>
                <c:pt idx="144">
                  <c:v>0.20231650000000001</c:v>
                </c:pt>
                <c:pt idx="145">
                  <c:v>0.1487781</c:v>
                </c:pt>
                <c:pt idx="146">
                  <c:v>0.25956380000000001</c:v>
                </c:pt>
                <c:pt idx="147">
                  <c:v>0.25283870000000003</c:v>
                </c:pt>
                <c:pt idx="148">
                  <c:v>0.22115000000000001</c:v>
                </c:pt>
                <c:pt idx="149">
                  <c:v>0.23272699999999999</c:v>
                </c:pt>
                <c:pt idx="150">
                  <c:v>0.25277670000000002</c:v>
                </c:pt>
                <c:pt idx="151">
                  <c:v>0.26230409999999998</c:v>
                </c:pt>
                <c:pt idx="152">
                  <c:v>0.25018899999999999</c:v>
                </c:pt>
                <c:pt idx="153">
                  <c:v>0.2307623</c:v>
                </c:pt>
                <c:pt idx="154">
                  <c:v>0.22420409999999999</c:v>
                </c:pt>
                <c:pt idx="155">
                  <c:v>0.1130118</c:v>
                </c:pt>
                <c:pt idx="156">
                  <c:v>0.1028852</c:v>
                </c:pt>
                <c:pt idx="157">
                  <c:v>9.0519100000000005E-2</c:v>
                </c:pt>
                <c:pt idx="158">
                  <c:v>5.94265E-2</c:v>
                </c:pt>
                <c:pt idx="159">
                  <c:v>5.3944899999999997E-2</c:v>
                </c:pt>
                <c:pt idx="160">
                  <c:v>4.3616799999999997E-2</c:v>
                </c:pt>
                <c:pt idx="161">
                  <c:v>3.7097499999999999E-2</c:v>
                </c:pt>
                <c:pt idx="162">
                  <c:v>3.26252E-2</c:v>
                </c:pt>
                <c:pt idx="163">
                  <c:v>3.3896000000000003E-2</c:v>
                </c:pt>
                <c:pt idx="164">
                  <c:v>2.3624900000000001E-2</c:v>
                </c:pt>
                <c:pt idx="165">
                  <c:v>2.2273500000000002E-2</c:v>
                </c:pt>
                <c:pt idx="166">
                  <c:v>1.9356499999999999E-2</c:v>
                </c:pt>
                <c:pt idx="167">
                  <c:v>0.22156670000000001</c:v>
                </c:pt>
                <c:pt idx="168">
                  <c:v>0.21341789999999999</c:v>
                </c:pt>
                <c:pt idx="169">
                  <c:v>0.19315869999999999</c:v>
                </c:pt>
                <c:pt idx="170">
                  <c:v>0.2111828</c:v>
                </c:pt>
                <c:pt idx="171">
                  <c:v>0.21151059999999999</c:v>
                </c:pt>
                <c:pt idx="172">
                  <c:v>0.2326328</c:v>
                </c:pt>
                <c:pt idx="173">
                  <c:v>0.24104629999999999</c:v>
                </c:pt>
                <c:pt idx="174">
                  <c:v>0.293964</c:v>
                </c:pt>
                <c:pt idx="175">
                  <c:v>0.28979660000000002</c:v>
                </c:pt>
                <c:pt idx="176">
                  <c:v>0.23187840000000001</c:v>
                </c:pt>
                <c:pt idx="177">
                  <c:v>0.2330894</c:v>
                </c:pt>
                <c:pt idx="178">
                  <c:v>0.22400600000000001</c:v>
                </c:pt>
                <c:pt idx="179">
                  <c:v>0.22730829999999999</c:v>
                </c:pt>
                <c:pt idx="180">
                  <c:v>0.18387970000000001</c:v>
                </c:pt>
                <c:pt idx="181">
                  <c:v>0.19264529999999999</c:v>
                </c:pt>
                <c:pt idx="182">
                  <c:v>0.17193659999999999</c:v>
                </c:pt>
                <c:pt idx="183">
                  <c:v>0.14003660000000001</c:v>
                </c:pt>
                <c:pt idx="184">
                  <c:v>0.12656310000000001</c:v>
                </c:pt>
                <c:pt idx="185">
                  <c:v>0.116475</c:v>
                </c:pt>
                <c:pt idx="186">
                  <c:v>0.1245248</c:v>
                </c:pt>
                <c:pt idx="187">
                  <c:v>0.1274952</c:v>
                </c:pt>
                <c:pt idx="188">
                  <c:v>3.8959599999999997E-2</c:v>
                </c:pt>
                <c:pt idx="189">
                  <c:v>4.2142699999999998E-2</c:v>
                </c:pt>
                <c:pt idx="190">
                  <c:v>7.2697300000000006E-2</c:v>
                </c:pt>
                <c:pt idx="191">
                  <c:v>8.0741900000000005E-2</c:v>
                </c:pt>
                <c:pt idx="192">
                  <c:v>8.8885699999999998E-2</c:v>
                </c:pt>
                <c:pt idx="193">
                  <c:v>8.8256100000000004E-2</c:v>
                </c:pt>
                <c:pt idx="194">
                  <c:v>0.2554361</c:v>
                </c:pt>
                <c:pt idx="195">
                  <c:v>0.2521274</c:v>
                </c:pt>
                <c:pt idx="196">
                  <c:v>0.27668690000000001</c:v>
                </c:pt>
                <c:pt idx="197">
                  <c:v>0.32906200000000002</c:v>
                </c:pt>
                <c:pt idx="198">
                  <c:v>0.30447540000000001</c:v>
                </c:pt>
                <c:pt idx="199">
                  <c:v>0.35953380000000001</c:v>
                </c:pt>
                <c:pt idx="200">
                  <c:v>0.2233367</c:v>
                </c:pt>
                <c:pt idx="201">
                  <c:v>0.1515225</c:v>
                </c:pt>
                <c:pt idx="202">
                  <c:v>0.1527773</c:v>
                </c:pt>
                <c:pt idx="203">
                  <c:v>0.1411007</c:v>
                </c:pt>
                <c:pt idx="204">
                  <c:v>0.22154199999999999</c:v>
                </c:pt>
                <c:pt idx="205">
                  <c:v>0.21029010000000001</c:v>
                </c:pt>
                <c:pt idx="206">
                  <c:v>0.16722300000000001</c:v>
                </c:pt>
                <c:pt idx="207">
                  <c:v>0.17300309999999999</c:v>
                </c:pt>
                <c:pt idx="208">
                  <c:v>0.1632161</c:v>
                </c:pt>
                <c:pt idx="209">
                  <c:v>0.33649000000000001</c:v>
                </c:pt>
                <c:pt idx="210">
                  <c:v>0.34316479999999999</c:v>
                </c:pt>
                <c:pt idx="211">
                  <c:v>0.27482069999999997</c:v>
                </c:pt>
                <c:pt idx="212">
                  <c:v>0.2087357</c:v>
                </c:pt>
                <c:pt idx="213">
                  <c:v>0.2216244</c:v>
                </c:pt>
                <c:pt idx="214">
                  <c:v>0.20121140000000001</c:v>
                </c:pt>
                <c:pt idx="215">
                  <c:v>0.21786040000000001</c:v>
                </c:pt>
                <c:pt idx="216">
                  <c:v>0.26547739999999997</c:v>
                </c:pt>
                <c:pt idx="217">
                  <c:v>0.29013820000000001</c:v>
                </c:pt>
                <c:pt idx="218">
                  <c:v>0.28230810000000001</c:v>
                </c:pt>
                <c:pt idx="219">
                  <c:v>0.26092149999999997</c:v>
                </c:pt>
                <c:pt idx="220">
                  <c:v>0.2583261</c:v>
                </c:pt>
                <c:pt idx="221">
                  <c:v>0.26657249999999999</c:v>
                </c:pt>
                <c:pt idx="222">
                  <c:v>0.26135740000000002</c:v>
                </c:pt>
                <c:pt idx="223">
                  <c:v>0.26062289999999999</c:v>
                </c:pt>
                <c:pt idx="224">
                  <c:v>0.1061935</c:v>
                </c:pt>
                <c:pt idx="225">
                  <c:v>0.1405711</c:v>
                </c:pt>
                <c:pt idx="226">
                  <c:v>0.10874789999999999</c:v>
                </c:pt>
                <c:pt idx="227">
                  <c:v>4.5746200000000001E-2</c:v>
                </c:pt>
                <c:pt idx="228">
                  <c:v>4.5508300000000002E-2</c:v>
                </c:pt>
                <c:pt idx="229">
                  <c:v>3.9908100000000002E-2</c:v>
                </c:pt>
                <c:pt idx="230">
                  <c:v>3.1893100000000001E-2</c:v>
                </c:pt>
                <c:pt idx="231">
                  <c:v>0.26307900000000001</c:v>
                </c:pt>
                <c:pt idx="232">
                  <c:v>0.23352619999999999</c:v>
                </c:pt>
                <c:pt idx="233">
                  <c:v>0.17889740000000001</c:v>
                </c:pt>
                <c:pt idx="234">
                  <c:v>0.20374429999999999</c:v>
                </c:pt>
                <c:pt idx="235">
                  <c:v>0.20325409999999999</c:v>
                </c:pt>
                <c:pt idx="236">
                  <c:v>0.2206062</c:v>
                </c:pt>
                <c:pt idx="237">
                  <c:v>0.21030940000000001</c:v>
                </c:pt>
                <c:pt idx="238">
                  <c:v>0.20325270000000001</c:v>
                </c:pt>
                <c:pt idx="239">
                  <c:v>0.1510011</c:v>
                </c:pt>
                <c:pt idx="240">
                  <c:v>0.28062500000000001</c:v>
                </c:pt>
                <c:pt idx="241">
                  <c:v>0.26239970000000001</c:v>
                </c:pt>
                <c:pt idx="242">
                  <c:v>0.33109739999999999</c:v>
                </c:pt>
                <c:pt idx="243">
                  <c:v>0.30671500000000002</c:v>
                </c:pt>
                <c:pt idx="244">
                  <c:v>0.27628249999999999</c:v>
                </c:pt>
                <c:pt idx="245">
                  <c:v>0.26763949999999997</c:v>
                </c:pt>
                <c:pt idx="246">
                  <c:v>0.19350200000000001</c:v>
                </c:pt>
                <c:pt idx="247">
                  <c:v>0.1187965</c:v>
                </c:pt>
                <c:pt idx="248">
                  <c:v>0.1715863</c:v>
                </c:pt>
                <c:pt idx="249">
                  <c:v>0.16102929999999999</c:v>
                </c:pt>
                <c:pt idx="250">
                  <c:v>0.15501380000000001</c:v>
                </c:pt>
                <c:pt idx="251">
                  <c:v>0.17389979999999999</c:v>
                </c:pt>
                <c:pt idx="252">
                  <c:v>0.16034000000000001</c:v>
                </c:pt>
                <c:pt idx="253">
                  <c:v>0.15342330000000001</c:v>
                </c:pt>
                <c:pt idx="254">
                  <c:v>0.1224889</c:v>
                </c:pt>
                <c:pt idx="255">
                  <c:v>8.0637899999999998E-2</c:v>
                </c:pt>
                <c:pt idx="256">
                  <c:v>9.8784200000000003E-2</c:v>
                </c:pt>
                <c:pt idx="257">
                  <c:v>8.0641699999999997E-2</c:v>
                </c:pt>
                <c:pt idx="258">
                  <c:v>8.1284300000000004E-2</c:v>
                </c:pt>
                <c:pt idx="259">
                  <c:v>8.9370900000000003E-2</c:v>
                </c:pt>
                <c:pt idx="260">
                  <c:v>5.9023800000000001E-2</c:v>
                </c:pt>
                <c:pt idx="261">
                  <c:v>4.6392000000000003E-2</c:v>
                </c:pt>
                <c:pt idx="263">
                  <c:v>1.25743E-2</c:v>
                </c:pt>
                <c:pt idx="264">
                  <c:v>5.2801999999999997E-3</c:v>
                </c:pt>
                <c:pt idx="265">
                  <c:v>3.9842999999999996E-3</c:v>
                </c:pt>
                <c:pt idx="266">
                  <c:v>0.21740699999999999</c:v>
                </c:pt>
                <c:pt idx="267">
                  <c:v>0.2136816</c:v>
                </c:pt>
                <c:pt idx="268">
                  <c:v>0.1892674</c:v>
                </c:pt>
                <c:pt idx="269">
                  <c:v>0.19621</c:v>
                </c:pt>
                <c:pt idx="270">
                  <c:v>0.19600310000000001</c:v>
                </c:pt>
                <c:pt idx="271">
                  <c:v>0.20597579999999999</c:v>
                </c:pt>
                <c:pt idx="272">
                  <c:v>0.21059549999999999</c:v>
                </c:pt>
                <c:pt idx="273">
                  <c:v>0.1716</c:v>
                </c:pt>
                <c:pt idx="274">
                  <c:v>0.21878239999999999</c:v>
                </c:pt>
                <c:pt idx="275">
                  <c:v>0.1715235</c:v>
                </c:pt>
                <c:pt idx="276">
                  <c:v>9.6798599999999999E-2</c:v>
                </c:pt>
                <c:pt idx="277">
                  <c:v>0.1017251</c:v>
                </c:pt>
                <c:pt idx="278">
                  <c:v>0.13771910000000001</c:v>
                </c:pt>
                <c:pt idx="279">
                  <c:v>0.1482029</c:v>
                </c:pt>
                <c:pt idx="280">
                  <c:v>0.1149665</c:v>
                </c:pt>
                <c:pt idx="281">
                  <c:v>0.11976199999999999</c:v>
                </c:pt>
                <c:pt idx="282">
                  <c:v>0.10189520000000001</c:v>
                </c:pt>
                <c:pt idx="283">
                  <c:v>0.1120328</c:v>
                </c:pt>
                <c:pt idx="284">
                  <c:v>0.1214886</c:v>
                </c:pt>
                <c:pt idx="285">
                  <c:v>0.1199161</c:v>
                </c:pt>
                <c:pt idx="286">
                  <c:v>0.1087832</c:v>
                </c:pt>
                <c:pt idx="287">
                  <c:v>0.1041531</c:v>
                </c:pt>
                <c:pt idx="288">
                  <c:v>8.4954399999999999E-2</c:v>
                </c:pt>
                <c:pt idx="289">
                  <c:v>0.20226150000000001</c:v>
                </c:pt>
                <c:pt idx="290">
                  <c:v>0.1986724</c:v>
                </c:pt>
                <c:pt idx="291">
                  <c:v>0.20192599999999999</c:v>
                </c:pt>
                <c:pt idx="292">
                  <c:v>0.25238569999999999</c:v>
                </c:pt>
              </c:numCache>
            </c:numRef>
          </c:yVal>
          <c:smooth val="0"/>
          <c:extLst>
            <c:ext xmlns:c16="http://schemas.microsoft.com/office/drawing/2014/chart" uri="{C3380CC4-5D6E-409C-BE32-E72D297353CC}">
              <c16:uniqueId val="{00000001-75F5-4AFC-89DA-72A134E9B6F1}"/>
            </c:ext>
          </c:extLst>
        </c:ser>
        <c:dLbls>
          <c:showLegendKey val="0"/>
          <c:showVal val="0"/>
          <c:showCatName val="0"/>
          <c:showSerName val="0"/>
          <c:showPercent val="0"/>
          <c:showBubbleSize val="0"/>
        </c:dLbls>
        <c:axId val="173431808"/>
        <c:axId val="173449984"/>
      </c:scatterChart>
      <c:valAx>
        <c:axId val="173431808"/>
        <c:scaling>
          <c:orientation val="minMax"/>
          <c:max val="2015"/>
          <c:min val="1965"/>
        </c:scaling>
        <c:delete val="0"/>
        <c:axPos val="b"/>
        <c:numFmt formatCode="General" sourceLinked="1"/>
        <c:majorTickMark val="out"/>
        <c:minorTickMark val="none"/>
        <c:tickLblPos val="nextTo"/>
        <c:crossAx val="173449984"/>
        <c:crosses val="autoZero"/>
        <c:crossBetween val="midCat"/>
        <c:majorUnit val="10"/>
      </c:valAx>
      <c:valAx>
        <c:axId val="173449984"/>
        <c:scaling>
          <c:orientation val="minMax"/>
          <c:max val="0.4"/>
          <c:min val="0"/>
        </c:scaling>
        <c:delete val="0"/>
        <c:axPos val="l"/>
        <c:majorGridlines/>
        <c:numFmt formatCode="#,##0.00" sourceLinked="0"/>
        <c:majorTickMark val="out"/>
        <c:minorTickMark val="none"/>
        <c:tickLblPos val="nextTo"/>
        <c:crossAx val="173431808"/>
        <c:crosses val="autoZero"/>
        <c:crossBetween val="midCat"/>
        <c:majorUnit val="0.1"/>
      </c:valAx>
      <c:spPr>
        <a:noFill/>
        <a:ln>
          <a:noFill/>
        </a:ln>
      </c:spPr>
    </c:plotArea>
    <c:plotVisOnly val="1"/>
    <c:dispBlanksAs val="gap"/>
    <c:showDLblsOverMax val="0"/>
  </c:chart>
  <c:spPr>
    <a:noFill/>
    <a:ln>
      <a:noFill/>
    </a:ln>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a:pPr>
            <a:r>
              <a:rPr lang="en-US" sz="1050"/>
              <a:t>Trend targeting efficiency LIS-countries</a:t>
            </a:r>
          </a:p>
        </c:rich>
      </c:tx>
      <c:overlay val="0"/>
    </c:title>
    <c:autoTitleDeleted val="0"/>
    <c:plotArea>
      <c:layout>
        <c:manualLayout>
          <c:layoutTarget val="inner"/>
          <c:xMode val="edge"/>
          <c:yMode val="edge"/>
          <c:x val="0.14334895833333333"/>
          <c:y val="0.15599725839616174"/>
          <c:w val="0.72461296296296296"/>
          <c:h val="0.73655453794800663"/>
        </c:manualLayout>
      </c:layout>
      <c:scatterChart>
        <c:scatterStyle val="lineMarker"/>
        <c:varyColors val="0"/>
        <c:ser>
          <c:idx val="0"/>
          <c:order val="0"/>
          <c:spPr>
            <a:ln w="28575">
              <a:noFill/>
            </a:ln>
          </c:spPr>
          <c:marker>
            <c:symbol val="circle"/>
            <c:size val="3"/>
            <c:spPr>
              <a:solidFill>
                <a:schemeClr val="accent3">
                  <a:lumMod val="60000"/>
                  <a:lumOff val="40000"/>
                </a:schemeClr>
              </a:solidFill>
              <a:ln>
                <a:solidFill>
                  <a:schemeClr val="tx1">
                    <a:shade val="95000"/>
                    <a:satMod val="105000"/>
                  </a:schemeClr>
                </a:solidFill>
              </a:ln>
            </c:spPr>
          </c:marker>
          <c:trendline>
            <c:trendlineType val="linear"/>
            <c:dispRSqr val="1"/>
            <c:dispEq val="1"/>
            <c:trendlineLbl>
              <c:layout>
                <c:manualLayout>
                  <c:x val="-0.29797673611111108"/>
                  <c:y val="-0.26139400860804962"/>
                </c:manualLayout>
              </c:layout>
              <c:numFmt formatCode="#,##0.000" sourceLinked="0"/>
            </c:trendlineLbl>
          </c:trendline>
          <c:xVal>
            <c:numRef>
              <c:f>'A3 Budget size &amp; Target'!$A$6:$A$298</c:f>
              <c:numCache>
                <c:formatCode>General</c:formatCode>
                <c:ptCount val="293"/>
                <c:pt idx="0">
                  <c:v>2010</c:v>
                </c:pt>
                <c:pt idx="1">
                  <c:v>2008</c:v>
                </c:pt>
                <c:pt idx="2">
                  <c:v>2003</c:v>
                </c:pt>
                <c:pt idx="3">
                  <c:v>2001</c:v>
                </c:pt>
                <c:pt idx="4">
                  <c:v>1995</c:v>
                </c:pt>
                <c:pt idx="5">
                  <c:v>1989</c:v>
                </c:pt>
                <c:pt idx="6">
                  <c:v>1985</c:v>
                </c:pt>
                <c:pt idx="7">
                  <c:v>1981</c:v>
                </c:pt>
                <c:pt idx="8">
                  <c:v>2013</c:v>
                </c:pt>
                <c:pt idx="9">
                  <c:v>2010</c:v>
                </c:pt>
                <c:pt idx="10">
                  <c:v>2007</c:v>
                </c:pt>
                <c:pt idx="11">
                  <c:v>2004</c:v>
                </c:pt>
                <c:pt idx="12">
                  <c:v>2000</c:v>
                </c:pt>
                <c:pt idx="13">
                  <c:v>1997</c:v>
                </c:pt>
                <c:pt idx="14">
                  <c:v>1995</c:v>
                </c:pt>
                <c:pt idx="15">
                  <c:v>1994</c:v>
                </c:pt>
                <c:pt idx="16">
                  <c:v>1987</c:v>
                </c:pt>
                <c:pt idx="17">
                  <c:v>2000</c:v>
                </c:pt>
                <c:pt idx="18">
                  <c:v>1997</c:v>
                </c:pt>
                <c:pt idx="19">
                  <c:v>1995</c:v>
                </c:pt>
                <c:pt idx="20">
                  <c:v>1992</c:v>
                </c:pt>
                <c:pt idx="21">
                  <c:v>1988</c:v>
                </c:pt>
                <c:pt idx="22">
                  <c:v>1985</c:v>
                </c:pt>
                <c:pt idx="23">
                  <c:v>2013</c:v>
                </c:pt>
                <c:pt idx="24">
                  <c:v>2011</c:v>
                </c:pt>
                <c:pt idx="25">
                  <c:v>2009</c:v>
                </c:pt>
                <c:pt idx="26">
                  <c:v>2006</c:v>
                </c:pt>
                <c:pt idx="27">
                  <c:v>2010</c:v>
                </c:pt>
                <c:pt idx="28">
                  <c:v>2007</c:v>
                </c:pt>
                <c:pt idx="29">
                  <c:v>2004</c:v>
                </c:pt>
                <c:pt idx="30">
                  <c:v>2000</c:v>
                </c:pt>
                <c:pt idx="31">
                  <c:v>1998</c:v>
                </c:pt>
                <c:pt idx="32">
                  <c:v>1997</c:v>
                </c:pt>
                <c:pt idx="33">
                  <c:v>1994</c:v>
                </c:pt>
                <c:pt idx="34">
                  <c:v>1991</c:v>
                </c:pt>
                <c:pt idx="35">
                  <c:v>1987</c:v>
                </c:pt>
                <c:pt idx="36">
                  <c:v>1981</c:v>
                </c:pt>
                <c:pt idx="37">
                  <c:v>1975</c:v>
                </c:pt>
                <c:pt idx="38">
                  <c:v>1971</c:v>
                </c:pt>
                <c:pt idx="39">
                  <c:v>2002</c:v>
                </c:pt>
                <c:pt idx="40">
                  <c:v>2013</c:v>
                </c:pt>
                <c:pt idx="41">
                  <c:v>2010</c:v>
                </c:pt>
                <c:pt idx="42">
                  <c:v>2007</c:v>
                </c:pt>
                <c:pt idx="43">
                  <c:v>2004</c:v>
                </c:pt>
                <c:pt idx="44">
                  <c:v>2013</c:v>
                </c:pt>
                <c:pt idx="45">
                  <c:v>2010</c:v>
                </c:pt>
                <c:pt idx="46">
                  <c:v>2007</c:v>
                </c:pt>
                <c:pt idx="47">
                  <c:v>2004</c:v>
                </c:pt>
                <c:pt idx="48">
                  <c:v>2002</c:v>
                </c:pt>
                <c:pt idx="49">
                  <c:v>1996</c:v>
                </c:pt>
                <c:pt idx="50">
                  <c:v>1992</c:v>
                </c:pt>
                <c:pt idx="51">
                  <c:v>2013</c:v>
                </c:pt>
                <c:pt idx="52">
                  <c:v>2010</c:v>
                </c:pt>
                <c:pt idx="53">
                  <c:v>2007</c:v>
                </c:pt>
                <c:pt idx="54">
                  <c:v>2004</c:v>
                </c:pt>
                <c:pt idx="55">
                  <c:v>2000</c:v>
                </c:pt>
                <c:pt idx="56">
                  <c:v>1995</c:v>
                </c:pt>
                <c:pt idx="57">
                  <c:v>1992</c:v>
                </c:pt>
                <c:pt idx="58">
                  <c:v>1987</c:v>
                </c:pt>
                <c:pt idx="59">
                  <c:v>2007</c:v>
                </c:pt>
                <c:pt idx="60">
                  <c:v>2012</c:v>
                </c:pt>
                <c:pt idx="61">
                  <c:v>2013</c:v>
                </c:pt>
                <c:pt idx="62">
                  <c:v>2010</c:v>
                </c:pt>
                <c:pt idx="63">
                  <c:v>2007</c:v>
                </c:pt>
                <c:pt idx="64">
                  <c:v>2004</c:v>
                </c:pt>
                <c:pt idx="65">
                  <c:v>2000</c:v>
                </c:pt>
                <c:pt idx="66">
                  <c:v>2013</c:v>
                </c:pt>
                <c:pt idx="67">
                  <c:v>2010</c:v>
                </c:pt>
                <c:pt idx="68">
                  <c:v>2007</c:v>
                </c:pt>
                <c:pt idx="69">
                  <c:v>2004</c:v>
                </c:pt>
                <c:pt idx="70">
                  <c:v>2000</c:v>
                </c:pt>
                <c:pt idx="71">
                  <c:v>1995</c:v>
                </c:pt>
                <c:pt idx="72">
                  <c:v>1991</c:v>
                </c:pt>
                <c:pt idx="73">
                  <c:v>1987</c:v>
                </c:pt>
                <c:pt idx="74">
                  <c:v>2010</c:v>
                </c:pt>
                <c:pt idx="75">
                  <c:v>2005</c:v>
                </c:pt>
                <c:pt idx="76">
                  <c:v>2000</c:v>
                </c:pt>
                <c:pt idx="77">
                  <c:v>1994</c:v>
                </c:pt>
                <c:pt idx="78">
                  <c:v>1989</c:v>
                </c:pt>
                <c:pt idx="79">
                  <c:v>1984</c:v>
                </c:pt>
                <c:pt idx="80">
                  <c:v>1978</c:v>
                </c:pt>
                <c:pt idx="81">
                  <c:v>2013</c:v>
                </c:pt>
                <c:pt idx="82">
                  <c:v>2010</c:v>
                </c:pt>
                <c:pt idx="83">
                  <c:v>2013</c:v>
                </c:pt>
                <c:pt idx="84">
                  <c:v>2010</c:v>
                </c:pt>
                <c:pt idx="85">
                  <c:v>2007</c:v>
                </c:pt>
                <c:pt idx="86">
                  <c:v>2004</c:v>
                </c:pt>
                <c:pt idx="87">
                  <c:v>2000</c:v>
                </c:pt>
                <c:pt idx="88">
                  <c:v>1994</c:v>
                </c:pt>
                <c:pt idx="89">
                  <c:v>1989</c:v>
                </c:pt>
                <c:pt idx="90">
                  <c:v>1984</c:v>
                </c:pt>
                <c:pt idx="91">
                  <c:v>1983</c:v>
                </c:pt>
                <c:pt idx="92">
                  <c:v>1981</c:v>
                </c:pt>
                <c:pt idx="93">
                  <c:v>1978</c:v>
                </c:pt>
                <c:pt idx="94">
                  <c:v>1973</c:v>
                </c:pt>
                <c:pt idx="95">
                  <c:v>2013</c:v>
                </c:pt>
                <c:pt idx="96">
                  <c:v>2010</c:v>
                </c:pt>
                <c:pt idx="97">
                  <c:v>2007</c:v>
                </c:pt>
                <c:pt idx="98">
                  <c:v>2004</c:v>
                </c:pt>
                <c:pt idx="99">
                  <c:v>2000</c:v>
                </c:pt>
                <c:pt idx="100">
                  <c:v>1995</c:v>
                </c:pt>
                <c:pt idx="101">
                  <c:v>2014</c:v>
                </c:pt>
                <c:pt idx="102">
                  <c:v>2011</c:v>
                </c:pt>
                <c:pt idx="103">
                  <c:v>2006</c:v>
                </c:pt>
                <c:pt idx="104">
                  <c:v>2012</c:v>
                </c:pt>
                <c:pt idx="105">
                  <c:v>2009</c:v>
                </c:pt>
                <c:pt idx="106">
                  <c:v>2007</c:v>
                </c:pt>
                <c:pt idx="107">
                  <c:v>2005</c:v>
                </c:pt>
                <c:pt idx="108">
                  <c:v>1999</c:v>
                </c:pt>
                <c:pt idx="109">
                  <c:v>1994</c:v>
                </c:pt>
                <c:pt idx="110">
                  <c:v>1991</c:v>
                </c:pt>
                <c:pt idx="111">
                  <c:v>2010</c:v>
                </c:pt>
                <c:pt idx="112">
                  <c:v>2007</c:v>
                </c:pt>
                <c:pt idx="113">
                  <c:v>2004</c:v>
                </c:pt>
                <c:pt idx="114">
                  <c:v>2011</c:v>
                </c:pt>
                <c:pt idx="115">
                  <c:v>2004</c:v>
                </c:pt>
                <c:pt idx="116">
                  <c:v>2010</c:v>
                </c:pt>
                <c:pt idx="117">
                  <c:v>2007</c:v>
                </c:pt>
                <c:pt idx="118">
                  <c:v>2004</c:v>
                </c:pt>
                <c:pt idx="119">
                  <c:v>2000</c:v>
                </c:pt>
                <c:pt idx="120">
                  <c:v>1996</c:v>
                </c:pt>
                <c:pt idx="121">
                  <c:v>1995</c:v>
                </c:pt>
                <c:pt idx="122">
                  <c:v>1994</c:v>
                </c:pt>
                <c:pt idx="123">
                  <c:v>1987</c:v>
                </c:pt>
                <c:pt idx="124">
                  <c:v>2012</c:v>
                </c:pt>
                <c:pt idx="125">
                  <c:v>2010</c:v>
                </c:pt>
                <c:pt idx="126">
                  <c:v>2007</c:v>
                </c:pt>
                <c:pt idx="127">
                  <c:v>2005</c:v>
                </c:pt>
                <c:pt idx="128">
                  <c:v>2001</c:v>
                </c:pt>
                <c:pt idx="129">
                  <c:v>1997</c:v>
                </c:pt>
                <c:pt idx="130">
                  <c:v>1992</c:v>
                </c:pt>
                <c:pt idx="131">
                  <c:v>1986</c:v>
                </c:pt>
                <c:pt idx="132">
                  <c:v>1979</c:v>
                </c:pt>
                <c:pt idx="133">
                  <c:v>2014</c:v>
                </c:pt>
                <c:pt idx="134">
                  <c:v>2010</c:v>
                </c:pt>
                <c:pt idx="135">
                  <c:v>2008</c:v>
                </c:pt>
                <c:pt idx="136">
                  <c:v>2004</c:v>
                </c:pt>
                <c:pt idx="137">
                  <c:v>2000</c:v>
                </c:pt>
                <c:pt idx="138">
                  <c:v>1998</c:v>
                </c:pt>
                <c:pt idx="139">
                  <c:v>1995</c:v>
                </c:pt>
                <c:pt idx="140">
                  <c:v>1993</c:v>
                </c:pt>
                <c:pt idx="141">
                  <c:v>1991</c:v>
                </c:pt>
                <c:pt idx="142">
                  <c:v>1989</c:v>
                </c:pt>
                <c:pt idx="143">
                  <c:v>1987</c:v>
                </c:pt>
                <c:pt idx="144">
                  <c:v>1986</c:v>
                </c:pt>
                <c:pt idx="145">
                  <c:v>2008</c:v>
                </c:pt>
                <c:pt idx="146">
                  <c:v>2013</c:v>
                </c:pt>
                <c:pt idx="147">
                  <c:v>2010</c:v>
                </c:pt>
                <c:pt idx="148">
                  <c:v>2007</c:v>
                </c:pt>
                <c:pt idx="149">
                  <c:v>2004</c:v>
                </c:pt>
                <c:pt idx="150">
                  <c:v>2000</c:v>
                </c:pt>
                <c:pt idx="151">
                  <c:v>1997</c:v>
                </c:pt>
                <c:pt idx="152">
                  <c:v>1994</c:v>
                </c:pt>
                <c:pt idx="153">
                  <c:v>1991</c:v>
                </c:pt>
                <c:pt idx="154">
                  <c:v>1985</c:v>
                </c:pt>
                <c:pt idx="155">
                  <c:v>2012</c:v>
                </c:pt>
                <c:pt idx="156">
                  <c:v>2010</c:v>
                </c:pt>
                <c:pt idx="157">
                  <c:v>2008</c:v>
                </c:pt>
                <c:pt idx="158">
                  <c:v>2004</c:v>
                </c:pt>
                <c:pt idx="159">
                  <c:v>2002</c:v>
                </c:pt>
                <c:pt idx="160">
                  <c:v>2000</c:v>
                </c:pt>
                <c:pt idx="161">
                  <c:v>1998</c:v>
                </c:pt>
                <c:pt idx="162">
                  <c:v>1996</c:v>
                </c:pt>
                <c:pt idx="163">
                  <c:v>1994</c:v>
                </c:pt>
                <c:pt idx="164">
                  <c:v>1992</c:v>
                </c:pt>
                <c:pt idx="165">
                  <c:v>1989</c:v>
                </c:pt>
                <c:pt idx="166">
                  <c:v>1984</c:v>
                </c:pt>
                <c:pt idx="167">
                  <c:v>2013</c:v>
                </c:pt>
                <c:pt idx="168">
                  <c:v>2010</c:v>
                </c:pt>
                <c:pt idx="169">
                  <c:v>2007</c:v>
                </c:pt>
                <c:pt idx="170">
                  <c:v>2004</c:v>
                </c:pt>
                <c:pt idx="171">
                  <c:v>1999</c:v>
                </c:pt>
                <c:pt idx="172">
                  <c:v>1993</c:v>
                </c:pt>
                <c:pt idx="173">
                  <c:v>1990</c:v>
                </c:pt>
                <c:pt idx="174">
                  <c:v>1987</c:v>
                </c:pt>
                <c:pt idx="175">
                  <c:v>1983</c:v>
                </c:pt>
                <c:pt idx="176">
                  <c:v>2013</c:v>
                </c:pt>
                <c:pt idx="177">
                  <c:v>2010</c:v>
                </c:pt>
                <c:pt idx="178">
                  <c:v>2007</c:v>
                </c:pt>
                <c:pt idx="179">
                  <c:v>2004</c:v>
                </c:pt>
                <c:pt idx="180">
                  <c:v>2000</c:v>
                </c:pt>
                <c:pt idx="181">
                  <c:v>1995</c:v>
                </c:pt>
                <c:pt idx="182">
                  <c:v>1991</c:v>
                </c:pt>
                <c:pt idx="183">
                  <c:v>1986</c:v>
                </c:pt>
                <c:pt idx="184">
                  <c:v>1979</c:v>
                </c:pt>
                <c:pt idx="185">
                  <c:v>2013</c:v>
                </c:pt>
                <c:pt idx="186">
                  <c:v>2010</c:v>
                </c:pt>
                <c:pt idx="187">
                  <c:v>2007</c:v>
                </c:pt>
                <c:pt idx="188">
                  <c:v>2013</c:v>
                </c:pt>
                <c:pt idx="189">
                  <c:v>2010</c:v>
                </c:pt>
                <c:pt idx="190">
                  <c:v>2013</c:v>
                </c:pt>
                <c:pt idx="191">
                  <c:v>2010</c:v>
                </c:pt>
                <c:pt idx="192">
                  <c:v>2007</c:v>
                </c:pt>
                <c:pt idx="193">
                  <c:v>2004</c:v>
                </c:pt>
                <c:pt idx="194">
                  <c:v>2013</c:v>
                </c:pt>
                <c:pt idx="195">
                  <c:v>2010</c:v>
                </c:pt>
                <c:pt idx="196">
                  <c:v>2007</c:v>
                </c:pt>
                <c:pt idx="197">
                  <c:v>2004</c:v>
                </c:pt>
                <c:pt idx="198">
                  <c:v>1999</c:v>
                </c:pt>
                <c:pt idx="199">
                  <c:v>1995</c:v>
                </c:pt>
                <c:pt idx="200">
                  <c:v>1992</c:v>
                </c:pt>
                <c:pt idx="201">
                  <c:v>1986</c:v>
                </c:pt>
                <c:pt idx="202">
                  <c:v>1997</c:v>
                </c:pt>
                <c:pt idx="203">
                  <c:v>1995</c:v>
                </c:pt>
                <c:pt idx="204">
                  <c:v>2013</c:v>
                </c:pt>
                <c:pt idx="205">
                  <c:v>2010</c:v>
                </c:pt>
                <c:pt idx="206">
                  <c:v>2007</c:v>
                </c:pt>
                <c:pt idx="207">
                  <c:v>2004</c:v>
                </c:pt>
                <c:pt idx="208">
                  <c:v>2000</c:v>
                </c:pt>
                <c:pt idx="209">
                  <c:v>2013</c:v>
                </c:pt>
                <c:pt idx="210">
                  <c:v>2010</c:v>
                </c:pt>
                <c:pt idx="211">
                  <c:v>2006</c:v>
                </c:pt>
                <c:pt idx="212">
                  <c:v>2013</c:v>
                </c:pt>
                <c:pt idx="213">
                  <c:v>2010</c:v>
                </c:pt>
                <c:pt idx="214">
                  <c:v>2007</c:v>
                </c:pt>
                <c:pt idx="215">
                  <c:v>2004</c:v>
                </c:pt>
                <c:pt idx="216">
                  <c:v>1996</c:v>
                </c:pt>
                <c:pt idx="217">
                  <c:v>1992</c:v>
                </c:pt>
                <c:pt idx="218">
                  <c:v>2012</c:v>
                </c:pt>
                <c:pt idx="219">
                  <c:v>2010</c:v>
                </c:pt>
                <c:pt idx="220">
                  <c:v>2007</c:v>
                </c:pt>
                <c:pt idx="221">
                  <c:v>2004</c:v>
                </c:pt>
                <c:pt idx="222">
                  <c:v>1999</c:v>
                </c:pt>
                <c:pt idx="223">
                  <c:v>1997</c:v>
                </c:pt>
                <c:pt idx="224">
                  <c:v>2012</c:v>
                </c:pt>
                <c:pt idx="225">
                  <c:v>2010</c:v>
                </c:pt>
                <c:pt idx="226">
                  <c:v>2008</c:v>
                </c:pt>
                <c:pt idx="227">
                  <c:v>2012</c:v>
                </c:pt>
                <c:pt idx="228">
                  <c:v>2010</c:v>
                </c:pt>
                <c:pt idx="229">
                  <c:v>2008</c:v>
                </c:pt>
                <c:pt idx="230">
                  <c:v>2006</c:v>
                </c:pt>
                <c:pt idx="231">
                  <c:v>2013</c:v>
                </c:pt>
                <c:pt idx="232">
                  <c:v>2010</c:v>
                </c:pt>
                <c:pt idx="233">
                  <c:v>2007</c:v>
                </c:pt>
                <c:pt idx="234">
                  <c:v>2004</c:v>
                </c:pt>
                <c:pt idx="235">
                  <c:v>2000</c:v>
                </c:pt>
                <c:pt idx="236">
                  <c:v>1995</c:v>
                </c:pt>
                <c:pt idx="237">
                  <c:v>1990</c:v>
                </c:pt>
                <c:pt idx="238">
                  <c:v>1985</c:v>
                </c:pt>
                <c:pt idx="239">
                  <c:v>1980</c:v>
                </c:pt>
                <c:pt idx="240">
                  <c:v>2005</c:v>
                </c:pt>
                <c:pt idx="241">
                  <c:v>2000</c:v>
                </c:pt>
                <c:pt idx="242">
                  <c:v>1995</c:v>
                </c:pt>
                <c:pt idx="243">
                  <c:v>1992</c:v>
                </c:pt>
                <c:pt idx="244">
                  <c:v>1987</c:v>
                </c:pt>
                <c:pt idx="245">
                  <c:v>1981</c:v>
                </c:pt>
                <c:pt idx="246">
                  <c:v>1975</c:v>
                </c:pt>
                <c:pt idx="247">
                  <c:v>1967</c:v>
                </c:pt>
                <c:pt idx="248">
                  <c:v>2013</c:v>
                </c:pt>
                <c:pt idx="249">
                  <c:v>2010</c:v>
                </c:pt>
                <c:pt idx="250">
                  <c:v>2007</c:v>
                </c:pt>
                <c:pt idx="251">
                  <c:v>2004</c:v>
                </c:pt>
                <c:pt idx="252">
                  <c:v>2002</c:v>
                </c:pt>
                <c:pt idx="253">
                  <c:v>2000</c:v>
                </c:pt>
                <c:pt idx="254">
                  <c:v>1992</c:v>
                </c:pt>
                <c:pt idx="255">
                  <c:v>1982</c:v>
                </c:pt>
                <c:pt idx="256">
                  <c:v>2013</c:v>
                </c:pt>
                <c:pt idx="257">
                  <c:v>2010</c:v>
                </c:pt>
                <c:pt idx="258">
                  <c:v>2007</c:v>
                </c:pt>
                <c:pt idx="259">
                  <c:v>2005</c:v>
                </c:pt>
                <c:pt idx="260">
                  <c:v>2000</c:v>
                </c:pt>
                <c:pt idx="261">
                  <c:v>1997</c:v>
                </c:pt>
                <c:pt idx="262">
                  <c:v>1995</c:v>
                </c:pt>
                <c:pt idx="263">
                  <c:v>1991</c:v>
                </c:pt>
                <c:pt idx="264">
                  <c:v>1986</c:v>
                </c:pt>
                <c:pt idx="265">
                  <c:v>1981</c:v>
                </c:pt>
                <c:pt idx="266">
                  <c:v>2013</c:v>
                </c:pt>
                <c:pt idx="267">
                  <c:v>2010</c:v>
                </c:pt>
                <c:pt idx="268">
                  <c:v>2007</c:v>
                </c:pt>
                <c:pt idx="269">
                  <c:v>2004</c:v>
                </c:pt>
                <c:pt idx="270">
                  <c:v>1999</c:v>
                </c:pt>
                <c:pt idx="271">
                  <c:v>1995</c:v>
                </c:pt>
                <c:pt idx="272">
                  <c:v>1994</c:v>
                </c:pt>
                <c:pt idx="273">
                  <c:v>1991</c:v>
                </c:pt>
                <c:pt idx="274">
                  <c:v>1986</c:v>
                </c:pt>
                <c:pt idx="275">
                  <c:v>1979</c:v>
                </c:pt>
                <c:pt idx="276">
                  <c:v>1974</c:v>
                </c:pt>
                <c:pt idx="277">
                  <c:v>1969</c:v>
                </c:pt>
                <c:pt idx="278">
                  <c:v>2013</c:v>
                </c:pt>
                <c:pt idx="279">
                  <c:v>2010</c:v>
                </c:pt>
                <c:pt idx="280">
                  <c:v>2007</c:v>
                </c:pt>
                <c:pt idx="281">
                  <c:v>2004</c:v>
                </c:pt>
                <c:pt idx="282">
                  <c:v>2000</c:v>
                </c:pt>
                <c:pt idx="283">
                  <c:v>1997</c:v>
                </c:pt>
                <c:pt idx="284">
                  <c:v>1994</c:v>
                </c:pt>
                <c:pt idx="285">
                  <c:v>1991</c:v>
                </c:pt>
                <c:pt idx="286">
                  <c:v>1986</c:v>
                </c:pt>
                <c:pt idx="287">
                  <c:v>1979</c:v>
                </c:pt>
                <c:pt idx="288">
                  <c:v>1974</c:v>
                </c:pt>
                <c:pt idx="289">
                  <c:v>2013</c:v>
                </c:pt>
                <c:pt idx="290">
                  <c:v>2010</c:v>
                </c:pt>
                <c:pt idx="291">
                  <c:v>2007</c:v>
                </c:pt>
                <c:pt idx="292">
                  <c:v>2004</c:v>
                </c:pt>
              </c:numCache>
            </c:numRef>
          </c:xVal>
          <c:yVal>
            <c:numRef>
              <c:f>'A3 Budget size &amp; Target'!$I$6:$I$298</c:f>
              <c:numCache>
                <c:formatCode>0.000</c:formatCode>
                <c:ptCount val="293"/>
                <c:pt idx="0">
                  <c:v>-0.31798890000000002</c:v>
                </c:pt>
                <c:pt idx="1">
                  <c:v>-0.32114239999999999</c:v>
                </c:pt>
                <c:pt idx="2">
                  <c:v>-0.33553670000000002</c:v>
                </c:pt>
                <c:pt idx="3">
                  <c:v>-0.33546870000000001</c:v>
                </c:pt>
                <c:pt idx="4">
                  <c:v>-0.33969660000000002</c:v>
                </c:pt>
                <c:pt idx="5">
                  <c:v>-0.37014910000000001</c:v>
                </c:pt>
                <c:pt idx="6">
                  <c:v>-0.33999859999999998</c:v>
                </c:pt>
                <c:pt idx="7">
                  <c:v>-0.32435380000000003</c:v>
                </c:pt>
                <c:pt idx="8">
                  <c:v>4.4714400000000001E-2</c:v>
                </c:pt>
                <c:pt idx="9">
                  <c:v>3.5393000000000001E-2</c:v>
                </c:pt>
                <c:pt idx="10">
                  <c:v>2.22738E-2</c:v>
                </c:pt>
                <c:pt idx="11">
                  <c:v>7.9164399999999996E-2</c:v>
                </c:pt>
                <c:pt idx="12">
                  <c:v>3.9528399999999998E-2</c:v>
                </c:pt>
                <c:pt idx="13">
                  <c:v>5.6307799999999998E-2</c:v>
                </c:pt>
                <c:pt idx="15">
                  <c:v>2.7855899999999999E-2</c:v>
                </c:pt>
                <c:pt idx="17">
                  <c:v>-0.16477900000000001</c:v>
                </c:pt>
                <c:pt idx="18">
                  <c:v>-0.12640419999999999</c:v>
                </c:pt>
                <c:pt idx="19">
                  <c:v>-7.9378199999999996E-2</c:v>
                </c:pt>
                <c:pt idx="20">
                  <c:v>-0.1442928</c:v>
                </c:pt>
                <c:pt idx="21">
                  <c:v>-7.30325E-2</c:v>
                </c:pt>
                <c:pt idx="22">
                  <c:v>-9.5028000000000001E-2</c:v>
                </c:pt>
                <c:pt idx="23">
                  <c:v>0.15791179999999999</c:v>
                </c:pt>
                <c:pt idx="24">
                  <c:v>0.15331110000000001</c:v>
                </c:pt>
                <c:pt idx="25">
                  <c:v>0.2007003</c:v>
                </c:pt>
                <c:pt idx="26">
                  <c:v>0.20580689999999999</c:v>
                </c:pt>
                <c:pt idx="27">
                  <c:v>-6.5555799999999997E-2</c:v>
                </c:pt>
                <c:pt idx="28">
                  <c:v>-7.4237800000000007E-2</c:v>
                </c:pt>
                <c:pt idx="29">
                  <c:v>-7.93296E-2</c:v>
                </c:pt>
                <c:pt idx="30">
                  <c:v>-0.11668770000000001</c:v>
                </c:pt>
                <c:pt idx="31">
                  <c:v>-0.1025397</c:v>
                </c:pt>
                <c:pt idx="32">
                  <c:v>-0.14726449999999999</c:v>
                </c:pt>
                <c:pt idx="33">
                  <c:v>-0.13710900000000001</c:v>
                </c:pt>
                <c:pt idx="34">
                  <c:v>-0.1089326</c:v>
                </c:pt>
                <c:pt idx="35">
                  <c:v>-0.1842664</c:v>
                </c:pt>
                <c:pt idx="36">
                  <c:v>-0.20590149999999999</c:v>
                </c:pt>
                <c:pt idx="37">
                  <c:v>-0.1859749</c:v>
                </c:pt>
                <c:pt idx="38">
                  <c:v>-0.25992369999999998</c:v>
                </c:pt>
                <c:pt idx="39">
                  <c:v>0.32398130000000003</c:v>
                </c:pt>
                <c:pt idx="40">
                  <c:v>0.25010080000000001</c:v>
                </c:pt>
                <c:pt idx="41">
                  <c:v>-0.19824539999999999</c:v>
                </c:pt>
                <c:pt idx="42">
                  <c:v>-0.18795129999999999</c:v>
                </c:pt>
                <c:pt idx="43">
                  <c:v>-4.7128799999999998E-2</c:v>
                </c:pt>
                <c:pt idx="44">
                  <c:v>-0.19842129999999999</c:v>
                </c:pt>
                <c:pt idx="45">
                  <c:v>-0.1763575</c:v>
                </c:pt>
                <c:pt idx="46">
                  <c:v>-0.22527659999999999</c:v>
                </c:pt>
                <c:pt idx="47">
                  <c:v>-0.21665119999999999</c:v>
                </c:pt>
                <c:pt idx="48">
                  <c:v>-0.24207339999999999</c:v>
                </c:pt>
                <c:pt idx="49">
                  <c:v>-0.29210340000000001</c:v>
                </c:pt>
                <c:pt idx="50">
                  <c:v>-0.2080099</c:v>
                </c:pt>
                <c:pt idx="51">
                  <c:v>-0.1991366</c:v>
                </c:pt>
                <c:pt idx="52">
                  <c:v>-0.20893510000000001</c:v>
                </c:pt>
                <c:pt idx="53">
                  <c:v>-0.23589170000000001</c:v>
                </c:pt>
                <c:pt idx="54">
                  <c:v>-0.2232652</c:v>
                </c:pt>
                <c:pt idx="55">
                  <c:v>-0.24703629999999999</c:v>
                </c:pt>
                <c:pt idx="56">
                  <c:v>-0.206148</c:v>
                </c:pt>
                <c:pt idx="57">
                  <c:v>-0.1633809</c:v>
                </c:pt>
                <c:pt idx="58">
                  <c:v>-0.122006</c:v>
                </c:pt>
                <c:pt idx="59">
                  <c:v>2.58216E-2</c:v>
                </c:pt>
                <c:pt idx="60">
                  <c:v>-3.9843999999999997E-2</c:v>
                </c:pt>
                <c:pt idx="61">
                  <c:v>2.24292E-2</c:v>
                </c:pt>
                <c:pt idx="62">
                  <c:v>5.5024999999999996E-3</c:v>
                </c:pt>
                <c:pt idx="63">
                  <c:v>-0.1066082</c:v>
                </c:pt>
                <c:pt idx="64">
                  <c:v>-0.1072584</c:v>
                </c:pt>
                <c:pt idx="65">
                  <c:v>-2.7700800000000001E-2</c:v>
                </c:pt>
                <c:pt idx="66">
                  <c:v>-3.3408399999999998E-2</c:v>
                </c:pt>
                <c:pt idx="67">
                  <c:v>-5.24441E-2</c:v>
                </c:pt>
                <c:pt idx="68">
                  <c:v>-3.8579500000000003E-2</c:v>
                </c:pt>
                <c:pt idx="69">
                  <c:v>-6.1514899999999997E-2</c:v>
                </c:pt>
                <c:pt idx="70">
                  <c:v>-8.5522799999999996E-2</c:v>
                </c:pt>
                <c:pt idx="71">
                  <c:v>-7.3569499999999996E-2</c:v>
                </c:pt>
                <c:pt idx="72">
                  <c:v>-9.7187300000000004E-2</c:v>
                </c:pt>
                <c:pt idx="73">
                  <c:v>-0.15032029999999999</c:v>
                </c:pt>
                <c:pt idx="74">
                  <c:v>8.1958900000000001E-2</c:v>
                </c:pt>
                <c:pt idx="75">
                  <c:v>0.1110623</c:v>
                </c:pt>
                <c:pt idx="76">
                  <c:v>4.68523E-2</c:v>
                </c:pt>
                <c:pt idx="77">
                  <c:v>6.8507799999999994E-2</c:v>
                </c:pt>
                <c:pt idx="78">
                  <c:v>2.7819400000000001E-2</c:v>
                </c:pt>
                <c:pt idx="79">
                  <c:v>2.5506899999999999E-2</c:v>
                </c:pt>
                <c:pt idx="80">
                  <c:v>0.2480329</c:v>
                </c:pt>
                <c:pt idx="81">
                  <c:v>-3.5533500000000003E-2</c:v>
                </c:pt>
                <c:pt idx="82">
                  <c:v>-1.5844199999999999E-2</c:v>
                </c:pt>
                <c:pt idx="83">
                  <c:v>-0.1183477</c:v>
                </c:pt>
                <c:pt idx="84">
                  <c:v>-0.1050707</c:v>
                </c:pt>
                <c:pt idx="85">
                  <c:v>-0.1097098</c:v>
                </c:pt>
                <c:pt idx="86">
                  <c:v>-0.1035326</c:v>
                </c:pt>
                <c:pt idx="87">
                  <c:v>-0.121305</c:v>
                </c:pt>
                <c:pt idx="88">
                  <c:v>-0.1844828</c:v>
                </c:pt>
                <c:pt idx="89">
                  <c:v>-0.2626308</c:v>
                </c:pt>
                <c:pt idx="90">
                  <c:v>-0.25043530000000003</c:v>
                </c:pt>
                <c:pt idx="91">
                  <c:v>-0.16203989999999999</c:v>
                </c:pt>
                <c:pt idx="92">
                  <c:v>-0.2328327</c:v>
                </c:pt>
                <c:pt idx="93">
                  <c:v>-0.1708828</c:v>
                </c:pt>
                <c:pt idx="94">
                  <c:v>9.1817899999999994E-2</c:v>
                </c:pt>
                <c:pt idx="95">
                  <c:v>0.17165169999999999</c:v>
                </c:pt>
                <c:pt idx="96">
                  <c:v>0.13535559999999999</c:v>
                </c:pt>
                <c:pt idx="97">
                  <c:v>-8.8942400000000005E-2</c:v>
                </c:pt>
                <c:pt idx="98">
                  <c:v>3.3350600000000001E-2</c:v>
                </c:pt>
                <c:pt idx="99">
                  <c:v>-8.0992300000000003E-2</c:v>
                </c:pt>
                <c:pt idx="100">
                  <c:v>-7.5548799999999999E-2</c:v>
                </c:pt>
                <c:pt idx="101">
                  <c:v>-3.9479E-2</c:v>
                </c:pt>
                <c:pt idx="102">
                  <c:v>-4.4248500000000003E-2</c:v>
                </c:pt>
                <c:pt idx="103">
                  <c:v>-1.3128600000000001E-2</c:v>
                </c:pt>
                <c:pt idx="104">
                  <c:v>1.0796999999999999E-2</c:v>
                </c:pt>
                <c:pt idx="105">
                  <c:v>1.73156E-2</c:v>
                </c:pt>
                <c:pt idx="106">
                  <c:v>3.7730699999999999E-2</c:v>
                </c:pt>
                <c:pt idx="107">
                  <c:v>1.4789800000000001E-2</c:v>
                </c:pt>
                <c:pt idx="108">
                  <c:v>-2.50294E-2</c:v>
                </c:pt>
                <c:pt idx="109">
                  <c:v>-6.4349999999999997E-3</c:v>
                </c:pt>
                <c:pt idx="110">
                  <c:v>-1.3042700000000001E-2</c:v>
                </c:pt>
                <c:pt idx="111">
                  <c:v>-0.1251534</c:v>
                </c:pt>
                <c:pt idx="112">
                  <c:v>-0.2231216</c:v>
                </c:pt>
                <c:pt idx="113">
                  <c:v>-0.20202980000000001</c:v>
                </c:pt>
                <c:pt idx="114">
                  <c:v>0.12975349999999999</c:v>
                </c:pt>
                <c:pt idx="115">
                  <c:v>2.8753299999999999E-2</c:v>
                </c:pt>
                <c:pt idx="116">
                  <c:v>-8.65282E-2</c:v>
                </c:pt>
                <c:pt idx="117">
                  <c:v>-0.13605829999999999</c:v>
                </c:pt>
                <c:pt idx="118">
                  <c:v>-0.15785730000000001</c:v>
                </c:pt>
                <c:pt idx="119">
                  <c:v>-0.20805899999999999</c:v>
                </c:pt>
                <c:pt idx="120">
                  <c:v>-0.17580480000000001</c:v>
                </c:pt>
                <c:pt idx="121">
                  <c:v>-0.18479039999999999</c:v>
                </c:pt>
                <c:pt idx="122">
                  <c:v>-0.2068007</c:v>
                </c:pt>
                <c:pt idx="123">
                  <c:v>-0.1486441</c:v>
                </c:pt>
                <c:pt idx="124">
                  <c:v>9.6457000000000001E-3</c:v>
                </c:pt>
                <c:pt idx="125">
                  <c:v>1.04899E-2</c:v>
                </c:pt>
                <c:pt idx="126">
                  <c:v>-1.4093400000000001E-2</c:v>
                </c:pt>
                <c:pt idx="127">
                  <c:v>-3.9819E-3</c:v>
                </c:pt>
                <c:pt idx="128">
                  <c:v>-3.7331700000000002E-2</c:v>
                </c:pt>
                <c:pt idx="129">
                  <c:v>-2.50656E-2</c:v>
                </c:pt>
                <c:pt idx="130">
                  <c:v>-7.8382999999999994E-2</c:v>
                </c:pt>
                <c:pt idx="131">
                  <c:v>-0.10949449999999999</c:v>
                </c:pt>
                <c:pt idx="132">
                  <c:v>-0.12915409999999999</c:v>
                </c:pt>
                <c:pt idx="133">
                  <c:v>-3.6576999999999998E-3</c:v>
                </c:pt>
                <c:pt idx="134">
                  <c:v>1.3020800000000001E-2</c:v>
                </c:pt>
                <c:pt idx="135">
                  <c:v>-8.0593000000000001E-3</c:v>
                </c:pt>
                <c:pt idx="136">
                  <c:v>1.30729E-2</c:v>
                </c:pt>
                <c:pt idx="137">
                  <c:v>-1.4736E-3</c:v>
                </c:pt>
                <c:pt idx="138">
                  <c:v>-1.27855E-2</c:v>
                </c:pt>
                <c:pt idx="139">
                  <c:v>-7.9728000000000004E-3</c:v>
                </c:pt>
                <c:pt idx="140">
                  <c:v>1.69172E-2</c:v>
                </c:pt>
                <c:pt idx="141">
                  <c:v>1.6995E-2</c:v>
                </c:pt>
                <c:pt idx="142">
                  <c:v>4.4683599999999997E-2</c:v>
                </c:pt>
                <c:pt idx="143">
                  <c:v>2.59636E-2</c:v>
                </c:pt>
                <c:pt idx="144">
                  <c:v>4.5334199999999998E-2</c:v>
                </c:pt>
                <c:pt idx="145">
                  <c:v>-3.6214700000000002E-2</c:v>
                </c:pt>
                <c:pt idx="146">
                  <c:v>0.1064148</c:v>
                </c:pt>
                <c:pt idx="147">
                  <c:v>5.8284299999999997E-2</c:v>
                </c:pt>
                <c:pt idx="148">
                  <c:v>2.1150000000000001E-3</c:v>
                </c:pt>
                <c:pt idx="149">
                  <c:v>2.8537E-2</c:v>
                </c:pt>
                <c:pt idx="150">
                  <c:v>-4.6941999999999999E-3</c:v>
                </c:pt>
                <c:pt idx="151">
                  <c:v>3.9823999999999997E-3</c:v>
                </c:pt>
                <c:pt idx="152">
                  <c:v>9.8790000000000011E-4</c:v>
                </c:pt>
                <c:pt idx="153">
                  <c:v>2.7089999999999999E-2</c:v>
                </c:pt>
                <c:pt idx="154">
                  <c:v>-1.0281200000000001E-2</c:v>
                </c:pt>
                <c:pt idx="155">
                  <c:v>2.2407900000000001E-2</c:v>
                </c:pt>
                <c:pt idx="156">
                  <c:v>-7.0454199999999995E-2</c:v>
                </c:pt>
                <c:pt idx="157">
                  <c:v>0.1086825</c:v>
                </c:pt>
                <c:pt idx="158">
                  <c:v>8.7157600000000002E-2</c:v>
                </c:pt>
                <c:pt idx="159">
                  <c:v>9.0823899999999999E-2</c:v>
                </c:pt>
                <c:pt idx="160">
                  <c:v>-7.9775999999999996E-3</c:v>
                </c:pt>
                <c:pt idx="161">
                  <c:v>-6.1799000000000003E-3</c:v>
                </c:pt>
                <c:pt idx="162">
                  <c:v>1.94796E-2</c:v>
                </c:pt>
                <c:pt idx="163">
                  <c:v>2.51924E-2</c:v>
                </c:pt>
                <c:pt idx="164">
                  <c:v>-1.2749399999999999E-2</c:v>
                </c:pt>
                <c:pt idx="165">
                  <c:v>-1.87995E-2</c:v>
                </c:pt>
                <c:pt idx="166">
                  <c:v>-2.1379100000000002E-2</c:v>
                </c:pt>
                <c:pt idx="167">
                  <c:v>-0.1171387</c:v>
                </c:pt>
                <c:pt idx="168">
                  <c:v>-0.1355896</c:v>
                </c:pt>
                <c:pt idx="169">
                  <c:v>-0.17509079999999999</c:v>
                </c:pt>
                <c:pt idx="170">
                  <c:v>-0.14665030000000001</c:v>
                </c:pt>
                <c:pt idx="171">
                  <c:v>-0.1263456</c:v>
                </c:pt>
                <c:pt idx="172">
                  <c:v>-8.24381E-2</c:v>
                </c:pt>
                <c:pt idx="173">
                  <c:v>-7.3958399999999994E-2</c:v>
                </c:pt>
                <c:pt idx="174">
                  <c:v>1.2803999999999999E-3</c:v>
                </c:pt>
                <c:pt idx="175">
                  <c:v>-3.2550000000000001E-3</c:v>
                </c:pt>
                <c:pt idx="176">
                  <c:v>-6.3567899999999997E-2</c:v>
                </c:pt>
                <c:pt idx="177">
                  <c:v>-9.3137399999999995E-2</c:v>
                </c:pt>
                <c:pt idx="178">
                  <c:v>-0.1027695</c:v>
                </c:pt>
                <c:pt idx="179">
                  <c:v>-0.11930540000000001</c:v>
                </c:pt>
                <c:pt idx="180">
                  <c:v>-0.19663900000000001</c:v>
                </c:pt>
                <c:pt idx="181">
                  <c:v>-0.19522429999999999</c:v>
                </c:pt>
                <c:pt idx="182">
                  <c:v>-0.19300149999999999</c:v>
                </c:pt>
                <c:pt idx="183">
                  <c:v>-0.24360670000000001</c:v>
                </c:pt>
                <c:pt idx="184">
                  <c:v>-0.32341569999999997</c:v>
                </c:pt>
                <c:pt idx="185">
                  <c:v>0.11130909999999999</c:v>
                </c:pt>
                <c:pt idx="186">
                  <c:v>6.0442200000000001E-2</c:v>
                </c:pt>
                <c:pt idx="187">
                  <c:v>0.1047643</c:v>
                </c:pt>
                <c:pt idx="188">
                  <c:v>6.7627E-3</c:v>
                </c:pt>
                <c:pt idx="189">
                  <c:v>-3.9321E-3</c:v>
                </c:pt>
                <c:pt idx="190">
                  <c:v>0.1311872</c:v>
                </c:pt>
                <c:pt idx="191">
                  <c:v>0.16884569999999999</c:v>
                </c:pt>
                <c:pt idx="192">
                  <c:v>0.20958289999999999</c:v>
                </c:pt>
                <c:pt idx="193">
                  <c:v>0.25094100000000003</c:v>
                </c:pt>
                <c:pt idx="194">
                  <c:v>6.8140900000000004E-2</c:v>
                </c:pt>
                <c:pt idx="195">
                  <c:v>4.9277099999999997E-2</c:v>
                </c:pt>
                <c:pt idx="196">
                  <c:v>7.9807100000000006E-2</c:v>
                </c:pt>
                <c:pt idx="197">
                  <c:v>0.14884649999999999</c:v>
                </c:pt>
                <c:pt idx="198">
                  <c:v>0.11971229999999999</c:v>
                </c:pt>
                <c:pt idx="199">
                  <c:v>0.1020417</c:v>
                </c:pt>
                <c:pt idx="200">
                  <c:v>-4.0193E-2</c:v>
                </c:pt>
                <c:pt idx="201">
                  <c:v>-0.1018399</c:v>
                </c:pt>
                <c:pt idx="202">
                  <c:v>-2.0809299999999999E-2</c:v>
                </c:pt>
                <c:pt idx="203">
                  <c:v>-3.77457E-2</c:v>
                </c:pt>
                <c:pt idx="204">
                  <c:v>5.4781499999999997E-2</c:v>
                </c:pt>
                <c:pt idx="205">
                  <c:v>8.8746099999999994E-2</c:v>
                </c:pt>
                <c:pt idx="206">
                  <c:v>-9.6553999999999997E-3</c:v>
                </c:pt>
                <c:pt idx="207">
                  <c:v>2.1879E-3</c:v>
                </c:pt>
                <c:pt idx="208">
                  <c:v>1.5991600000000002E-2</c:v>
                </c:pt>
                <c:pt idx="209">
                  <c:v>0.18289150000000001</c:v>
                </c:pt>
                <c:pt idx="210">
                  <c:v>0.18404200000000001</c:v>
                </c:pt>
                <c:pt idx="211">
                  <c:v>0.19292019999999999</c:v>
                </c:pt>
                <c:pt idx="212">
                  <c:v>-0.1082866</c:v>
                </c:pt>
                <c:pt idx="213">
                  <c:v>-0.122598</c:v>
                </c:pt>
                <c:pt idx="214">
                  <c:v>-3.2351100000000001E-2</c:v>
                </c:pt>
                <c:pt idx="215">
                  <c:v>-0.10077179999999999</c:v>
                </c:pt>
                <c:pt idx="216">
                  <c:v>-0.10018829999999999</c:v>
                </c:pt>
                <c:pt idx="217">
                  <c:v>-0.1417118</c:v>
                </c:pt>
                <c:pt idx="218">
                  <c:v>2.1432000000000001E-3</c:v>
                </c:pt>
                <c:pt idx="219">
                  <c:v>-1.28205E-2</c:v>
                </c:pt>
                <c:pt idx="220">
                  <c:v>-4.08286E-2</c:v>
                </c:pt>
                <c:pt idx="221">
                  <c:v>4.5269999999999998E-3</c:v>
                </c:pt>
                <c:pt idx="222">
                  <c:v>6.2433799999999998E-2</c:v>
                </c:pt>
                <c:pt idx="223">
                  <c:v>6.6942399999999999E-2</c:v>
                </c:pt>
                <c:pt idx="224">
                  <c:v>0.19323670000000001</c:v>
                </c:pt>
                <c:pt idx="225">
                  <c:v>0.30101090000000003</c:v>
                </c:pt>
                <c:pt idx="226">
                  <c:v>0.1551662</c:v>
                </c:pt>
                <c:pt idx="227">
                  <c:v>5.03252E-2</c:v>
                </c:pt>
                <c:pt idx="228">
                  <c:v>6.4471799999999996E-2</c:v>
                </c:pt>
                <c:pt idx="229">
                  <c:v>-0.1881852</c:v>
                </c:pt>
                <c:pt idx="230">
                  <c:v>-0.1716985</c:v>
                </c:pt>
                <c:pt idx="231">
                  <c:v>0.15307609999999999</c:v>
                </c:pt>
                <c:pt idx="232">
                  <c:v>8.1071000000000004E-2</c:v>
                </c:pt>
                <c:pt idx="233">
                  <c:v>-0.12365660000000001</c:v>
                </c:pt>
                <c:pt idx="234">
                  <c:v>-8.3584500000000006E-2</c:v>
                </c:pt>
                <c:pt idx="235">
                  <c:v>-6.9339899999999996E-2</c:v>
                </c:pt>
                <c:pt idx="236">
                  <c:v>2.7009999999999998E-3</c:v>
                </c:pt>
                <c:pt idx="237">
                  <c:v>-7.0952699999999994E-2</c:v>
                </c:pt>
                <c:pt idx="238">
                  <c:v>-7.1516399999999994E-2</c:v>
                </c:pt>
                <c:pt idx="239">
                  <c:v>5.4584300000000002E-2</c:v>
                </c:pt>
                <c:pt idx="240">
                  <c:v>-7.4219199999999999E-2</c:v>
                </c:pt>
                <c:pt idx="241">
                  <c:v>-7.9672499999999993E-2</c:v>
                </c:pt>
                <c:pt idx="242">
                  <c:v>-4.1804399999999999E-2</c:v>
                </c:pt>
                <c:pt idx="243">
                  <c:v>-3.0317199999999999E-2</c:v>
                </c:pt>
                <c:pt idx="244">
                  <c:v>-3.0317899999999998E-2</c:v>
                </c:pt>
                <c:pt idx="245">
                  <c:v>-5.2735799999999999E-2</c:v>
                </c:pt>
                <c:pt idx="246">
                  <c:v>-0.13199350000000001</c:v>
                </c:pt>
                <c:pt idx="247">
                  <c:v>-0.14753330000000001</c:v>
                </c:pt>
                <c:pt idx="248">
                  <c:v>-0.1437918</c:v>
                </c:pt>
                <c:pt idx="249">
                  <c:v>-0.16024160000000001</c:v>
                </c:pt>
                <c:pt idx="250">
                  <c:v>-0.14681720000000001</c:v>
                </c:pt>
                <c:pt idx="251">
                  <c:v>-0.16427810000000001</c:v>
                </c:pt>
                <c:pt idx="252">
                  <c:v>-0.1485775</c:v>
                </c:pt>
                <c:pt idx="253">
                  <c:v>-0.13515969999999999</c:v>
                </c:pt>
                <c:pt idx="254">
                  <c:v>3.5316899999999998E-2</c:v>
                </c:pt>
                <c:pt idx="255">
                  <c:v>8.8607900000000003E-2</c:v>
                </c:pt>
                <c:pt idx="256">
                  <c:v>7.7302300000000004E-2</c:v>
                </c:pt>
                <c:pt idx="257">
                  <c:v>6.7876900000000004E-2</c:v>
                </c:pt>
                <c:pt idx="258">
                  <c:v>5.7137899999999998E-2</c:v>
                </c:pt>
                <c:pt idx="259">
                  <c:v>9.9118800000000007E-2</c:v>
                </c:pt>
                <c:pt idx="260">
                  <c:v>6.3235200000000005E-2</c:v>
                </c:pt>
                <c:pt idx="261">
                  <c:v>1.4312E-2</c:v>
                </c:pt>
                <c:pt idx="263">
                  <c:v>-0.12573100000000001</c:v>
                </c:pt>
                <c:pt idx="264">
                  <c:v>4.8220100000000002E-2</c:v>
                </c:pt>
                <c:pt idx="265">
                  <c:v>4.3133499999999998E-2</c:v>
                </c:pt>
                <c:pt idx="266">
                  <c:v>-0.12266299999999999</c:v>
                </c:pt>
                <c:pt idx="267">
                  <c:v>-0.14146980000000001</c:v>
                </c:pt>
                <c:pt idx="268">
                  <c:v>-0.18129410000000001</c:v>
                </c:pt>
                <c:pt idx="269">
                  <c:v>-0.17888860000000001</c:v>
                </c:pt>
                <c:pt idx="270">
                  <c:v>-0.18462139999999999</c:v>
                </c:pt>
                <c:pt idx="271">
                  <c:v>-0.14469290000000001</c:v>
                </c:pt>
                <c:pt idx="272">
                  <c:v>-0.16650110000000001</c:v>
                </c:pt>
                <c:pt idx="273">
                  <c:v>-0.20661950000000001</c:v>
                </c:pt>
                <c:pt idx="274">
                  <c:v>-0.138185</c:v>
                </c:pt>
                <c:pt idx="275">
                  <c:v>-0.17280499999999999</c:v>
                </c:pt>
                <c:pt idx="276">
                  <c:v>-0.26253130000000002</c:v>
                </c:pt>
                <c:pt idx="277">
                  <c:v>-0.2059629</c:v>
                </c:pt>
                <c:pt idx="278">
                  <c:v>-9.1219700000000001E-2</c:v>
                </c:pt>
                <c:pt idx="279">
                  <c:v>-5.1524100000000003E-2</c:v>
                </c:pt>
                <c:pt idx="280">
                  <c:v>-0.13323850000000001</c:v>
                </c:pt>
                <c:pt idx="281">
                  <c:v>-0.1150431</c:v>
                </c:pt>
                <c:pt idx="282">
                  <c:v>-0.24259559999999999</c:v>
                </c:pt>
                <c:pt idx="283">
                  <c:v>-0.23564099999999999</c:v>
                </c:pt>
                <c:pt idx="284">
                  <c:v>-0.21513889999999999</c:v>
                </c:pt>
                <c:pt idx="285">
                  <c:v>-0.2080003</c:v>
                </c:pt>
                <c:pt idx="286">
                  <c:v>-0.2068072</c:v>
                </c:pt>
                <c:pt idx="287">
                  <c:v>-0.23097670000000001</c:v>
                </c:pt>
                <c:pt idx="288">
                  <c:v>0.1210093</c:v>
                </c:pt>
                <c:pt idx="289">
                  <c:v>7.6200599999999993E-2</c:v>
                </c:pt>
                <c:pt idx="290">
                  <c:v>8.2855300000000007E-2</c:v>
                </c:pt>
                <c:pt idx="291">
                  <c:v>0.1024077</c:v>
                </c:pt>
                <c:pt idx="292">
                  <c:v>0.20819260000000001</c:v>
                </c:pt>
              </c:numCache>
            </c:numRef>
          </c:yVal>
          <c:smooth val="0"/>
          <c:extLst>
            <c:ext xmlns:c16="http://schemas.microsoft.com/office/drawing/2014/chart" uri="{C3380CC4-5D6E-409C-BE32-E72D297353CC}">
              <c16:uniqueId val="{00000001-AB9C-4062-BF8E-55B61A717160}"/>
            </c:ext>
          </c:extLst>
        </c:ser>
        <c:dLbls>
          <c:showLegendKey val="0"/>
          <c:showVal val="0"/>
          <c:showCatName val="0"/>
          <c:showSerName val="0"/>
          <c:showPercent val="0"/>
          <c:showBubbleSize val="0"/>
        </c:dLbls>
        <c:axId val="173347584"/>
        <c:axId val="173349120"/>
      </c:scatterChart>
      <c:valAx>
        <c:axId val="173347584"/>
        <c:scaling>
          <c:orientation val="minMax"/>
          <c:max val="2015"/>
          <c:min val="1965"/>
        </c:scaling>
        <c:delete val="0"/>
        <c:axPos val="b"/>
        <c:numFmt formatCode="General" sourceLinked="1"/>
        <c:majorTickMark val="out"/>
        <c:minorTickMark val="none"/>
        <c:tickLblPos val="low"/>
        <c:crossAx val="173349120"/>
        <c:crosses val="autoZero"/>
        <c:crossBetween val="midCat"/>
        <c:majorUnit val="10"/>
      </c:valAx>
      <c:valAx>
        <c:axId val="173349120"/>
        <c:scaling>
          <c:orientation val="minMax"/>
          <c:max val="1"/>
          <c:min val="-1"/>
        </c:scaling>
        <c:delete val="0"/>
        <c:axPos val="l"/>
        <c:majorGridlines/>
        <c:numFmt formatCode="#,##0.00" sourceLinked="0"/>
        <c:majorTickMark val="out"/>
        <c:minorTickMark val="none"/>
        <c:tickLblPos val="nextTo"/>
        <c:crossAx val="173347584"/>
        <c:crosses val="autoZero"/>
        <c:crossBetween val="midCat"/>
        <c:majorUnit val="0.5"/>
      </c:valAx>
      <c:spPr>
        <a:noFill/>
        <a:ln>
          <a:noFill/>
        </a:ln>
      </c:spPr>
    </c:plotArea>
    <c:plotVisOnly val="1"/>
    <c:dispBlanksAs val="gap"/>
    <c:showDLblsOverMax val="0"/>
  </c:chart>
  <c:spPr>
    <a:noFill/>
    <a:ln>
      <a:noFill/>
    </a:ln>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22860</xdr:colOff>
      <xdr:row>308</xdr:row>
      <xdr:rowOff>11430</xdr:rowOff>
    </xdr:from>
    <xdr:to>
      <xdr:col>6</xdr:col>
      <xdr:colOff>98700</xdr:colOff>
      <xdr:row>327</xdr:row>
      <xdr:rowOff>40005</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563880</xdr:colOff>
      <xdr:row>307</xdr:row>
      <xdr:rowOff>120015</xdr:rowOff>
    </xdr:from>
    <xdr:to>
      <xdr:col>11</xdr:col>
      <xdr:colOff>472080</xdr:colOff>
      <xdr:row>327</xdr:row>
      <xdr:rowOff>3810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457200</xdr:colOff>
      <xdr:row>307</xdr:row>
      <xdr:rowOff>99060</xdr:rowOff>
    </xdr:from>
    <xdr:to>
      <xdr:col>16</xdr:col>
      <xdr:colOff>822600</xdr:colOff>
      <xdr:row>326</xdr:row>
      <xdr:rowOff>114300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22860</xdr:colOff>
      <xdr:row>308</xdr:row>
      <xdr:rowOff>38100</xdr:rowOff>
    </xdr:from>
    <xdr:to>
      <xdr:col>22</xdr:col>
      <xdr:colOff>22500</xdr:colOff>
      <xdr:row>327</xdr:row>
      <xdr:rowOff>66675</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533400</xdr:colOff>
      <xdr:row>308</xdr:row>
      <xdr:rowOff>45720</xdr:rowOff>
    </xdr:from>
    <xdr:to>
      <xdr:col>27</xdr:col>
      <xdr:colOff>441600</xdr:colOff>
      <xdr:row>327</xdr:row>
      <xdr:rowOff>74295</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464820</xdr:colOff>
      <xdr:row>308</xdr:row>
      <xdr:rowOff>0</xdr:rowOff>
    </xdr:from>
    <xdr:to>
      <xdr:col>32</xdr:col>
      <xdr:colOff>830220</xdr:colOff>
      <xdr:row>327</xdr:row>
      <xdr:rowOff>11430</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310</xdr:row>
      <xdr:rowOff>129540</xdr:rowOff>
    </xdr:from>
    <xdr:to>
      <xdr:col>5</xdr:col>
      <xdr:colOff>412875</xdr:colOff>
      <xdr:row>329</xdr:row>
      <xdr:rowOff>22860</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197483</xdr:colOff>
      <xdr:row>311</xdr:row>
      <xdr:rowOff>19685</xdr:rowOff>
    </xdr:from>
    <xdr:to>
      <xdr:col>9</xdr:col>
      <xdr:colOff>648458</xdr:colOff>
      <xdr:row>329</xdr:row>
      <xdr:rowOff>59690</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minada, C.L.J." refreshedDate="43029.502828240744" createdVersion="4" refreshedVersion="4" minRefreshableVersion="3" recordCount="293" xr:uid="{00000000-000A-0000-FFFF-FFFF00000000}">
  <cacheSource type="worksheet">
    <worksheetSource ref="A5:AG298" sheet="A2 Ginis and FRD"/>
  </cacheSource>
  <cacheFields count="33">
    <cacheField name="Year" numFmtId="0">
      <sharedItems containsSemiMixedTypes="0" containsString="0" containsNumber="1" containsInteger="1" minValue="1967" maxValue="2014" count="43">
        <n v="2010"/>
        <n v="2008"/>
        <n v="2003"/>
        <n v="2001"/>
        <n v="1995"/>
        <n v="1989"/>
        <n v="1985"/>
        <n v="1981"/>
        <n v="2013"/>
        <n v="2007"/>
        <n v="2004"/>
        <n v="2000"/>
        <n v="1997"/>
        <n v="1994"/>
        <n v="1987"/>
        <n v="1992"/>
        <n v="1988"/>
        <n v="2011"/>
        <n v="2009"/>
        <n v="2006"/>
        <n v="1998"/>
        <n v="1991"/>
        <n v="1975"/>
        <n v="1971"/>
        <n v="2002"/>
        <n v="1996"/>
        <n v="2012"/>
        <n v="2005"/>
        <n v="1984"/>
        <n v="1978"/>
        <n v="1983"/>
        <n v="1973"/>
        <n v="2014"/>
        <n v="1999"/>
        <n v="1986"/>
        <n v="1979"/>
        <n v="1993"/>
        <n v="1990"/>
        <n v="1980"/>
        <n v="1967"/>
        <n v="1982"/>
        <n v="1974"/>
        <n v="1969"/>
      </sharedItems>
    </cacheField>
    <cacheField name="Region" numFmtId="0">
      <sharedItems count="8">
        <s v="Anglo-Saxon"/>
        <s v="EU15"/>
        <s v="BRICS"/>
        <s v="Latin America"/>
        <s v="CEE"/>
        <s v="Middle East"/>
        <s v="Europe - other"/>
        <s v="South-East Asia"/>
      </sharedItems>
    </cacheField>
    <cacheField name="Code" numFmtId="0">
      <sharedItems count="47">
        <s v="AU"/>
        <s v="AT"/>
        <s v="BE"/>
        <s v="BR"/>
        <s v="CA"/>
        <s v="CN"/>
        <s v="CO"/>
        <s v="CZ"/>
        <s v="DK"/>
        <s v="DO"/>
        <s v="EG"/>
        <s v="EE"/>
        <s v="FI"/>
        <s v="FR"/>
        <s v="GE"/>
        <s v="DE"/>
        <s v="GR"/>
        <s v="GT"/>
        <s v="HU"/>
        <s v="IS"/>
        <s v="IN"/>
        <s v="IE"/>
        <s v="IL"/>
        <s v="IT"/>
        <s v="JP"/>
        <s v="LU"/>
        <s v="MX"/>
        <s v="NL"/>
        <s v="NO"/>
        <s v="PA"/>
        <s v="PY"/>
        <s v="PE"/>
        <s v="PL"/>
        <s v="RO"/>
        <s v="RU"/>
        <s v="RS"/>
        <s v="SK"/>
        <s v="SI"/>
        <s v="ZA"/>
        <s v="KR"/>
        <s v="ES"/>
        <s v="SE"/>
        <s v="CH"/>
        <s v="TW"/>
        <s v="UK"/>
        <s v="US"/>
        <s v="UY"/>
      </sharedItems>
    </cacheField>
    <cacheField name="Wave" numFmtId="0">
      <sharedItems count="10">
        <s v="Wave VIII"/>
        <s v="Wave VII"/>
        <s v="Wave VI"/>
        <s v="Wave V"/>
        <s v="Wave IV"/>
        <s v="Wave III"/>
        <s v="Wave II"/>
        <s v="Wave I"/>
        <s v="Wave IX"/>
        <s v="Historical wave"/>
      </sharedItems>
    </cacheField>
    <cacheField name="LIS Dataset" numFmtId="0">
      <sharedItems count="293">
        <s v="Australia 2010"/>
        <s v="Australia 2008"/>
        <s v="Australia 2003"/>
        <s v="Australia 2001"/>
        <s v="Australia 1995"/>
        <s v="Australia 1989"/>
        <s v="Australia 1985"/>
        <s v="Australia 1981"/>
        <s v="Austria 2013"/>
        <s v="Austria 2010"/>
        <s v="Austria 2007"/>
        <s v="Austria 2004"/>
        <s v="Austria 2000"/>
        <s v="Austria 1997"/>
        <s v="Austria 1995"/>
        <s v="Austria 1994"/>
        <s v="Austria 1987"/>
        <s v="Belgium 2000"/>
        <s v="Belgium 1997"/>
        <s v="Belgium 1995"/>
        <s v="Belgium 1992"/>
        <s v="Belgium 1988"/>
        <s v="Belgium 1985"/>
        <s v="Brazil 2013"/>
        <s v="Brazil 2011"/>
        <s v="Brazil 2009"/>
        <s v="Brazil 2006"/>
        <s v="Canada 2010"/>
        <s v="Canada 2007"/>
        <s v="Canada 2004"/>
        <s v="Canada 2000"/>
        <s v="Canada 1998"/>
        <s v="Canada 1997"/>
        <s v="Canada 1994"/>
        <s v="Canada 1991"/>
        <s v="Canada 1987"/>
        <s v="Canada 1981"/>
        <s v="Canada 1975"/>
        <s v="Canada 1971"/>
        <s v="China 2002"/>
        <s v="Colombia 2013"/>
        <s v="Colombia 2010"/>
        <s v="Colombia 2007"/>
        <s v="Colombia 2004"/>
        <s v="Czech Republic 2013"/>
        <s v="Czech Republic 2010"/>
        <s v="Czech Republic 2007"/>
        <s v="Czech Republic 2004"/>
        <s v="Czech Republic 2002"/>
        <s v="Czech Republic 1996"/>
        <s v="Czech Republic 1992"/>
        <s v="Denmark 2013"/>
        <s v="Denmark 2010"/>
        <s v="Denmark 2007"/>
        <s v="Denmark 2004"/>
        <s v="Denmark 2000"/>
        <s v="Denmark 1995"/>
        <s v="Denmark 1992"/>
        <s v="Denmark 1987"/>
        <s v="Dominican Rep 2007"/>
        <s v="Egypt 2012"/>
        <s v="Estonia 2013"/>
        <s v="Estonia 2010"/>
        <s v="Estonia 2007"/>
        <s v="Estonia 2004"/>
        <s v="Estonia 2000"/>
        <s v="Finland 2013"/>
        <s v="Finland 2010"/>
        <s v="Finland 2007"/>
        <s v="Finland 2004"/>
        <s v="Finland 2000"/>
        <s v="Finland 1995"/>
        <s v="Finland 1991"/>
        <s v="Finland 1987"/>
        <s v="France 2010"/>
        <s v="France 2005"/>
        <s v="France 2000"/>
        <s v="France 1994"/>
        <s v="France 1989"/>
        <s v="France 1984"/>
        <s v="France 1978"/>
        <s v="Georgia 2013"/>
        <s v="Georgia 2010"/>
        <s v="Germany 2013"/>
        <s v="Germany 2010"/>
        <s v="Germany 2007"/>
        <s v="Germany 2004"/>
        <s v="Germany 2000"/>
        <s v="Germany 1994"/>
        <s v="Germany 1989"/>
        <s v="Germany 1984"/>
        <s v="Germany 1983"/>
        <s v="Germany 1981"/>
        <s v="Germany 1978"/>
        <s v="Germany 1973"/>
        <s v="Greece 2013"/>
        <s v="Greece 2010"/>
        <s v="Greece 2007"/>
        <s v="Greece 2004"/>
        <s v="Greece 2000"/>
        <s v="Greece 1995"/>
        <s v="Guatemala 2014"/>
        <s v="Guatemala 2011"/>
        <s v="Guatemala 2006"/>
        <s v="Hungary 2012"/>
        <s v="Hungary 2009"/>
        <s v="Hungary 2007"/>
        <s v="Hungary 2005"/>
        <s v="Hungary 1999"/>
        <s v="Hungary 1994"/>
        <s v="Hungary 1991"/>
        <s v="Iceland 2010"/>
        <s v="Iceland 2007"/>
        <s v="Iceland 2004"/>
        <s v="India 2011"/>
        <s v="India 2004"/>
        <s v="Ireland 2010"/>
        <s v="Ireland 2007"/>
        <s v="Ireland 2004"/>
        <s v="Ireland 2000"/>
        <s v="Ireland 1996"/>
        <s v="Ireland 1995"/>
        <s v="Ireland 1994"/>
        <s v="Ireland 1987"/>
        <s v="Israel 2012"/>
        <s v="Israel 2010"/>
        <s v="Israel 2007"/>
        <s v="Israel 2005"/>
        <s v="Israel 2001"/>
        <s v="Israel 1997"/>
        <s v="Israel 1992"/>
        <s v="Israel 1986"/>
        <s v="Israel 1979"/>
        <s v="Italy 2014"/>
        <s v="Italy 2010"/>
        <s v="Italy 2008"/>
        <s v="Italy 2004"/>
        <s v="Italy 2000"/>
        <s v="Italy 1998"/>
        <s v="Italy 1995"/>
        <s v="Italy 1993"/>
        <s v="Italy 1991"/>
        <s v="Italy 1989"/>
        <s v="Italy 1987"/>
        <s v="Italy 1986"/>
        <s v="Japan 2008"/>
        <s v="Luxembourg 2013"/>
        <s v="Luxembourg 2010"/>
        <s v="Luxembourg 2007"/>
        <s v="Luxembourg 2004"/>
        <s v="Luxembourg 2000"/>
        <s v="Luxembourg 1997"/>
        <s v="Luxembourg 1994"/>
        <s v="Luxembourg 1991"/>
        <s v="Luxembourg 1985"/>
        <s v="Mexico 2012"/>
        <s v="Mexico 2010"/>
        <s v="Mexico 2008"/>
        <s v="Mexico 2004"/>
        <s v="Mexico 2002"/>
        <s v="Mexico 2000"/>
        <s v="Mexico 1998"/>
        <s v="Mexico 1996"/>
        <s v="Mexico 1994"/>
        <s v="Mexico 1992"/>
        <s v="Mexico 1989"/>
        <s v="Mexico 1984"/>
        <s v="Netherlands 2013"/>
        <s v="Netherlands 2010"/>
        <s v="Netherlands 2007"/>
        <s v="Netherlands 2004"/>
        <s v="Netherlands 1999"/>
        <s v="Netherlands 1993"/>
        <s v="Netherlands 1990"/>
        <s v="Netherlands 1987"/>
        <s v="Netherlands 1983"/>
        <s v="Norway 2013"/>
        <s v="Norway 2010"/>
        <s v="Norway 2007"/>
        <s v="Norway 2004"/>
        <s v="Norway 2000"/>
        <s v="Norway 1995"/>
        <s v="Norway 1991"/>
        <s v="Norway 1986"/>
        <s v="Norway 1979"/>
        <s v="Panama 2013"/>
        <s v="Panama 2010"/>
        <s v="Panama 2007"/>
        <s v="Paraguay 2013"/>
        <s v="Paraguay 2010"/>
        <s v="Peru 2013"/>
        <s v="Peru 2010"/>
        <s v="Peru 2007"/>
        <s v="Peru 2004"/>
        <s v="Poland 2013"/>
        <s v="Poland 2010"/>
        <s v="Poland 2007"/>
        <s v="Poland 2004"/>
        <s v="Poland 1999"/>
        <s v="Poland 1995"/>
        <s v="Poland 1992"/>
        <s v="Poland 1986"/>
        <s v="Romania 1997"/>
        <s v="Romania 1995"/>
        <s v="Russia 2013"/>
        <s v="Russia 2010"/>
        <s v="Russia 2007"/>
        <s v="Russia 2004"/>
        <s v="Russia 2000"/>
        <s v="Serbia 2013"/>
        <s v="Serbia 2010"/>
        <s v="Serbia 2006"/>
        <s v="Slovakia 2013"/>
        <s v="Slovakia 2010"/>
        <s v="Slovakia 2007"/>
        <s v="Slovakia 2004"/>
        <s v="Slovakia 1996"/>
        <s v="Slovakia 1992"/>
        <s v="Slovenia 2012"/>
        <s v="Slovenia 2010"/>
        <s v="Slovenia 2007"/>
        <s v="Slovenia 2004"/>
        <s v="Slovenia 1999"/>
        <s v="Slovenia 1997"/>
        <s v="South Africa 2012"/>
        <s v="South Africa 2010"/>
        <s v="South Africa 2008"/>
        <s v="South Korea 2012"/>
        <s v="South Korea 2010"/>
        <s v="South Korea 2008"/>
        <s v="South Korea 2006"/>
        <s v="Spain 2013"/>
        <s v="Spain 2010"/>
        <s v="Spain 2007"/>
        <s v="Spain 2004"/>
        <s v="Spain 2000"/>
        <s v="Spain 1995"/>
        <s v="Spain 1990"/>
        <s v="Spain 1985"/>
        <s v="Spain 1980"/>
        <s v="Sweden 2005"/>
        <s v="Sweden 2000"/>
        <s v="Sweden 1995"/>
        <s v="Sweden 1992"/>
        <s v="Sweden 1987"/>
        <s v="Sweden 1981"/>
        <s v="Sweden 1975"/>
        <s v="Sweden 1967"/>
        <s v="Switzerland 2013"/>
        <s v="Switzerland 2010"/>
        <s v="Switzerland 2007"/>
        <s v="Switzerland 2004"/>
        <s v="Switzerland 2002"/>
        <s v="Switzerland 2000"/>
        <s v="Switzerland 1992"/>
        <s v="Switzerland 1982"/>
        <s v="Taiwan 2013"/>
        <s v="Taiwan 2010"/>
        <s v="Taiwan 2007"/>
        <s v="Taiwan 2005"/>
        <s v="Taiwan 2000"/>
        <s v="Taiwan 1997"/>
        <s v="Taiwan 1995"/>
        <s v="Taiwan 1991"/>
        <s v="Taiwan 1986"/>
        <s v="Taiwan 1981"/>
        <s v="United Kingdom 2013"/>
        <s v="United Kingdom 2010"/>
        <s v="United Kingdom 2007"/>
        <s v="United Kingdom 2004"/>
        <s v="United Kingdom 1999"/>
        <s v="United Kingdom 1995"/>
        <s v="United Kingdom 1994"/>
        <s v="United Kingdom 1991"/>
        <s v="United Kingdom 1986"/>
        <s v="United Kingdom 1979"/>
        <s v="United Kingdom 1974"/>
        <s v="United Kingdom 1969"/>
        <s v="United States 2013"/>
        <s v="United States 2010"/>
        <s v="United States 2007"/>
        <s v="United States 2004"/>
        <s v="United States 2000"/>
        <s v="United States 1997"/>
        <s v="United States 1994"/>
        <s v="United States 1991"/>
        <s v="United States 1986"/>
        <s v="United States 1979"/>
        <s v="United States 1974"/>
        <s v="Uruguay 2013"/>
        <s v="Uruguay 2010"/>
        <s v="Uruguay 2007"/>
        <s v="Uruguay 2004"/>
      </sharedItems>
    </cacheField>
    <cacheField name="Gross / net" numFmtId="1">
      <sharedItems count="3">
        <s v="Gross"/>
        <s v="Net"/>
        <s v="Mix"/>
      </sharedItems>
    </cacheField>
    <cacheField name="Primary_x000a_Income" numFmtId="164">
      <sharedItems containsString="0" containsBlank="1" containsNumber="1" minValue="0.2719377" maxValue="0.66485229999999995"/>
    </cacheField>
    <cacheField name="Gross_x000a_Income" numFmtId="164">
      <sharedItems containsString="0" containsBlank="1" containsNumber="1" minValue="0.21566109999999999" maxValue="0.63939860000000004"/>
    </cacheField>
    <cacheField name="Disposable_x000a_Income" numFmtId="164">
      <sharedItems containsSemiMixedTypes="0" containsString="0" containsNumber="1" minValue="0.18915850000000001" maxValue="0.59625740000000005"/>
    </cacheField>
    <cacheField name="Total" numFmtId="164">
      <sharedItems containsString="0" containsBlank="1" containsNumber="1" minValue="8.3799999999967234E-5" maxValue="0.29942789999999997"/>
    </cacheField>
    <cacheField name="From_x000a_Transfers" numFmtId="164">
      <sharedItems containsString="0" containsBlank="1" containsNumber="1" minValue="-2.8139000000000358E-3" maxValue="0.29708309999999999"/>
    </cacheField>
    <cacheField name="From_x000a_Taxes" numFmtId="164">
      <sharedItems containsString="0" containsBlank="1" containsNumber="1" minValue="-9.4189000000000078E-3" maxValue="0.24142430000000004"/>
    </cacheField>
    <cacheField name="Total2" numFmtId="0">
      <sharedItems containsString="0" containsBlank="1" containsNumber="1" minValue="1.6569946032984323E-4" maxValue="0.5479748155678823"/>
    </cacheField>
    <cacheField name="From_x000a_Transfers2" numFmtId="0">
      <sharedItems containsString="0" containsBlank="1" containsNumber="1" minValue="-5.2787757907565161E-3" maxValue="0.50703437141057783"/>
    </cacheField>
    <cacheField name="From_x000a_Taxes2" numFmtId="0">
      <sharedItems containsString="0" containsBlank="1" containsNumber="1" minValue="-2.8604982828931969E-2" maxValue="0.39491313439828107"/>
    </cacheField>
    <cacheField name="From_x000a_Transfers3" numFmtId="0">
      <sharedItems containsString="0" containsBlank="1" containsNumber="1" minValue="-30.193317422446626" maxValue="1.7545442164881586"/>
    </cacheField>
    <cacheField name="From_x000a_Taxes3" numFmtId="0">
      <sharedItems containsString="0" containsBlank="1" containsNumber="1" minValue="-0.75454421648815861" maxValue="31.193317422446626"/>
    </cacheField>
    <cacheField name="Year2" numFmtId="0">
      <sharedItems containsSemiMixedTypes="0" containsString="0" containsNumber="1" containsInteger="1" minValue="1967" maxValue="2014"/>
    </cacheField>
    <cacheField name="Code2" numFmtId="0">
      <sharedItems/>
    </cacheField>
    <cacheField name="Wave2" numFmtId="0">
      <sharedItems/>
    </cacheField>
    <cacheField name="LIS Dataset2" numFmtId="0">
      <sharedItems/>
    </cacheField>
    <cacheField name="Gross / net2" numFmtId="1">
      <sharedItems/>
    </cacheField>
    <cacheField name="Primary_x000a_Income2" numFmtId="164">
      <sharedItems containsString="0" containsBlank="1" containsNumber="1" minValue="0.27448240000000002" maxValue="0.63556999999999997"/>
    </cacheField>
    <cacheField name="Gross_x000a_Income2" numFmtId="164">
      <sharedItems containsString="0" containsBlank="1" containsNumber="1" minValue="0.2149768" maxValue="0.62894000000000005"/>
    </cacheField>
    <cacheField name="Disposable_x000a_Income2" numFmtId="164">
      <sharedItems containsSemiMixedTypes="0" containsString="0" containsNumber="1" minValue="0.19063379999999999" maxValue="0.58641759999999998"/>
    </cacheField>
    <cacheField name="Total3" numFmtId="164">
      <sharedItems containsString="0" containsBlank="1" containsNumber="1" minValue="-8.3010000000000028E-4" maxValue="0.25587460000000006"/>
    </cacheField>
    <cacheField name="From_x000a_Transfers4" numFmtId="164">
      <sharedItems containsString="0" containsBlank="1" containsNumber="1" minValue="-2.0349000000000617E-3" maxValue="0.2307381"/>
    </cacheField>
    <cacheField name="From_x000a_Taxes4" numFmtId="164">
      <sharedItems containsString="0" containsBlank="1" containsNumber="1" minValue="-1.0865000000000014E-2" maxValue="0.23438860000000006"/>
    </cacheField>
    <cacheField name="Total4" numFmtId="0">
      <sharedItems containsString="0" containsBlank="1" containsNumber="1" minValue="-1.7987731677910179E-3" maxValue="0.48284171306646362"/>
    </cacheField>
    <cacheField name="From_x000a_Transfers5" numFmtId="0">
      <sharedItems containsString="0" containsBlank="1" containsNumber="1" minValue="-4.0298177601114024E-3" maxValue="0.43947837369187726"/>
    </cacheField>
    <cacheField name="From_x000a_Taxes5" numFmtId="0">
      <sharedItems containsString="0" containsBlank="1" containsNumber="1" minValue="-3.5485604079946345E-2" maxValue="0.41619259716456786"/>
    </cacheField>
    <cacheField name="From_x000a_Transfers6" numFmtId="0">
      <sharedItems containsString="0" containsBlank="1" containsNumber="1" minValue="-0.20516737445643718" maxValue="19.813852813852559"/>
    </cacheField>
    <cacheField name="From_x000a_Taxes6" numFmtId="0">
      <sharedItems containsString="0" containsBlank="1" containsNumber="1" minValue="-18.813852813852559" maxValue="1.205167374456437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minada, C.L.J." refreshedDate="43029.502828472221" createdVersion="4" refreshedVersion="4" minRefreshableVersion="3" recordCount="293" xr:uid="{00000000-000A-0000-FFFF-FFFF01000000}">
  <cacheSource type="worksheet">
    <worksheetSource ref="A5:J298" sheet="A3 Budget size &amp; Target"/>
  </cacheSource>
  <cacheFields count="10">
    <cacheField name="Year" numFmtId="0">
      <sharedItems containsSemiMixedTypes="0" containsString="0" containsNumber="1" containsInteger="1" minValue="1967" maxValue="2014" count="43">
        <n v="2010"/>
        <n v="2008"/>
        <n v="2003"/>
        <n v="2001"/>
        <n v="1995"/>
        <n v="1989"/>
        <n v="1985"/>
        <n v="1981"/>
        <n v="2013"/>
        <n v="2007"/>
        <n v="2004"/>
        <n v="2000"/>
        <n v="1997"/>
        <n v="1994"/>
        <n v="1987"/>
        <n v="1992"/>
        <n v="1988"/>
        <n v="2011"/>
        <n v="2009"/>
        <n v="2006"/>
        <n v="1998"/>
        <n v="1991"/>
        <n v="1975"/>
        <n v="1971"/>
        <n v="2002"/>
        <n v="1996"/>
        <n v="2012"/>
        <n v="2005"/>
        <n v="1984"/>
        <n v="1978"/>
        <n v="1983"/>
        <n v="1973"/>
        <n v="2014"/>
        <n v="1999"/>
        <n v="1986"/>
        <n v="1979"/>
        <n v="1993"/>
        <n v="1990"/>
        <n v="1980"/>
        <n v="1967"/>
        <n v="1982"/>
        <n v="1974"/>
        <n v="1969"/>
      </sharedItems>
    </cacheField>
    <cacheField name="Code" numFmtId="0">
      <sharedItems count="47">
        <s v="AU"/>
        <s v="AT"/>
        <s v="BE"/>
        <s v="BR"/>
        <s v="CA"/>
        <s v="CN"/>
        <s v="CO"/>
        <s v="CZ"/>
        <s v="DK"/>
        <s v="DO"/>
        <s v="EG"/>
        <s v="EE"/>
        <s v="FI"/>
        <s v="FR"/>
        <s v="GE"/>
        <s v="DE"/>
        <s v="GR"/>
        <s v="GT"/>
        <s v="HU"/>
        <s v="IS"/>
        <s v="IN"/>
        <s v="IE"/>
        <s v="IL"/>
        <s v="IT"/>
        <s v="JP"/>
        <s v="LU"/>
        <s v="MX"/>
        <s v="NL"/>
        <s v="NO"/>
        <s v="PA"/>
        <s v="PY"/>
        <s v="PE"/>
        <s v="PL"/>
        <s v="RO"/>
        <s v="RU"/>
        <s v="RS"/>
        <s v="SK"/>
        <s v="SI"/>
        <s v="ZA"/>
        <s v="KR"/>
        <s v="ES"/>
        <s v="SE"/>
        <s v="CH"/>
        <s v="TW"/>
        <s v="UK"/>
        <s v="US"/>
        <s v="UY"/>
      </sharedItems>
    </cacheField>
    <cacheField name="Region" numFmtId="0">
      <sharedItems count="8">
        <s v="Anglo-Saxon"/>
        <s v="EU15"/>
        <s v="BRICS"/>
        <s v="Latin America"/>
        <s v="CEE"/>
        <s v="Middle East"/>
        <s v="Europe - other"/>
        <s v="South-East Asia"/>
      </sharedItems>
    </cacheField>
    <cacheField name="Wave" numFmtId="0">
      <sharedItems count="10">
        <s v="Wave VIII"/>
        <s v="Wave VII"/>
        <s v="Wave VI"/>
        <s v="Wave V"/>
        <s v="Wave IV"/>
        <s v="Wave III"/>
        <s v="Wave II"/>
        <s v="Wave I"/>
        <s v="Wave IX"/>
        <s v="Historical wave"/>
      </sharedItems>
    </cacheField>
    <cacheField name="LIS Dataset" numFmtId="0">
      <sharedItems count="293">
        <s v="Australia 2010"/>
        <s v="Australia 2008"/>
        <s v="Australia 2003"/>
        <s v="Australia 2001"/>
        <s v="Australia 1995"/>
        <s v="Australia 1989"/>
        <s v="Australia 1985"/>
        <s v="Australia 1981"/>
        <s v="Austria 2013"/>
        <s v="Austria 2010"/>
        <s v="Austria 2007"/>
        <s v="Austria 2004"/>
        <s v="Austria 2000"/>
        <s v="Austria 1997"/>
        <s v="Austria 1995"/>
        <s v="Austria 1994"/>
        <s v="Austria 1987"/>
        <s v="Belgium 2000"/>
        <s v="Belgium 1997"/>
        <s v="Belgium 1995"/>
        <s v="Belgium 1992"/>
        <s v="Belgium 1988"/>
        <s v="Belgium 1985"/>
        <s v="Brazil 2013"/>
        <s v="Brazil 2011"/>
        <s v="Brazil 2009"/>
        <s v="Brazil 2006"/>
        <s v="Canada 2010"/>
        <s v="Canada 2007"/>
        <s v="Canada 2004"/>
        <s v="Canada 2000"/>
        <s v="Canada 1998"/>
        <s v="Canada 1997"/>
        <s v="Canada 1994"/>
        <s v="Canada 1991"/>
        <s v="Canada 1987"/>
        <s v="Canada 1981"/>
        <s v="Canada 1975"/>
        <s v="Canada 1971"/>
        <s v="China 2002"/>
        <s v="Colombia 2013"/>
        <s v="Colombia 2010"/>
        <s v="Colombia 2007"/>
        <s v="Colombia 2004"/>
        <s v="Czech Republic 2013"/>
        <s v="Czech Republic 2010"/>
        <s v="Czech Republic 2007"/>
        <s v="Czech Republic 2004"/>
        <s v="Czech Republic 2002"/>
        <s v="Czech Republic 1996"/>
        <s v="Czech Republic 1992"/>
        <s v="Denmark 2013"/>
        <s v="Denmark 2010"/>
        <s v="Denmark 2007"/>
        <s v="Denmark 2004"/>
        <s v="Denmark 2000"/>
        <s v="Denmark 1995"/>
        <s v="Denmark 1992"/>
        <s v="Denmark 1987"/>
        <s v="Dominican Rep. 2007"/>
        <s v="Egypt 2012"/>
        <s v="Estonia 2013"/>
        <s v="Estonia 2010"/>
        <s v="Estonia 2007"/>
        <s v="Estonia 2004"/>
        <s v="Estonia 2000"/>
        <s v="Finland 2013"/>
        <s v="Finland 2010"/>
        <s v="Finland 2007"/>
        <s v="Finland 2004"/>
        <s v="Finland 2000"/>
        <s v="Finland 1995"/>
        <s v="Finland 1991"/>
        <s v="Finland 1987"/>
        <s v="France 2010"/>
        <s v="France 2005"/>
        <s v="France 2000"/>
        <s v="France 1994"/>
        <s v="France 1989"/>
        <s v="France 1984"/>
        <s v="France 1978"/>
        <s v="Georgia 2013"/>
        <s v="Georgia 2010"/>
        <s v="Germany 2013"/>
        <s v="Germany 2010"/>
        <s v="Germany 2007"/>
        <s v="Germany 2004"/>
        <s v="Germany 2000"/>
        <s v="Germany 1994"/>
        <s v="Germany 1989"/>
        <s v="Germany 1984"/>
        <s v="Germany 1983"/>
        <s v="Germany 1981"/>
        <s v="Germany 1978"/>
        <s v="Germany 1973"/>
        <s v="Greece 2013"/>
        <s v="Greece 2010"/>
        <s v="Greece 2007"/>
        <s v="Greece 2004"/>
        <s v="Greece 2000"/>
        <s v="Greece 1995"/>
        <s v="Guatemala 2014"/>
        <s v="Guatemala 2011"/>
        <s v="Guatemala 2006"/>
        <s v="Hungary 2012"/>
        <s v="Hungary 2009"/>
        <s v="Hungary 2007"/>
        <s v="Hungary 2005"/>
        <s v="Hungary 1999"/>
        <s v="Hungary 1994"/>
        <s v="Hungary 1991"/>
        <s v="Iceland 2010"/>
        <s v="Iceland 2007"/>
        <s v="Iceland 2004"/>
        <s v="India 2011"/>
        <s v="India 2004"/>
        <s v="Ireland 2010"/>
        <s v="Ireland 2007"/>
        <s v="Ireland 2004"/>
        <s v="Ireland 2000"/>
        <s v="Ireland 1996"/>
        <s v="Ireland 1995"/>
        <s v="Ireland 1994"/>
        <s v="Ireland 1987"/>
        <s v="Israel 2012"/>
        <s v="Israel 2010"/>
        <s v="Israel 2007"/>
        <s v="Israel 2005"/>
        <s v="Israel 2001"/>
        <s v="Israel 1997"/>
        <s v="Israel 1992"/>
        <s v="Israel 1986"/>
        <s v="Israel 1979"/>
        <s v="Italy 2014"/>
        <s v="Italy 2010"/>
        <s v="Italy 2008"/>
        <s v="Italy 2004"/>
        <s v="Italy 2000"/>
        <s v="Italy 1998"/>
        <s v="Italy 1995"/>
        <s v="Italy 1993"/>
        <s v="Italy 1991"/>
        <s v="Italy 1989"/>
        <s v="Italy 1987"/>
        <s v="Italy 1986"/>
        <s v="Japan 2008"/>
        <s v="Luxembourg 2013"/>
        <s v="Luxembourg 2010"/>
        <s v="Luxembourg 2007"/>
        <s v="Luxembourg 2004"/>
        <s v="Luxembourg 2000"/>
        <s v="Luxembourg 1997"/>
        <s v="Luxembourg 1994"/>
        <s v="Luxembourg 1991"/>
        <s v="Luxembourg 1985"/>
        <s v="Mexico 2012"/>
        <s v="Mexico 2010"/>
        <s v="Mexico 2008"/>
        <s v="Mexico 2004"/>
        <s v="Mexico 2002"/>
        <s v="Mexico 2000"/>
        <s v="Mexico 1998"/>
        <s v="Mexico 1996"/>
        <s v="Mexico 1994"/>
        <s v="Mexico 1992"/>
        <s v="Mexico 1989"/>
        <s v="Mexico 1984"/>
        <s v="Netherlands 2013"/>
        <s v="Netherlands 2010"/>
        <s v="Netherlands 2007"/>
        <s v="Netherlands 2004"/>
        <s v="Netherlands 1999"/>
        <s v="Netherlands 1993"/>
        <s v="Netherlands 1990"/>
        <s v="Netherlands 1987"/>
        <s v="Netherlands 1983"/>
        <s v="Norway 2013"/>
        <s v="Norway 2010"/>
        <s v="Norway 2007"/>
        <s v="Norway 2004"/>
        <s v="Norway 2000"/>
        <s v="Norway 1995"/>
        <s v="Norway 1991"/>
        <s v="Norway 1986"/>
        <s v="Norway 1979"/>
        <s v="Panama 2013"/>
        <s v="Panama 2010"/>
        <s v="Panama 2007"/>
        <s v="Paraguay 2013"/>
        <s v="Paraguay 2010"/>
        <s v="Peru 2013"/>
        <s v="Peru 2010"/>
        <s v="Peru 2007"/>
        <s v="Peru 2004"/>
        <s v="Poland 2013"/>
        <s v="Poland 2010"/>
        <s v="Poland 2007"/>
        <s v="Poland 2004"/>
        <s v="Poland 1999"/>
        <s v="Poland 1995"/>
        <s v="Poland 1992"/>
        <s v="Poland 1986"/>
        <s v="Romania 1997"/>
        <s v="Romania 1995"/>
        <s v="Russia 2013"/>
        <s v="Russia 2010"/>
        <s v="Russia 2007"/>
        <s v="Russia 2004"/>
        <s v="Russia 2000"/>
        <s v="Serbia 2013"/>
        <s v="Serbia 2010"/>
        <s v="Serbia 2006"/>
        <s v="Slovakia 2013"/>
        <s v="Slovakia 2010"/>
        <s v="Slovakia 2007"/>
        <s v="Slovakia 2004"/>
        <s v="Slovakia 1996"/>
        <s v="Slovakia 1992"/>
        <s v="Slovenia 2012"/>
        <s v="Slovenia 2010"/>
        <s v="Slovenia 2007"/>
        <s v="Slovenia 2004"/>
        <s v="Slovenia 1999"/>
        <s v="Slovenia 1997"/>
        <s v="South Africa 2012"/>
        <s v="South Africa 2010"/>
        <s v="South Africa 2008"/>
        <s v="South Korea 2012"/>
        <s v="South Korea 2010"/>
        <s v="South Korea 2008"/>
        <s v="South Korea 2006"/>
        <s v="Spain 2013"/>
        <s v="Spain 2010"/>
        <s v="Spain 2007"/>
        <s v="Spain 2004"/>
        <s v="Spain 2000"/>
        <s v="Spain 1995"/>
        <s v="Spain 1990"/>
        <s v="Spain 1985"/>
        <s v="Spain 1980"/>
        <s v="Sweden 2005"/>
        <s v="Sweden 2000"/>
        <s v="Sweden 1995"/>
        <s v="Sweden 1992"/>
        <s v="Sweden 1987"/>
        <s v="Sweden 1981"/>
        <s v="Sweden 1975"/>
        <s v="Sweden 1967"/>
        <s v="Switzerland 2013"/>
        <s v="Switzerland 2010"/>
        <s v="Switzerland 2007"/>
        <s v="Switzerland 2004"/>
        <s v="Switzerland 2002"/>
        <s v="Switzerland 2000"/>
        <s v="Switzerland 1992"/>
        <s v="Switzerland 1982"/>
        <s v="Taiwan 2013"/>
        <s v="Taiwan 2010"/>
        <s v="Taiwan 2007"/>
        <s v="Taiwan 2005"/>
        <s v="Taiwan 2000"/>
        <s v="Taiwan 1997"/>
        <s v="Taiwan 1995"/>
        <s v="Taiwan 1991"/>
        <s v="Taiwan 1986"/>
        <s v="Taiwan 1981"/>
        <s v="United Kingdom 2013"/>
        <s v="United Kingdom 2010"/>
        <s v="United Kingdom 2007"/>
        <s v="United Kingdom 2004"/>
        <s v="United Kingdom 1999"/>
        <s v="United Kingdom 1995"/>
        <s v="United Kingdom 1994"/>
        <s v="United Kingdom 1991"/>
        <s v="United Kingdom 1986"/>
        <s v="United Kingdom 1979"/>
        <s v="United Kingdom 1974"/>
        <s v="United Kingdom 1969"/>
        <s v="United States 2013"/>
        <s v="United States 2010"/>
        <s v="United States 2007"/>
        <s v="United States 2004"/>
        <s v="United States 2000"/>
        <s v="United States 1997"/>
        <s v="United States 1994"/>
        <s v="United States 1991"/>
        <s v="United States 1986"/>
        <s v="United States 1979"/>
        <s v="United States 1974"/>
        <s v="Uruguay 2013"/>
        <s v="Uruguay 2010"/>
        <s v="Uruguay 2007"/>
        <s v="Uruguay 2004"/>
      </sharedItems>
    </cacheField>
    <cacheField name="Gross / net" numFmtId="1">
      <sharedItems count="3">
        <s v="Gross"/>
        <s v="Net"/>
        <s v="Mix"/>
      </sharedItems>
    </cacheField>
    <cacheField name="Budget size (transfers)" numFmtId="164">
      <sharedItems containsString="0" containsBlank="1" containsNumber="1" minValue="3.9842999999999996E-3" maxValue="0.3866581"/>
    </cacheField>
    <cacheField name="Budget size (income taxes)" numFmtId="164">
      <sharedItems containsString="0" containsBlank="1" containsNumber="1" minValue="1.0479199999999999E-2" maxValue="0.34434999999999999" count="211">
        <n v="0.1549498"/>
        <n v="0.1724359"/>
        <n v="0.2004203"/>
        <n v="0.18989120000000001"/>
        <n v="0.20132130000000001"/>
        <n v="0.2157174"/>
        <n v="0.22374079999999999"/>
        <n v="0.2163832"/>
        <n v="0.25444329999999998"/>
        <n v="0.2461448"/>
        <n v="0.25580809999999998"/>
        <n v="0.25059429999999999"/>
        <m/>
        <n v="0.3026414"/>
        <n v="0.26644410000000002"/>
        <n v="8.9672500000000002E-2"/>
        <n v="8.5588700000000004E-2"/>
        <n v="8.3689799999999995E-2"/>
        <n v="8.1553799999999996E-2"/>
        <n v="0.1890288"/>
        <n v="0.1996763"/>
        <n v="0.2120428"/>
        <n v="0.23675579999999999"/>
        <n v="0.20167360000000001"/>
        <n v="0.20320240000000001"/>
        <n v="0.19871249999999999"/>
        <n v="0.19782839999999999"/>
        <n v="0.1897276"/>
        <n v="0.1534335"/>
        <n v="0.1469307"/>
        <n v="0.1482542"/>
        <n v="5.1082599999999999E-2"/>
        <n v="0.1248403"/>
        <n v="0.11376699999999999"/>
        <n v="0.1242673"/>
        <n v="4.8519199999999998E-2"/>
        <n v="0.1380246"/>
        <n v="0.13830970000000001"/>
        <n v="0.17023949999999999"/>
        <n v="0.17399049999999999"/>
        <n v="0.1627931"/>
        <n v="0.1750005"/>
        <n v="0.1339748"/>
        <n v="0.3214051"/>
        <n v="0.31772479999999997"/>
        <n v="0.33533020000000002"/>
        <n v="0.32557950000000002"/>
        <n v="0.34137669999999998"/>
        <n v="0.34142040000000001"/>
        <n v="0.33394699999999999"/>
        <n v="0.31513390000000002"/>
        <n v="2.3801099999999999E-2"/>
        <n v="0.1500785"/>
        <n v="0.1551852"/>
        <n v="0.15921850000000001"/>
        <n v="0.16714490000000001"/>
        <n v="0.1213707"/>
        <n v="0.2428553"/>
        <n v="0.23315530000000001"/>
        <n v="0.24164099999999999"/>
        <n v="0.25596049999999998"/>
        <n v="0.27494449999999998"/>
        <n v="0.28185399999999999"/>
        <n v="0.24960499999999999"/>
        <n v="0.26598929999999998"/>
        <n v="4.8361599999999998E-2"/>
        <n v="4.8126500000000003E-2"/>
        <n v="5.9767199999999999E-2"/>
        <n v="5.3432500000000001E-2"/>
        <n v="6.4673999999999995E-2"/>
        <n v="6.6499500000000003E-2"/>
        <n v="5.4175599999999997E-2"/>
        <n v="0.26106859999999998"/>
        <n v="0.26263959999999997"/>
        <n v="0.26451239999999998"/>
        <n v="0.25261549999999999"/>
        <n v="0.2730842"/>
        <n v="0.25911889999999999"/>
        <n v="0.27119290000000001"/>
        <n v="0.25611830000000002"/>
        <n v="0.18781439999999999"/>
        <n v="0.24155080000000001"/>
        <n v="0.19219700000000001"/>
        <n v="0.1867317"/>
        <n v="0.2045196"/>
        <n v="0.21962470000000001"/>
        <n v="0.24573200000000001"/>
        <n v="0.1462435"/>
        <n v="5.6307599999999999E-2"/>
        <n v="5.9701400000000002E-2"/>
        <n v="0.26616040000000002"/>
        <n v="0.25890239999999998"/>
        <n v="0.27149010000000001"/>
        <n v="0.19209329999999999"/>
        <n v="0.15276999999999999"/>
        <n v="0.16118199999999999"/>
        <n v="0.1989592"/>
        <n v="0.1640462"/>
        <n v="0.16916790000000001"/>
        <n v="0.1897797"/>
        <n v="0.19244629999999999"/>
        <n v="0.23804600000000001"/>
        <n v="0.23553979999999999"/>
        <n v="0.1963597"/>
        <n v="0.22840460000000001"/>
        <n v="0.29109699999999999"/>
        <n v="0.3309511"/>
        <n v="0.3254108"/>
        <n v="0.31058530000000001"/>
        <n v="0.31974010000000003"/>
        <n v="0.15480849999999999"/>
        <n v="0.2269158"/>
        <n v="0.2104423"/>
        <n v="0.2101971"/>
        <n v="0.1943336"/>
        <n v="0.3255304"/>
        <n v="0.34434999999999999"/>
        <n v="0.32249919999999999"/>
        <n v="0.32296930000000001"/>
        <n v="0.25833650000000002"/>
        <n v="0.32175559999999997"/>
        <n v="0.25921759999999999"/>
        <n v="0.34050540000000001"/>
        <n v="0.31471529999999998"/>
        <n v="0.25768380000000002"/>
        <n v="0.25765290000000002"/>
        <n v="0.25320540000000002"/>
        <n v="0.24446090000000001"/>
        <n v="0.25043260000000001"/>
        <n v="0.2435184"/>
        <n v="0.2268597"/>
        <n v="0.24151210000000001"/>
        <n v="0.25603710000000002"/>
        <n v="8.9320899999999995E-2"/>
        <n v="7.1976799999999994E-2"/>
        <n v="6.7524799999999996E-2"/>
        <n v="4.9187599999999998E-2"/>
        <n v="4.3676800000000002E-2"/>
        <n v="3.9085500000000002E-2"/>
        <n v="3.8345499999999998E-2"/>
        <n v="2.36402E-2"/>
        <n v="3.4421899999999998E-2"/>
        <n v="5.1793600000000002E-2"/>
        <n v="6.9106100000000004E-2"/>
        <n v="0.1083047"/>
        <n v="0.1573051"/>
        <n v="0.1150872"/>
        <n v="0.12736130000000001"/>
        <n v="0.12585969999999999"/>
        <n v="0.1062869"/>
        <n v="0.1419386"/>
        <n v="0.1604537"/>
        <n v="0.12892619999999999"/>
        <n v="0.18815029999999999"/>
        <n v="0.19849729999999999"/>
        <n v="0.15167800000000001"/>
        <n v="8.61122E-2"/>
        <n v="8.1533400000000006E-2"/>
        <n v="7.7261099999999999E-2"/>
        <n v="7.2699100000000003E-2"/>
        <n v="0.16062219999999999"/>
        <n v="0.13525870000000001"/>
        <n v="0.14619770000000001"/>
        <n v="0.28142650000000002"/>
        <n v="0.30184250000000001"/>
        <n v="0.28571780000000002"/>
        <n v="0.25097960000000002"/>
        <n v="0.3251211"/>
        <n v="0.29796600000000001"/>
        <n v="0.30740719999999999"/>
        <n v="0.28834589999999999"/>
        <n v="0.28065709999999999"/>
        <n v="0.27441349999999998"/>
        <n v="0.27305309999999999"/>
        <n v="0.26064169999999998"/>
        <n v="0.25084430000000002"/>
        <n v="0.24482429999999999"/>
        <n v="0.1691145"/>
        <n v="0.1795185"/>
        <n v="0.1332103"/>
        <n v="0.122977"/>
        <n v="0.1026489"/>
        <n v="4.80405E-2"/>
        <n v="4.4325200000000002E-2"/>
        <n v="4.3613399999999997E-2"/>
        <n v="1.4392500000000001E-2"/>
        <n v="1.35143E-2"/>
        <n v="1.0479199999999999E-2"/>
        <n v="0.16745450000000001"/>
        <n v="0.177757"/>
        <n v="0.17779439999999999"/>
        <n v="0.20502190000000001"/>
        <n v="0.21174519999999999"/>
        <n v="0.2205019"/>
        <n v="0.20864460000000001"/>
        <n v="0.2346819"/>
        <n v="0.2190732"/>
        <n v="0.19529369999999999"/>
        <n v="0.14174800000000001"/>
        <n v="0.12567"/>
        <n v="0.19615640000000001"/>
        <n v="0.19640369999999999"/>
        <n v="0.2008471"/>
        <n v="0.19835749999999999"/>
        <n v="0.22369259999999999"/>
        <n v="0.21470620000000001"/>
        <n v="0.20484450000000001"/>
        <n v="0.19981969999999999"/>
        <n v="0.2108652"/>
        <n v="0.20383480000000001"/>
        <n v="0.18253849999999999"/>
      </sharedItems>
    </cacheField>
    <cacheField name="Efficiency (transfers)" numFmtId="164">
      <sharedItems containsString="0" containsBlank="1" containsNumber="1" minValue="-0.37014910000000001" maxValue="0.32398130000000003"/>
    </cacheField>
    <cacheField name="Efficiency_x000a_(income taxes)" numFmtId="164">
      <sharedItems containsString="0" containsBlank="1" containsNumber="1" minValue="-0.60249490000000006" maxValue="0.37927040000000001" count="211">
        <n v="-0.56522209999999995"/>
        <n v="-0.56863929999999996"/>
        <n v="-0.54588760000000003"/>
        <n v="-0.56084659999999997"/>
        <n v="-0.54290989999999995"/>
        <n v="-0.53221370000000001"/>
        <n v="-0.52205230000000002"/>
        <n v="-0.49157319999999999"/>
        <n v="-0.45810469999999998"/>
        <n v="-0.47363670000000002"/>
        <n v="-0.46499000000000001"/>
        <n v="-0.41645159999999998"/>
        <m/>
        <n v="-0.49998100000000001"/>
        <n v="-0.47295500000000001"/>
        <n v="-0.58035530000000002"/>
        <n v="-0.58114529999999998"/>
        <n v="-0.58975949999999999"/>
        <n v="-0.57217280000000004"/>
        <n v="-0.52254210000000001"/>
        <n v="-0.50994249999999997"/>
        <n v="-0.4981505"/>
        <n v="-0.49007079999999997"/>
        <n v="-0.5217929"/>
        <n v="-0.50195250000000002"/>
        <n v="-0.5009034"/>
        <n v="-0.4861838"/>
        <n v="-0.47569080000000002"/>
        <n v="-0.4805623"/>
        <n v="-0.49110470000000001"/>
        <n v="-0.52064569999999999"/>
        <n v="-0.48580849999999998"/>
        <n v="-0.58372250000000003"/>
        <n v="-0.5795749"/>
        <n v="-0.57151660000000004"/>
        <n v="-0.50372209999999995"/>
        <n v="-0.5203276"/>
        <n v="-0.51102360000000002"/>
        <n v="-0.4981507"/>
        <n v="-0.49777450000000001"/>
        <n v="-0.50843729999999998"/>
        <n v="-0.47163300000000002"/>
        <n v="-0.41085880000000002"/>
        <n v="-0.36431059999999998"/>
        <n v="-0.36746390000000001"/>
        <n v="-0.36511589999999999"/>
        <n v="-0.3617166"/>
        <n v="-0.36425879999999999"/>
        <n v="-0.34542709999999999"/>
        <n v="-0.38417889999999999"/>
        <n v="-0.35764010000000002"/>
        <n v="0.16300480000000001"/>
        <n v="-0.50457529999999995"/>
        <n v="-0.48353210000000002"/>
        <n v="-0.46614339999999999"/>
        <n v="-0.53680050000000001"/>
        <n v="-0.17659749999999999"/>
        <n v="-0.44126130000000002"/>
        <n v="-0.43762879999999998"/>
        <n v="-0.43228090000000002"/>
        <n v="-0.43133749999999998"/>
        <n v="-0.4243999"/>
        <n v="-0.42026970000000002"/>
        <n v="-0.41271390000000002"/>
        <n v="-0.4136184"/>
        <n v="-0.52798719999999999"/>
        <n v="-0.47778870000000001"/>
        <n v="-0.56187710000000002"/>
        <n v="-0.39425310000000002"/>
        <n v="-0.49190289999999998"/>
        <n v="-0.4465594"/>
        <n v="-0.41889530000000003"/>
        <n v="-0.50985049999999998"/>
        <n v="-0.50571350000000004"/>
        <n v="-0.51280700000000001"/>
        <n v="-0.50685820000000004"/>
        <n v="-0.47990490000000002"/>
        <n v="-0.45971230000000002"/>
        <n v="-0.44280960000000003"/>
        <n v="-0.44447740000000002"/>
        <n v="-0.4231164"/>
        <n v="-0.41375299999999998"/>
        <n v="-0.42287819999999998"/>
        <n v="-0.37984899999999999"/>
        <n v="-0.47346250000000001"/>
        <n v="-0.43136400000000003"/>
        <n v="-0.47274139999999998"/>
        <n v="0.165405"/>
        <n v="0.16968"/>
        <n v="0.3184882"/>
        <n v="-0.41128559999999997"/>
        <n v="-0.37575720000000001"/>
        <n v="-0.37362780000000001"/>
        <n v="-0.60109840000000003"/>
        <n v="-0.60249490000000006"/>
        <n v="-0.59242019999999995"/>
        <n v="-0.56736839999999999"/>
        <n v="-0.57067579999999996"/>
        <n v="-0.57157460000000004"/>
        <n v="-0.57958069999999995"/>
        <n v="-0.57234839999999998"/>
        <n v="-0.58718170000000003"/>
        <n v="-0.570662"/>
        <n v="-0.58076450000000002"/>
        <n v="-0.57673379999999996"/>
        <n v="-0.50926970000000005"/>
        <n v="-0.51248870000000002"/>
        <n v="-0.49040830000000002"/>
        <n v="-0.47443079999999999"/>
        <n v="-0.50982570000000005"/>
        <n v="-0.42146869999999997"/>
        <n v="-0.44789410000000002"/>
        <n v="-0.44696380000000002"/>
        <n v="-0.45248509999999997"/>
        <n v="-0.4699914"/>
        <n v="-0.42243009999999998"/>
        <n v="-0.40195039999999999"/>
        <n v="-0.43580419999999997"/>
        <n v="-0.41494389999999998"/>
        <n v="-0.40929320000000002"/>
        <n v="-0.3858008"/>
        <n v="-0.34357720000000003"/>
        <n v="-0.41206480000000001"/>
        <n v="-0.40439269999999999"/>
        <n v="-0.4225082"/>
        <n v="-0.41578569999999998"/>
        <n v="-0.41447840000000002"/>
        <n v="-0.40657739999999998"/>
        <n v="-0.4143561"/>
        <n v="-0.41467019999999999"/>
        <n v="-0.41583310000000001"/>
        <n v="-0.39112839999999999"/>
        <n v="-0.43203740000000002"/>
        <n v="-0.56542309999999996"/>
        <n v="-0.57565889999999997"/>
        <n v="-0.59178750000000002"/>
        <n v="0.26440819999999998"/>
        <n v="0.24588950000000001"/>
        <n v="0.2461914"/>
        <n v="0.20523749999999999"/>
        <n v="2.0112399999999999E-2"/>
        <n v="2.5194899999999999E-2"/>
        <n v="5.0397200000000003E-2"/>
        <n v="9.5581100000000002E-2"/>
        <n v="-0.3656742"/>
        <n v="-0.28527330000000001"/>
        <n v="-0.42867549999999999"/>
        <n v="-0.44490030000000003"/>
        <n v="-0.42542079999999999"/>
        <n v="-0.46141650000000001"/>
        <n v="-0.4309945"/>
        <n v="-0.46365879999999998"/>
        <n v="-0.41052810000000001"/>
        <n v="0.37686419999999998"/>
        <n v="0.37927040000000001"/>
        <n v="0.33482630000000002"/>
        <n v="-0.40044419999999997"/>
        <n v="-0.40405390000000002"/>
        <n v="-0.43145650000000002"/>
        <n v="-0.41816720000000002"/>
        <n v="-0.55162630000000001"/>
        <n v="-0.4607561"/>
        <n v="-0.45739360000000001"/>
        <n v="-0.3669229"/>
        <n v="-0.37746269999999998"/>
        <n v="-0.37274370000000001"/>
        <n v="-0.36009809999999998"/>
        <n v="-0.36045840000000001"/>
        <n v="-0.37406859999999997"/>
        <n v="-0.42612"/>
        <n v="-0.45445829999999998"/>
        <n v="-0.32116719999999999"/>
        <n v="-0.29896790000000001"/>
        <n v="-0.30166559999999998"/>
        <n v="-0.27912439999999999"/>
        <n v="-0.29440169999999999"/>
        <n v="-0.29594700000000002"/>
        <n v="-0.38487130000000003"/>
        <n v="-0.42842279999999999"/>
        <n v="-0.28428949999999997"/>
        <n v="-0.24615300000000001"/>
        <n v="-0.28823260000000001"/>
        <n v="-0.36667670000000002"/>
        <n v="-0.34353240000000002"/>
        <n v="-0.31172060000000001"/>
        <n v="-0.35494439999999999"/>
        <n v="0.25913940000000002"/>
        <n v="0.22352379999999999"/>
        <n v="-0.53609580000000001"/>
        <n v="-0.53726790000000002"/>
        <n v="-0.53480130000000003"/>
        <n v="-0.4666266"/>
        <n v="-0.47963230000000001"/>
        <n v="-0.51354999999999995"/>
        <n v="-0.4946353"/>
        <n v="-0.47761379999999998"/>
        <n v="-0.4817208"/>
        <n v="-0.43078270000000002"/>
        <n v="-0.46867560000000003"/>
        <n v="-0.48734870000000002"/>
        <n v="-0.57433369999999995"/>
        <n v="-0.57858080000000001"/>
        <n v="-0.55119960000000001"/>
        <n v="-0.57236120000000001"/>
        <n v="-0.56867400000000001"/>
        <n v="-0.56131810000000004"/>
        <n v="-0.56373580000000001"/>
        <n v="-0.54892770000000002"/>
        <n v="-0.54174719999999998"/>
        <n v="-0.52828560000000002"/>
        <n v="-0.5001421000000000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minada, C.L.J." refreshedDate="43029.502828472221" createdVersion="4" refreshedVersion="4" minRefreshableVersion="3" recordCount="293" xr:uid="{00000000-000A-0000-FFFF-FFFF02000000}">
  <cacheSource type="worksheet">
    <worksheetSource ref="A5:T298" sheet="A4 Budget size programs"/>
  </cacheSource>
  <cacheFields count="20">
    <cacheField name="Year" numFmtId="0">
      <sharedItems containsSemiMixedTypes="0" containsString="0" containsNumber="1" containsInteger="1" minValue="1967" maxValue="2014" count="43">
        <n v="2010"/>
        <n v="2008"/>
        <n v="2003"/>
        <n v="2001"/>
        <n v="1995"/>
        <n v="1989"/>
        <n v="1985"/>
        <n v="1981"/>
        <n v="2013"/>
        <n v="2007"/>
        <n v="2004"/>
        <n v="2000"/>
        <n v="1997"/>
        <n v="1994"/>
        <n v="1987"/>
        <n v="1992"/>
        <n v="1988"/>
        <n v="2011"/>
        <n v="2009"/>
        <n v="2006"/>
        <n v="1998"/>
        <n v="1991"/>
        <n v="1975"/>
        <n v="1971"/>
        <n v="2002"/>
        <n v="1996"/>
        <n v="2012"/>
        <n v="2005"/>
        <n v="1984"/>
        <n v="1978"/>
        <n v="1983"/>
        <n v="1973"/>
        <n v="2014"/>
        <n v="1999"/>
        <n v="1986"/>
        <n v="1979"/>
        <n v="1993"/>
        <n v="1990"/>
        <n v="1980"/>
        <n v="1967"/>
        <n v="1982"/>
        <n v="1974"/>
        <n v="1969"/>
      </sharedItems>
    </cacheField>
    <cacheField name="Country" numFmtId="0">
      <sharedItems count="47">
        <s v="AU"/>
        <s v="AT"/>
        <s v="BE"/>
        <s v="BR"/>
        <s v="CA"/>
        <s v="CN"/>
        <s v="CO"/>
        <s v="CZ"/>
        <s v="DK"/>
        <s v="DO"/>
        <s v="EG"/>
        <s v="EE"/>
        <s v="FI"/>
        <s v="FR"/>
        <s v="GE"/>
        <s v="DE"/>
        <s v="GR"/>
        <s v="GT"/>
        <s v="HU"/>
        <s v="IS"/>
        <s v="IN"/>
        <s v="IE"/>
        <s v="IL"/>
        <s v="IT"/>
        <s v="JP"/>
        <s v="LU"/>
        <s v="MX"/>
        <s v="NL"/>
        <s v="NO"/>
        <s v="PA"/>
        <s v="PY"/>
        <s v="PE"/>
        <s v="PL"/>
        <s v="RO"/>
        <s v="RU"/>
        <s v="RS"/>
        <s v="SK"/>
        <s v="SI"/>
        <s v="ZA"/>
        <s v="KR"/>
        <s v="ES"/>
        <s v="SE"/>
        <s v="CH"/>
        <s v="TW"/>
        <s v="UK"/>
        <s v="US"/>
        <s v="UY"/>
      </sharedItems>
    </cacheField>
    <cacheField name="Region" numFmtId="0">
      <sharedItems count="8">
        <s v="Anglo-Saxon"/>
        <s v="EU15"/>
        <s v="BRICS"/>
        <s v="Latin America"/>
        <s v="CEE"/>
        <s v="Middle East"/>
        <s v="Europe - other"/>
        <s v="South-East Asia"/>
      </sharedItems>
    </cacheField>
    <cacheField name="Wave" numFmtId="0">
      <sharedItems count="10">
        <s v="Wave VIII"/>
        <s v="Wave VII"/>
        <s v="Wave VI"/>
        <s v="Wave V"/>
        <s v="Wave IV"/>
        <s v="Wave III"/>
        <s v="Wave II"/>
        <s v="Wave I"/>
        <s v="Wave IX"/>
        <s v="Historical wave"/>
      </sharedItems>
    </cacheField>
    <cacheField name="LIS Dataset" numFmtId="0">
      <sharedItems count="293">
        <s v="Australia 2010"/>
        <s v="Australia 2008"/>
        <s v="Australia 2003"/>
        <s v="Australia 2001"/>
        <s v="Australia 1995"/>
        <s v="Australia 1989"/>
        <s v="Australia 1985"/>
        <s v="Australia 1981"/>
        <s v="Austria 2013"/>
        <s v="Austria 2010"/>
        <s v="Austria 2007"/>
        <s v="Austria 2004"/>
        <s v="Austria 2000"/>
        <s v="Austria 1997"/>
        <s v="Austria 1995"/>
        <s v="Austria 1994"/>
        <s v="Austria 1987"/>
        <s v="Belgium 2000"/>
        <s v="Belgium 1997"/>
        <s v="Belgium 1995"/>
        <s v="Belgium 1992"/>
        <s v="Belgium 1988"/>
        <s v="Belgium 1985"/>
        <s v="Brazil 2013"/>
        <s v="Brazil 2011"/>
        <s v="Brazil 2009"/>
        <s v="Brazil 2006"/>
        <s v="Canada 2010"/>
        <s v="Canada 2007"/>
        <s v="Canada 2004"/>
        <s v="Canada 2000"/>
        <s v="Canada 1998"/>
        <s v="Canada 1997"/>
        <s v="Canada 1994"/>
        <s v="Canada 1991"/>
        <s v="Canada 1987"/>
        <s v="Canada 1981"/>
        <s v="Canada 1975"/>
        <s v="Canada 1971"/>
        <s v="China 2002"/>
        <s v="Colombia 2013"/>
        <s v="Colombia 2010"/>
        <s v="Colombia 2007"/>
        <s v="Colombia 2004"/>
        <s v="Czech Republic 2013"/>
        <s v="Czech Republic 2010"/>
        <s v="Czech Republic 2007"/>
        <s v="Czech Republic 2004"/>
        <s v="Czech Republic 2002"/>
        <s v="Czech Republic 1996"/>
        <s v="Czech Republic 1992"/>
        <s v="Denmark 2013"/>
        <s v="Denmark 2010"/>
        <s v="Denmark 2007"/>
        <s v="Denmark 2004"/>
        <s v="Denmark 2000"/>
        <s v="Denmark 1995"/>
        <s v="Denmark 1992"/>
        <s v="Denmark 1987"/>
        <s v="Dominican Rep. 2007"/>
        <s v="Egypt 2012"/>
        <s v="Estonia 2013"/>
        <s v="Estonia 2010"/>
        <s v="Estonia 2007"/>
        <s v="Estonia 2004"/>
        <s v="Estonia 2000"/>
        <s v="Finland 2013"/>
        <s v="Finland 2010"/>
        <s v="Finland 2007"/>
        <s v="Finland 2004"/>
        <s v="Finland 2000"/>
        <s v="Finland 1995"/>
        <s v="Finland 1991"/>
        <s v="Finland 1987"/>
        <s v="France 2010"/>
        <s v="France 2005"/>
        <s v="France 2000"/>
        <s v="France 1994"/>
        <s v="France 1989"/>
        <s v="France 1984"/>
        <s v="France 1978"/>
        <s v="Georgia 2013"/>
        <s v="Georgia 2010"/>
        <s v="Germany 2013"/>
        <s v="Germany 2010"/>
        <s v="Germany 2007"/>
        <s v="Germany 2004"/>
        <s v="Germany 2000"/>
        <s v="Germany 1994"/>
        <s v="Germany 1989"/>
        <s v="Germany 1984"/>
        <s v="Germany 1983"/>
        <s v="Germany 1981"/>
        <s v="Germany 1978"/>
        <s v="Germany 1973"/>
        <s v="Greece 2013"/>
        <s v="Greece 2010"/>
        <s v="Greece 2007"/>
        <s v="Greece 2004"/>
        <s v="Greece 2000"/>
        <s v="Greece 1995"/>
        <s v="Guatemala 2014"/>
        <s v="Guatemala 2011"/>
        <s v="Guatemala 2006"/>
        <s v="Hungary 2012"/>
        <s v="Hungary 2009"/>
        <s v="Hungary 2007"/>
        <s v="Hungary 2005"/>
        <s v="Hungary 1999"/>
        <s v="Hungary 1994"/>
        <s v="Hungary 1991"/>
        <s v="Iceland 2010"/>
        <s v="Iceland 2007"/>
        <s v="Iceland 2004"/>
        <s v="India 2011"/>
        <s v="India 2004"/>
        <s v="Ireland 2010"/>
        <s v="Ireland 2007"/>
        <s v="Ireland 2004"/>
        <s v="Ireland 2000"/>
        <s v="Ireland 1996"/>
        <s v="Ireland 1995"/>
        <s v="Ireland 1994"/>
        <s v="Ireland 1987"/>
        <s v="Israel 2012"/>
        <s v="Israel 2010"/>
        <s v="Israel 2007"/>
        <s v="Israel 2005"/>
        <s v="Israel 2001"/>
        <s v="Israel 1997"/>
        <s v="Israel 1992"/>
        <s v="Israel 1986"/>
        <s v="Israel 1979"/>
        <s v="Italy 2014"/>
        <s v="Italy 2010"/>
        <s v="Italy 2008"/>
        <s v="Italy 2004"/>
        <s v="Italy 2000"/>
        <s v="Italy 1998"/>
        <s v="Italy 1995"/>
        <s v="Italy 1993"/>
        <s v="Italy 1991"/>
        <s v="Italy 1989"/>
        <s v="Italy 1987"/>
        <s v="Italy 1986"/>
        <s v="Japan 2008"/>
        <s v="Luxembourg 2013"/>
        <s v="Luxembourg 2010"/>
        <s v="Luxembourg 2007"/>
        <s v="Luxembourg 2004"/>
        <s v="Luxembourg 2000"/>
        <s v="Luxembourg 1997"/>
        <s v="Luxembourg 1994"/>
        <s v="Luxembourg 1991"/>
        <s v="Luxembourg 1985"/>
        <s v="Mexico 2012"/>
        <s v="Mexico 2010"/>
        <s v="Mexico 2008"/>
        <s v="Mexico 2004"/>
        <s v="Mexico 2002"/>
        <s v="Mexico 2000"/>
        <s v="Mexico 1998"/>
        <s v="Mexico 1996"/>
        <s v="Mexico 1994"/>
        <s v="Mexico 1992"/>
        <s v="Mexico 1989"/>
        <s v="Mexico 1984"/>
        <s v="Netherlands 2013"/>
        <s v="Netherlands 2010"/>
        <s v="Netherlands 2007"/>
        <s v="Netherlands 2004"/>
        <s v="Netherlands 1999"/>
        <s v="Netherlands 1993"/>
        <s v="Netherlands 1990"/>
        <s v="Netherlands 1987"/>
        <s v="Netherlands 1983"/>
        <s v="Norway 2013"/>
        <s v="Norway 2010"/>
        <s v="Norway 2007"/>
        <s v="Norway 2004"/>
        <s v="Norway 2000"/>
        <s v="Norway 1995"/>
        <s v="Norway 1991"/>
        <s v="Norway 1986"/>
        <s v="Norway 1979"/>
        <s v="Panama 2013"/>
        <s v="Panama 2010"/>
        <s v="Panama 2007"/>
        <s v="Paraguay 2013"/>
        <s v="Paraguay 2010"/>
        <s v="Peru 2013"/>
        <s v="Peru 2010"/>
        <s v="Peru 2007"/>
        <s v="Peru 2004"/>
        <s v="Poland 2013"/>
        <s v="Poland 2010"/>
        <s v="Poland 2007"/>
        <s v="Poland 2004"/>
        <s v="Poland 1999"/>
        <s v="Poland 1995"/>
        <s v="Poland 1992"/>
        <s v="Poland 1986"/>
        <s v="Romania 1997"/>
        <s v="Romania 1995"/>
        <s v="Russia 2013"/>
        <s v="Russia 2010"/>
        <s v="Russia 2007"/>
        <s v="Russia 2004"/>
        <s v="Russia 2000"/>
        <s v="Serbia 2013"/>
        <s v="Serbia 2010"/>
        <s v="Serbia 2006"/>
        <s v="Slovakia 2013"/>
        <s v="Slovakia 2010"/>
        <s v="Slovakia 2007"/>
        <s v="Slovakia 2004"/>
        <s v="Slovakia 1996"/>
        <s v="Slovakia 1992"/>
        <s v="Slovenia 2012"/>
        <s v="Slovenia 2010"/>
        <s v="Slovenia 2007"/>
        <s v="Slovenia 2004"/>
        <s v="Slovenia 1999"/>
        <s v="Slovenia 1997"/>
        <s v="South Africa 2012"/>
        <s v="South Africa 2010"/>
        <s v="South Africa 2008"/>
        <s v="South Korea 2012"/>
        <s v="South Korea 2010"/>
        <s v="South Korea 2008"/>
        <s v="South Korea 2006"/>
        <s v="Spain 2013"/>
        <s v="Spain 2010"/>
        <s v="Spain 2007"/>
        <s v="Spain 2004"/>
        <s v="Spain 2000"/>
        <s v="Spain 1995"/>
        <s v="Spain 1990"/>
        <s v="Spain 1985"/>
        <s v="Spain 1980"/>
        <s v="Sweden 2005"/>
        <s v="Sweden 2000"/>
        <s v="Sweden 1995"/>
        <s v="Sweden 1992"/>
        <s v="Sweden 1987"/>
        <s v="Sweden 1981"/>
        <s v="Sweden 1975"/>
        <s v="Sweden 1967"/>
        <s v="Switzerland 2013"/>
        <s v="Switzerland 2010"/>
        <s v="Switzerland 2007"/>
        <s v="Switzerland 2004"/>
        <s v="Switzerland 2002"/>
        <s v="Switzerland 2000"/>
        <s v="Switzerland 1992"/>
        <s v="Switzerland 1982"/>
        <s v="Taiwan 2013"/>
        <s v="Taiwan 2010"/>
        <s v="Taiwan 2007"/>
        <s v="Taiwan 2005"/>
        <s v="Taiwan 2000"/>
        <s v="Taiwan 1997"/>
        <s v="Taiwan 1995"/>
        <s v="Taiwan 1991"/>
        <s v="Taiwan 1986"/>
        <s v="Taiwan 1981"/>
        <s v="United Kingdom 2013"/>
        <s v="United Kingdom 2010"/>
        <s v="United Kingdom 2007"/>
        <s v="United Kingdom 2004"/>
        <s v="United Kingdom 1999"/>
        <s v="United Kingdom 1995"/>
        <s v="United Kingdom 1994"/>
        <s v="United Kingdom 1991"/>
        <s v="United Kingdom 1986"/>
        <s v="United Kingdom 1979"/>
        <s v="United Kingdom 1974"/>
        <s v="United Kingdom 1969"/>
        <s v="United States 2013"/>
        <s v="United States 2010"/>
        <s v="United States 2007"/>
        <s v="United States 2004"/>
        <s v="United States 2000"/>
        <s v="United States 1997"/>
        <s v="United States 1994"/>
        <s v="United States 1991"/>
        <s v="United States 1986"/>
        <s v="United States 1979"/>
        <s v="United States 1974"/>
        <s v="Uruguay 2013"/>
        <s v="Uruguay 2010"/>
        <s v="Uruguay 2007"/>
        <s v="Uruguay 2004"/>
      </sharedItems>
    </cacheField>
    <cacheField name="Gross / net" numFmtId="1">
      <sharedItems count="3">
        <s v="Gross"/>
        <s v="Net"/>
        <s v="Mix"/>
      </sharedItems>
    </cacheField>
    <cacheField name="Primary_x000a_income (a)" numFmtId="164">
      <sharedItems containsString="0" containsBlank="1" containsNumber="1" minValue="0.2719377" maxValue="0.66485229999999995"/>
    </cacheField>
    <cacheField name="Gross_x000a_income (b)" numFmtId="164">
      <sharedItems containsString="0" containsBlank="1" containsNumber="1" minValue="0.21566109999999999" maxValue="0.63939860000000004"/>
    </cacheField>
    <cacheField name="Disposable_x000a_income (c)" numFmtId="164">
      <sharedItems containsSemiMixedTypes="0" containsString="0" containsNumber="1" minValue="0.18915850000000001" maxValue="0.59625740000000005"/>
    </cacheField>
    <cacheField name="All social_x000a_benefits" numFmtId="165">
      <sharedItems containsString="0" containsBlank="1" containsNumber="1" minValue="3.9842999999999996E-3" maxValue="0.3866581"/>
    </cacheField>
    <cacheField name="Old-age/ _x000a_Disability/ _x000a_Survivor" numFmtId="165">
      <sharedItems containsString="0" containsBlank="1" containsNumber="1" minValue="1.64E-4" maxValue="0.32360260000000002"/>
    </cacheField>
    <cacheField name="Sickness" numFmtId="165">
      <sharedItems containsString="0" containsBlank="1" containsNumber="1" minValue="8.8499999999999996E-5" maxValue="4.1999000000000002E-2"/>
    </cacheField>
    <cacheField name="Family/_x000a_ Children" numFmtId="165">
      <sharedItems containsString="0" containsBlank="1" containsNumber="1" minValue="3.0199999999999999E-5" maxValue="9.2410400000000004E-2"/>
    </cacheField>
    <cacheField name="Education" numFmtId="165">
      <sharedItems containsString="0" containsBlank="1" containsNumber="1" minValue="1.9800000000000001E-6" maxValue="7.0911000000000002E-2"/>
    </cacheField>
    <cacheField name="Unemployment" numFmtId="165">
      <sharedItems containsString="0" containsBlank="1" containsNumber="1" minValue="6.1600000000000007E-5" maxValue="6.1293399999999998E-2"/>
    </cacheField>
    <cacheField name="Housing" numFmtId="165">
      <sharedItems containsString="0" containsBlank="1" containsNumber="1" minValue="1.0100000000000001E-6" maxValue="2.0155599999999999E-2"/>
    </cacheField>
    <cacheField name="General/food/ medical_x000a_assistance" numFmtId="165">
      <sharedItems containsString="0" containsBlank="1" containsNumber="1" minValue="0" maxValue="3.09562E-2"/>
    </cacheField>
    <cacheField name="Other transfers" numFmtId="165">
      <sharedItems containsString="0" containsBlank="1" containsNumber="1" minValue="0" maxValue="0.2445784"/>
    </cacheField>
    <cacheField name="Residual" numFmtId="165">
      <sharedItems containsString="0" containsBlank="1" containsNumber="1" minValue="-7.1467999999998977E-3" maxValue="0.10350169999999997"/>
    </cacheField>
    <cacheField name="Income taxes" numFmtId="165">
      <sharedItems containsString="0" containsBlank="1" containsNumber="1" minValue="1.0479199999999999E-2" maxValue="0.3443499999999999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minada, C.L.J." refreshedDate="43029.502828819444" createdVersion="4" refreshedVersion="4" minRefreshableVersion="3" recordCount="293" xr:uid="{00000000-000A-0000-FFFF-FFFF03000000}">
  <cacheSource type="worksheet">
    <worksheetSource ref="Y5:AP298" sheet="A5 Decomposition"/>
  </cacheSource>
  <cacheFields count="18">
    <cacheField name="Year" numFmtId="0">
      <sharedItems containsSemiMixedTypes="0" containsString="0" containsNumber="1" containsInteger="1" minValue="1967" maxValue="2014" count="43">
        <n v="2010"/>
        <n v="2008"/>
        <n v="2003"/>
        <n v="2001"/>
        <n v="1995"/>
        <n v="1989"/>
        <n v="1985"/>
        <n v="1981"/>
        <n v="2013"/>
        <n v="2007"/>
        <n v="2004"/>
        <n v="2000"/>
        <n v="1997"/>
        <n v="1994"/>
        <n v="1987"/>
        <n v="1992"/>
        <n v="1988"/>
        <n v="2011"/>
        <n v="2009"/>
        <n v="2006"/>
        <n v="1998"/>
        <n v="1991"/>
        <n v="1975"/>
        <n v="1971"/>
        <n v="2002"/>
        <n v="1996"/>
        <n v="2012"/>
        <n v="2005"/>
        <n v="1984"/>
        <n v="1978"/>
        <n v="1983"/>
        <n v="1973"/>
        <n v="2014"/>
        <n v="1999"/>
        <n v="1986"/>
        <n v="1979"/>
        <n v="1993"/>
        <n v="1990"/>
        <n v="1980"/>
        <n v="1967"/>
        <n v="1982"/>
        <n v="1974"/>
        <n v="1969"/>
      </sharedItems>
    </cacheField>
    <cacheField name="Country" numFmtId="0">
      <sharedItems count="47">
        <s v="AU"/>
        <s v="AT"/>
        <s v="BE"/>
        <s v="BR"/>
        <s v="CA"/>
        <s v="CN"/>
        <s v="CO"/>
        <s v="CZ"/>
        <s v="DK"/>
        <s v="DO"/>
        <s v="EG"/>
        <s v="EE"/>
        <s v="FI"/>
        <s v="FR"/>
        <s v="GE"/>
        <s v="DE"/>
        <s v="GR"/>
        <s v="GT"/>
        <s v="HU"/>
        <s v="IS"/>
        <s v="IN"/>
        <s v="IE"/>
        <s v="IL"/>
        <s v="IT"/>
        <s v="JP"/>
        <s v="LU"/>
        <s v="MX"/>
        <s v="NL"/>
        <s v="NO"/>
        <s v="PA"/>
        <s v="PY"/>
        <s v="PE"/>
        <s v="PL"/>
        <s v="RO"/>
        <s v="RU"/>
        <s v="RS"/>
        <s v="SK"/>
        <s v="SI"/>
        <s v="ZA"/>
        <s v="KR"/>
        <s v="ES"/>
        <s v="SE"/>
        <s v="CH"/>
        <s v="TW"/>
        <s v="UK"/>
        <s v="US"/>
        <s v="UY"/>
      </sharedItems>
    </cacheField>
    <cacheField name="Region" numFmtId="0">
      <sharedItems count="8">
        <s v="Anglo-Saxon"/>
        <s v="EU15"/>
        <s v="BRICS"/>
        <s v="Latin America"/>
        <s v="CEE"/>
        <s v="Middle East"/>
        <s v="Europe - other"/>
        <s v="South-East Asia"/>
      </sharedItems>
    </cacheField>
    <cacheField name="Wave" numFmtId="0">
      <sharedItems count="10">
        <s v="Wave VIII"/>
        <s v="Wave VII"/>
        <s v="Wave VI"/>
        <s v="Wave V"/>
        <s v="Wave IV"/>
        <s v="Wave III"/>
        <s v="Wave II"/>
        <s v="Wave I"/>
        <s v="Wave IX"/>
        <s v="Historical wave"/>
      </sharedItems>
    </cacheField>
    <cacheField name="LIS Dataset" numFmtId="0">
      <sharedItems count="293">
        <s v="Australia 2010"/>
        <s v="Australia 2008"/>
        <s v="Australia 2003"/>
        <s v="Australia 2001"/>
        <s v="Australia 1995"/>
        <s v="Australia 1989"/>
        <s v="Australia 1985"/>
        <s v="Australia 1981"/>
        <s v="Austria 2013"/>
        <s v="Austria 2010"/>
        <s v="Austria 2007"/>
        <s v="Austria 2004"/>
        <s v="Austria 2000"/>
        <s v="Austria 1997"/>
        <s v="Austria 1995"/>
        <s v="Austria 1994"/>
        <s v="Austria 1987"/>
        <s v="Belgium 2000"/>
        <s v="Belgium 1997"/>
        <s v="Belgium 1995"/>
        <s v="Belgium 1992"/>
        <s v="Belgium 1988"/>
        <s v="Belgium 1985"/>
        <s v="Brazil 2013"/>
        <s v="Brazil 2011"/>
        <s v="Brazil 2009"/>
        <s v="Brazil 2006"/>
        <s v="Canada 2010"/>
        <s v="Canada 2007"/>
        <s v="Canada 2004"/>
        <s v="Canada 2000"/>
        <s v="Canada 1998"/>
        <s v="Canada 1997"/>
        <s v="Canada 1994"/>
        <s v="Canada 1991"/>
        <s v="Canada 1987"/>
        <s v="Canada 1981"/>
        <s v="Canada 1975"/>
        <s v="Canada 1971"/>
        <s v="China 2002"/>
        <s v="Colombia 2013"/>
        <s v="Colombia 2010"/>
        <s v="Colombia 2007"/>
        <s v="Colombia 2004"/>
        <s v="Czech Republic 2013"/>
        <s v="Czech Republic 2010"/>
        <s v="Czech Republic 2007"/>
        <s v="Czech Republic 2004"/>
        <s v="Czech Republic 2002"/>
        <s v="Czech Republic 1996"/>
        <s v="Czech Republic 1992"/>
        <s v="Denmark 2013"/>
        <s v="Denmark 2010"/>
        <s v="Denmark 2007"/>
        <s v="Denmark 2004"/>
        <s v="Denmark 2000"/>
        <s v="Denmark 1995"/>
        <s v="Denmark 1992"/>
        <s v="Denmark 1987"/>
        <s v="Dominican Rep. 2007"/>
        <s v="Egypt 2012"/>
        <s v="Estonia 2013"/>
        <s v="Estonia 2010"/>
        <s v="Estonia 2007"/>
        <s v="Estonia 2004"/>
        <s v="Estonia 2000"/>
        <s v="Finland 2013"/>
        <s v="Finland 2010"/>
        <s v="Finland 2007"/>
        <s v="Finland 2004"/>
        <s v="Finland 2000"/>
        <s v="Finland 1995"/>
        <s v="Finland 1991"/>
        <s v="Finland 1987"/>
        <s v="France 2010"/>
        <s v="France 2005"/>
        <s v="France 2000"/>
        <s v="France 1994"/>
        <s v="France 1989"/>
        <s v="France 1984"/>
        <s v="France 1978"/>
        <s v="Georgia 2013"/>
        <s v="Georgia 2010"/>
        <s v="Germany 2013"/>
        <s v="Germany 2010"/>
        <s v="Germany 2007"/>
        <s v="Germany 2004"/>
        <s v="Germany 2000"/>
        <s v="Germany 1994"/>
        <s v="Germany 1989"/>
        <s v="Germany 1984"/>
        <s v="Germany 1983"/>
        <s v="Germany 1981"/>
        <s v="Germany 1978"/>
        <s v="Germany 1973"/>
        <s v="Greece 2013"/>
        <s v="Greece 2010"/>
        <s v="Greece 2007"/>
        <s v="Greece 2004"/>
        <s v="Greece 2000"/>
        <s v="Greece 1995"/>
        <s v="Guatemala 2014"/>
        <s v="Guatemala 2011"/>
        <s v="Guatemala 2006"/>
        <s v="Hungary 2012"/>
        <s v="Hungary 2009"/>
        <s v="Hungary 2007"/>
        <s v="Hungary 2005"/>
        <s v="Hungary 1999"/>
        <s v="Hungary 1994"/>
        <s v="Hungary 1991"/>
        <s v="Iceland 2010"/>
        <s v="Iceland 2007"/>
        <s v="Iceland 2004"/>
        <s v="India 2011"/>
        <s v="India 2004"/>
        <s v="Ireland 2010"/>
        <s v="Ireland 2007"/>
        <s v="Ireland 2004"/>
        <s v="Ireland 2000"/>
        <s v="Ireland 1996"/>
        <s v="Ireland 1995"/>
        <s v="Ireland 1994"/>
        <s v="Ireland 1987"/>
        <s v="Israel 2012"/>
        <s v="Israel 2010"/>
        <s v="Israel 2007"/>
        <s v="Israel 2005"/>
        <s v="Israel 2001"/>
        <s v="Israel 1997"/>
        <s v="Israel 1992"/>
        <s v="Israel 1986"/>
        <s v="Israel 1979"/>
        <s v="Italy 2014"/>
        <s v="Italy 2010"/>
        <s v="Italy 2008"/>
        <s v="Italy 2004"/>
        <s v="Italy 2000"/>
        <s v="Italy 1998"/>
        <s v="Italy 1995"/>
        <s v="Italy 1993"/>
        <s v="Italy 1991"/>
        <s v="Italy 1989"/>
        <s v="Italy 1987"/>
        <s v="Italy 1986"/>
        <s v="Japan 2008"/>
        <s v="Luxembourg 2013"/>
        <s v="Luxembourg 2010"/>
        <s v="Luxembourg 2007"/>
        <s v="Luxembourg 2004"/>
        <s v="Luxembourg 2000"/>
        <s v="Luxembourg 1997"/>
        <s v="Luxembourg 1994"/>
        <s v="Luxembourg 1991"/>
        <s v="Luxembourg 1985"/>
        <s v="Mexico 2012"/>
        <s v="Mexico 2010"/>
        <s v="Mexico 2008"/>
        <s v="Mexico 2004"/>
        <s v="Mexico 2002"/>
        <s v="Mexico 2000"/>
        <s v="Mexico 1998"/>
        <s v="Mexico 1996"/>
        <s v="Mexico 1994"/>
        <s v="Mexico 1992"/>
        <s v="Mexico 1989"/>
        <s v="Mexico 1984"/>
        <s v="Netherlands 2013"/>
        <s v="Netherlands 2010"/>
        <s v="Netherlands 2007"/>
        <s v="Netherlands 2004"/>
        <s v="Netherlands 1999"/>
        <s v="Netherlands 1993"/>
        <s v="Netherlands 1990"/>
        <s v="Netherlands 1987"/>
        <s v="Netherlands 1983"/>
        <s v="Norway 2013"/>
        <s v="Norway 2010"/>
        <s v="Norway 2007"/>
        <s v="Norway 2004"/>
        <s v="Norway 2000"/>
        <s v="Norway 1995"/>
        <s v="Norway 1991"/>
        <s v="Norway 1986"/>
        <s v="Norway 1979"/>
        <s v="Panama 2013"/>
        <s v="Panama 2010"/>
        <s v="Panama 2007"/>
        <s v="Paraguay 2013"/>
        <s v="Paraguay 2010"/>
        <s v="Peru 2013"/>
        <s v="Peru 2010"/>
        <s v="Peru 2007"/>
        <s v="Peru 2004"/>
        <s v="Poland 2013"/>
        <s v="Poland 2010"/>
        <s v="Poland 2007"/>
        <s v="Poland 2004"/>
        <s v="Poland 1999"/>
        <s v="Poland 1995"/>
        <s v="Poland 1992"/>
        <s v="Poland 1986"/>
        <s v="Romania 1997"/>
        <s v="Romania 1995"/>
        <s v="Russia 2013"/>
        <s v="Russia 2010"/>
        <s v="Russia 2007"/>
        <s v="Russia 2004"/>
        <s v="Russia 2000"/>
        <s v="Serbia 2013"/>
        <s v="Serbia 2010"/>
        <s v="Serbia 2006"/>
        <s v="Slovakia 2013"/>
        <s v="Slovakia 2010"/>
        <s v="Slovakia 2007"/>
        <s v="Slovakia 2004"/>
        <s v="Slovakia 1996"/>
        <s v="Slovakia 1992"/>
        <s v="Slovenia 2012"/>
        <s v="Slovenia 2010"/>
        <s v="Slovenia 2007"/>
        <s v="Slovenia 2004"/>
        <s v="Slovenia 1999"/>
        <s v="Slovenia 1997"/>
        <s v="South Africa 2012"/>
        <s v="South Africa 2010"/>
        <s v="South Africa 2008"/>
        <s v="South Korea 2012"/>
        <s v="South Korea 2010"/>
        <s v="South Korea 2008"/>
        <s v="South Korea 2006"/>
        <s v="Spain 2013"/>
        <s v="Spain 2010"/>
        <s v="Spain 2007"/>
        <s v="Spain 2004"/>
        <s v="Spain 2000"/>
        <s v="Spain 1995"/>
        <s v="Spain 1990"/>
        <s v="Spain 1985"/>
        <s v="Spain 1980"/>
        <s v="Sweden 2005"/>
        <s v="Sweden 2000"/>
        <s v="Sweden 1995"/>
        <s v="Sweden 1992"/>
        <s v="Sweden 1987"/>
        <s v="Sweden 1981"/>
        <s v="Sweden 1975"/>
        <s v="Sweden 1967"/>
        <s v="Switzerland 2013"/>
        <s v="Switzerland 2010"/>
        <s v="Switzerland 2007"/>
        <s v="Switzerland 2004"/>
        <s v="Switzerland 2002"/>
        <s v="Switzerland 2000"/>
        <s v="Switzerland 1992"/>
        <s v="Switzerland 1982"/>
        <s v="Taiwan 2013"/>
        <s v="Taiwan 2010"/>
        <s v="Taiwan 2007"/>
        <s v="Taiwan 2005"/>
        <s v="Taiwan 2000"/>
        <s v="Taiwan 1997"/>
        <s v="Taiwan 1995"/>
        <s v="Taiwan 1991"/>
        <s v="Taiwan 1986"/>
        <s v="Taiwan 1981"/>
        <s v="United Kingdom 2013"/>
        <s v="United Kingdom 2010"/>
        <s v="United Kingdom 2007"/>
        <s v="United Kingdom 2004"/>
        <s v="United Kingdom 1999"/>
        <s v="United Kingdom 1995"/>
        <s v="United Kingdom 1994"/>
        <s v="United Kingdom 1991"/>
        <s v="United Kingdom 1986"/>
        <s v="United Kingdom 1979"/>
        <s v="United Kingdom 1974"/>
        <s v="United Kingdom 1969"/>
        <s v="United States 2013"/>
        <s v="United States 2010"/>
        <s v="United States 2007"/>
        <s v="United States 2004"/>
        <s v="United States 2000"/>
        <s v="United States 1997"/>
        <s v="United States 1994"/>
        <s v="United States 1991"/>
        <s v="United States 1986"/>
        <s v="United States 1979"/>
        <s v="United States 1974"/>
        <s v="Uruguay 2013"/>
        <s v="Uruguay 2010"/>
        <s v="Uruguay 2007"/>
        <s v="Uruguay 2004"/>
      </sharedItems>
    </cacheField>
    <cacheField name="Gross / net" numFmtId="1">
      <sharedItems count="3">
        <s v="Gross"/>
        <s v="Net"/>
        <s v="Mix"/>
      </sharedItems>
    </cacheField>
    <cacheField name="Relative fiscal_x000a_redistribution" numFmtId="9">
      <sharedItems containsString="0" containsBlank="1" containsNumber="1" minValue="1.6569946032984323E-4" maxValue="0.5479748155678823"/>
    </cacheField>
    <cacheField name="Total_x000a_redistribution" numFmtId="9">
      <sharedItems containsString="0" containsBlank="1" containsNumber="1" containsInteger="1" minValue="1" maxValue="1"/>
    </cacheField>
    <cacheField name="Old-age/ _x000a_Disability/ _x000a_Survivor" numFmtId="9">
      <sharedItems containsString="0" containsBlank="1" containsNumber="1" minValue="-30.193317422446171" maxValue="1.0418331774508975"/>
    </cacheField>
    <cacheField name="Sickness" numFmtId="9">
      <sharedItems containsString="0" containsBlank="1" containsNumber="1" minValue="-5.0976119456302349E-3" maxValue="0.45814018849048072"/>
    </cacheField>
    <cacheField name="Family/ _x000a_Children" numFmtId="9">
      <sharedItems containsString="0" containsBlank="1" containsNumber="1" minValue="0" maxValue="0.24230404097642833"/>
    </cacheField>
    <cacheField name="Education" numFmtId="9">
      <sharedItems containsString="0" containsBlank="1" containsNumber="1" minValue="-4.1833177450897055E-2" maxValue="0.20648967551622424"/>
    </cacheField>
    <cacheField name="Unemployment " numFmtId="9">
      <sharedItems containsString="0" containsBlank="1" containsNumber="1" minValue="-8.6548533048257589E-3" maxValue="0.46380183600045916"/>
    </cacheField>
    <cacheField name="Housing" numFmtId="9">
      <sharedItems containsString="0" containsBlank="1" containsNumber="1" minValue="-4.6443747170353822E-3" maxValue="0.31656598340581527"/>
    </cacheField>
    <cacheField name="General/food/ medical_x000a_assistance" numFmtId="9">
      <sharedItems containsString="0" containsBlank="1" containsNumber="1" minValue="0" maxValue="0.67387529128879509"/>
    </cacheField>
    <cacheField name="Other transfers" numFmtId="9">
      <sharedItems containsString="0" containsBlank="1" containsNumber="1" minValue="-6.5967533400373563E-2" maxValue="0.97383504703566137"/>
    </cacheField>
    <cacheField name="Income_x000a_taxes" numFmtId="9">
      <sharedItems containsString="0" containsBlank="1" containsNumber="1" minValue="-0.75454421648815861" maxValue="31.193317422446626"/>
    </cacheField>
    <cacheField name="Residual" numFmtId="9">
      <sharedItems containsString="0" containsBlank="1" containsNumber="1" minValue="-0.66094777143682715" maxValue="0.54158827390067732"/>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minada, C.L.J." refreshedDate="43029.502828935183" createdVersion="4" refreshedVersion="4" minRefreshableVersion="3" recordCount="293" xr:uid="{00000000-000A-0000-FFFF-FFFF04000000}">
  <cacheSource type="worksheet">
    <worksheetSource ref="A3:K296" sheet="A1 Descriptives"/>
  </cacheSource>
  <cacheFields count="11">
    <cacheField name="Year" numFmtId="0">
      <sharedItems containsSemiMixedTypes="0" containsString="0" containsNumber="1" containsInteger="1" minValue="1967" maxValue="2014" count="43">
        <n v="2010"/>
        <n v="2008"/>
        <n v="2003"/>
        <n v="2001"/>
        <n v="1995"/>
        <n v="1989"/>
        <n v="1985"/>
        <n v="1981"/>
        <n v="2013"/>
        <n v="2007"/>
        <n v="2004"/>
        <n v="2000"/>
        <n v="1997"/>
        <n v="1994"/>
        <n v="1987"/>
        <n v="1992"/>
        <n v="1988"/>
        <n v="2011"/>
        <n v="2009"/>
        <n v="2006"/>
        <n v="1998"/>
        <n v="1991"/>
        <n v="1975"/>
        <n v="1971"/>
        <n v="2002"/>
        <n v="1996"/>
        <n v="2012"/>
        <n v="2005"/>
        <n v="1984"/>
        <n v="1978"/>
        <n v="1983"/>
        <n v="1973"/>
        <n v="2014"/>
        <n v="1999"/>
        <n v="1986"/>
        <n v="1979"/>
        <n v="1993"/>
        <n v="1990"/>
        <n v="1980"/>
        <n v="1967"/>
        <n v="1982"/>
        <n v="1974"/>
        <n v="1969"/>
      </sharedItems>
    </cacheField>
    <cacheField name="Code" numFmtId="0">
      <sharedItems count="47">
        <s v="AU"/>
        <s v="AT"/>
        <s v="BE"/>
        <s v="BR"/>
        <s v="CA"/>
        <s v="CN"/>
        <s v="CO"/>
        <s v="CZ"/>
        <s v="DK"/>
        <s v="DO"/>
        <s v="EG"/>
        <s v="EE"/>
        <s v="FI"/>
        <s v="FR"/>
        <s v="GE"/>
        <s v="DE"/>
        <s v="GR"/>
        <s v="GT"/>
        <s v="HU"/>
        <s v="IS"/>
        <s v="IN"/>
        <s v="IE"/>
        <s v="IL"/>
        <s v="IT"/>
        <s v="JP"/>
        <s v="LU"/>
        <s v="MX"/>
        <s v="NL"/>
        <s v="NO"/>
        <s v="PA"/>
        <s v="PY"/>
        <s v="PE"/>
        <s v="PL"/>
        <s v="RO"/>
        <s v="RU"/>
        <s v="RS"/>
        <s v="SK"/>
        <s v="SI"/>
        <s v="ZA"/>
        <s v="KR"/>
        <s v="ES"/>
        <s v="SE"/>
        <s v="CH"/>
        <s v="TW"/>
        <s v="UK"/>
        <s v="US"/>
        <s v="UY"/>
      </sharedItems>
    </cacheField>
    <cacheField name="Region" numFmtId="0">
      <sharedItems count="11">
        <s v="Anglo-Saxon"/>
        <s v="EU15"/>
        <s v="BRICS"/>
        <s v="Latin America"/>
        <s v="CEE"/>
        <s v="Middle East"/>
        <s v="Europe - other"/>
        <s v="South-East Asia"/>
        <s v="EU NMS" u="1"/>
        <s v="Asia" u="1"/>
        <s v="Middle Income" u="1"/>
      </sharedItems>
    </cacheField>
    <cacheField name="Wave" numFmtId="0">
      <sharedItems count="10">
        <s v="Wave VIII"/>
        <s v="Wave VII"/>
        <s v="Wave VI"/>
        <s v="Wave V"/>
        <s v="Wave IV"/>
        <s v="Wave III"/>
        <s v="Wave II"/>
        <s v="Wave I"/>
        <s v="Wave IX"/>
        <s v="Historical wave"/>
      </sharedItems>
    </cacheField>
    <cacheField name="Country / year" numFmtId="0">
      <sharedItems count="293">
        <s v="Australia 2010"/>
        <s v="Australia 2008"/>
        <s v="Australia 2003"/>
        <s v="Australia 2001"/>
        <s v="Australia 1995"/>
        <s v="Australia 1989"/>
        <s v="Australia 1985"/>
        <s v="Australia 1981"/>
        <s v="Austria 2013"/>
        <s v="Austria 2010"/>
        <s v="Austria 2007"/>
        <s v="Austria 2004"/>
        <s v="Austria 2000"/>
        <s v="Austria 1997"/>
        <s v="Austria 1995"/>
        <s v="Austria 1994"/>
        <s v="Austria 1987"/>
        <s v="Belgium 2000"/>
        <s v="Belgium 1997"/>
        <s v="Belgium 1995"/>
        <s v="Belgium 1992"/>
        <s v="Belgium 1988"/>
        <s v="Belgium 1985"/>
        <s v="Brazil 2013"/>
        <s v="Brazil 2011"/>
        <s v="Brazil 2009"/>
        <s v="Brazil 2006"/>
        <s v="Canada 2010"/>
        <s v="Canada 2007"/>
        <s v="Canada 2004"/>
        <s v="Canada 2000"/>
        <s v="Canada 1998"/>
        <s v="Canada 1997"/>
        <s v="Canada 1994"/>
        <s v="Canada 1991"/>
        <s v="Canada 1987"/>
        <s v="Canada 1981"/>
        <s v="Canada 1975"/>
        <s v="Canada 1971"/>
        <s v="China 2002"/>
        <s v="Colombia 2013"/>
        <s v="Colombia 2010"/>
        <s v="Colombia 2007"/>
        <s v="Colombia 2004"/>
        <s v="Czech Republic 2013"/>
        <s v="Czech Republic 2010"/>
        <s v="Czech Republic 2007"/>
        <s v="Czech Republic 2004"/>
        <s v="Czech Republic 2002"/>
        <s v="Czech Republic 1996"/>
        <s v="Czech Republic 1992"/>
        <s v="Denmark 2013"/>
        <s v="Denmark 2010"/>
        <s v="Denmark 2007"/>
        <s v="Denmark 2004"/>
        <s v="Denmark 2000"/>
        <s v="Denmark 1995"/>
        <s v="Denmark 1992"/>
        <s v="Denmark 1987"/>
        <s v="Dominican Rep 2007"/>
        <s v="Egypt 2012"/>
        <s v="Estonia 2013"/>
        <s v="Estonia 2010"/>
        <s v="Estonia 2007"/>
        <s v="Estonia 2004"/>
        <s v="Estonia 2000"/>
        <s v="Finland 2013"/>
        <s v="Finland 2010"/>
        <s v="Finland 2007"/>
        <s v="Finland 2004"/>
        <s v="Finland 2000"/>
        <s v="Finland 1995"/>
        <s v="Finland 1991"/>
        <s v="Finland 1987"/>
        <s v="France 2010"/>
        <s v="France 2005"/>
        <s v="France 2000"/>
        <s v="France 1994"/>
        <s v="France 1989"/>
        <s v="France 1984"/>
        <s v="France 1978"/>
        <s v="Georgia 2013"/>
        <s v="Georgia 2010"/>
        <s v="Germany 2013"/>
        <s v="Germany 2010"/>
        <s v="Germany 2007"/>
        <s v="Germany 2004"/>
        <s v="Germany 2000"/>
        <s v="Germany 1994"/>
        <s v="Germany 1989"/>
        <s v="Germany 1984"/>
        <s v="Germany 1983"/>
        <s v="Germany 1981"/>
        <s v="Germany 1978"/>
        <s v="Germany 1973"/>
        <s v="Greece 2013"/>
        <s v="Greece 2010"/>
        <s v="Greece 2007"/>
        <s v="Greece 2004"/>
        <s v="Greece 2000"/>
        <s v="Greece 1995"/>
        <s v="Guatemala 2014"/>
        <s v="Guatemala 2011"/>
        <s v="Guatemala 2006"/>
        <s v="Hungary 2012"/>
        <s v="Hungary 2009"/>
        <s v="Hungary 2007"/>
        <s v="Hungary 2005"/>
        <s v="Hungary 1999"/>
        <s v="Hungary 1994"/>
        <s v="Hungary 1991"/>
        <s v="Iceland 2010"/>
        <s v="Iceland 2007"/>
        <s v="Iceland 2004"/>
        <s v="India 2011"/>
        <s v="India 2004"/>
        <s v="Ireland 2010"/>
        <s v="Ireland 2007"/>
        <s v="Ireland 2004"/>
        <s v="Ireland 2000"/>
        <s v="Ireland 1996"/>
        <s v="Ireland 1995"/>
        <s v="Ireland 1994"/>
        <s v="Ireland 1987"/>
        <s v="Israel 2012"/>
        <s v="Israel 2010"/>
        <s v="Israel 2007"/>
        <s v="Israel 2005"/>
        <s v="Israel 2001"/>
        <s v="Israel 1997"/>
        <s v="Israel 1992"/>
        <s v="Israel 1986"/>
        <s v="Israel 1979"/>
        <s v="Italy 2014"/>
        <s v="Italy 2010"/>
        <s v="Italy 2008"/>
        <s v="Italy 2004"/>
        <s v="Italy 2000"/>
        <s v="Italy 1998"/>
        <s v="Italy 1995"/>
        <s v="Italy 1993"/>
        <s v="Italy 1991"/>
        <s v="Italy 1989"/>
        <s v="Italy 1987"/>
        <s v="Italy 1986"/>
        <s v="Japan 2008"/>
        <s v="Luxembourg 2013"/>
        <s v="Luxembourg 2010"/>
        <s v="Luxembourg 2007"/>
        <s v="Luxembourg 2004"/>
        <s v="Luxembourg 2000"/>
        <s v="Luxembourg 1997"/>
        <s v="Luxembourg 1994"/>
        <s v="Luxembourg 1991"/>
        <s v="Luxembourg 1985"/>
        <s v="Mexico 2012"/>
        <s v="Mexico 2010"/>
        <s v="Mexico 2008"/>
        <s v="Mexico 2004"/>
        <s v="Mexico 2002"/>
        <s v="Mexico 2000"/>
        <s v="Mexico 1998"/>
        <s v="Mexico 1996"/>
        <s v="Mexico 1994"/>
        <s v="Mexico 1992"/>
        <s v="Mexico 1989"/>
        <s v="Mexico 1984"/>
        <s v="Netherlands 2013"/>
        <s v="Netherlands 2010"/>
        <s v="Netherlands 2007"/>
        <s v="Netherlands 2004"/>
        <s v="Netherlands 1999"/>
        <s v="Netherlands 1993"/>
        <s v="Netherlands 1990"/>
        <s v="Netherlands 1987"/>
        <s v="Netherlands 1983"/>
        <s v="Norway 2013"/>
        <s v="Norway 2010"/>
        <s v="Norway 2007"/>
        <s v="Norway 2004"/>
        <s v="Norway 2000"/>
        <s v="Norway 1995"/>
        <s v="Norway 1991"/>
        <s v="Norway 1986"/>
        <s v="Norway 1979"/>
        <s v="Panama 2013"/>
        <s v="Panama 2010"/>
        <s v="Panama 2007"/>
        <s v="Paraguay 2013"/>
        <s v="Paraguay 2010"/>
        <s v="Peru 2013"/>
        <s v="Peru 2010"/>
        <s v="Peru 2007"/>
        <s v="Peru 2004"/>
        <s v="Poland 2013"/>
        <s v="Poland 2010"/>
        <s v="Poland 2007"/>
        <s v="Poland 2004"/>
        <s v="Poland 1999"/>
        <s v="Poland 1995"/>
        <s v="Poland 1992"/>
        <s v="Poland 1986"/>
        <s v="Romania 1997"/>
        <s v="Romania 1995"/>
        <s v="Russia 2013"/>
        <s v="Russia 2010"/>
        <s v="Russia 2007"/>
        <s v="Russia 2004"/>
        <s v="Russia 2000"/>
        <s v="Serbia 2013"/>
        <s v="Serbia 2010"/>
        <s v="Serbia 2006"/>
        <s v="Slovakia 2013"/>
        <s v="Slovakia 2010"/>
        <s v="Slovakia 2007"/>
        <s v="Slovakia 2004"/>
        <s v="Slovakia 1996"/>
        <s v="Slovakia 1992"/>
        <s v="Slovenia 2012"/>
        <s v="Slovenia 2010"/>
        <s v="Slovenia 2007"/>
        <s v="Slovenia 2004"/>
        <s v="Slovenia 1999"/>
        <s v="Slovenia 1997"/>
        <s v="South Africa 2012"/>
        <s v="South Africa 2010"/>
        <s v="South Africa 2008"/>
        <s v="South Korea 2012"/>
        <s v="South Korea 2010"/>
        <s v="South Korea 2008"/>
        <s v="South Korea 2006"/>
        <s v="Spain 2013"/>
        <s v="Spain 2010"/>
        <s v="Spain 2007"/>
        <s v="Spain 2004"/>
        <s v="Spain 2000"/>
        <s v="Spain 1995"/>
        <s v="Spain 1990"/>
        <s v="Spain 1985"/>
        <s v="Spain 1980"/>
        <s v="Sweden 2005"/>
        <s v="Sweden 2000"/>
        <s v="Sweden 1995"/>
        <s v="Sweden 1992"/>
        <s v="Sweden 1987"/>
        <s v="Sweden 1981"/>
        <s v="Sweden 1975"/>
        <s v="Sweden 1967"/>
        <s v="Switzerland 2013"/>
        <s v="Switzerland 2010"/>
        <s v="Switzerland 2007"/>
        <s v="Switzerland 2004"/>
        <s v="Switzerland 2002"/>
        <s v="Switzerland 2000"/>
        <s v="Switzerland 1992"/>
        <s v="Switzerland 1982"/>
        <s v="Taiwan 2013"/>
        <s v="Taiwan 2010"/>
        <s v="Taiwan 2007"/>
        <s v="Taiwan 2005"/>
        <s v="Taiwan 2000"/>
        <s v="Taiwan 1997"/>
        <s v="Taiwan 1995"/>
        <s v="Taiwan 1991"/>
        <s v="Taiwan 1986"/>
        <s v="Taiwan 1981"/>
        <s v="United Kingdom 2013"/>
        <s v="United Kingdom 2010"/>
        <s v="United Kingdom 2007"/>
        <s v="United Kingdom 2004"/>
        <s v="United Kingdom 1999"/>
        <s v="United Kingdom 1995"/>
        <s v="United Kingdom 1994"/>
        <s v="United Kingdom 1991"/>
        <s v="United Kingdom 1986"/>
        <s v="United Kingdom 1979"/>
        <s v="United Kingdom 1974"/>
        <s v="United Kingdom 1969"/>
        <s v="United States 2013"/>
        <s v="United States 2010"/>
        <s v="United States 2007"/>
        <s v="United States 2004"/>
        <s v="United States 2000"/>
        <s v="United States 1997"/>
        <s v="United States 1994"/>
        <s v="United States 1991"/>
        <s v="United States 1986"/>
        <s v="United States 1979"/>
        <s v="United States 1974"/>
        <s v="Uruguay 2013"/>
        <s v="Uruguay 2010"/>
        <s v="Uruguay 2007"/>
        <s v="Uruguay 2004"/>
      </sharedItems>
    </cacheField>
    <cacheField name="Median equivalized income" numFmtId="3">
      <sharedItems containsSemiMixedTypes="0" containsString="0" containsNumber="1" minValue="648.70650000000001" maxValue="29235552"/>
    </cacheField>
    <cacheField name="Mean equivalized income" numFmtId="3">
      <sharedItems containsSemiMixedTypes="0" containsString="0" containsNumber="1" minValue="741.08370000000002" maxValue="33038602"/>
    </cacheField>
    <cacheField name="Gross, net or mixed" numFmtId="1">
      <sharedItems count="3">
        <s v="Gross"/>
        <s v="Net"/>
        <s v="Mix"/>
      </sharedItems>
    </cacheField>
    <cacheField name="# Observations _x000a_Primary_x000a_Income" numFmtId="3">
      <sharedItems containsSemiMixedTypes="0" containsString="0" containsNumber="1" containsInteger="1" minValue="0" maxValue="234519"/>
    </cacheField>
    <cacheField name=" # Obervations_x000a_Gross_x000a_Income" numFmtId="3">
      <sharedItems containsSemiMixedTypes="0" containsString="0" containsNumber="1" containsInteger="1" minValue="0" maxValue="234497"/>
    </cacheField>
    <cacheField name="# Observations_x000a_Disposable_x000a_Income" numFmtId="3">
      <sharedItems containsSemiMixedTypes="0" containsString="0" containsNumber="1" containsInteger="1" minValue="1636" maxValue="23451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3">
  <r>
    <x v="0"/>
    <x v="0"/>
    <x v="0"/>
    <x v="0"/>
    <x v="0"/>
    <x v="0"/>
    <n v="0.47715229999999997"/>
    <n v="0.36766199999999999"/>
    <n v="0.33005669999999998"/>
    <n v="0.14709559999999999"/>
    <n v="0.10949029999999998"/>
    <n v="3.7605300000000008E-2"/>
    <n v="0.30827809066413386"/>
    <n v="0.22946614739151419"/>
    <n v="7.8811943272619686E-2"/>
    <n v="0.74434789347879871"/>
    <n v="0.25565210652120124"/>
    <n v="2010"/>
    <s v="AU"/>
    <s v="Wave VIII"/>
    <s v="Australia 2010"/>
    <s v="Gross"/>
    <n v="0.41428939999999997"/>
    <n v="0.3466998"/>
    <n v="0.31274659999999999"/>
    <n v="0.10154279999999999"/>
    <n v="6.7589599999999972E-2"/>
    <n v="3.3953200000000017E-2"/>
    <n v="0.24510112978994875"/>
    <n v="0.16314585890925518"/>
    <n v="8.1955270880693584E-2"/>
    <n v="0.66562671110113159"/>
    <n v="0.33437328889886847"/>
  </r>
  <r>
    <x v="1"/>
    <x v="0"/>
    <x v="0"/>
    <x v="1"/>
    <x v="1"/>
    <x v="0"/>
    <n v="0.4749102"/>
    <n v="0.37573260000000003"/>
    <n v="0.33309480000000002"/>
    <n v="0.14181539999999998"/>
    <n v="9.9177599999999977E-2"/>
    <n v="4.2637800000000003E-2"/>
    <n v="0.29861519082976101"/>
    <n v="0.20883442806661129"/>
    <n v="8.9780762763149752E-2"/>
    <n v="0.69934294865014657"/>
    <n v="0.30065705134985349"/>
    <n v="2008"/>
    <s v="AU"/>
    <s v="Wave VII"/>
    <s v="Australia 2008"/>
    <s v="Gross"/>
    <n v="0.41664469999999998"/>
    <n v="0.35859669999999999"/>
    <n v="0.32051439999999998"/>
    <n v="9.6130300000000002E-2"/>
    <n v="5.8047999999999988E-2"/>
    <n v="3.8082300000000013E-2"/>
    <n v="0.23072488381587478"/>
    <n v="0.13932254508457684"/>
    <n v="9.1402338731297952E-2"/>
    <n v="0.60384707007051874"/>
    <n v="0.39615292992948126"/>
  </r>
  <r>
    <x v="2"/>
    <x v="0"/>
    <x v="0"/>
    <x v="2"/>
    <x v="2"/>
    <x v="0"/>
    <n v="0.47548750000000001"/>
    <n v="0.3596799"/>
    <n v="0.31206430000000002"/>
    <n v="0.16342319999999999"/>
    <n v="0.11580760000000001"/>
    <n v="4.761559999999998E-2"/>
    <n v="0.3436961013696469"/>
    <n v="0.24355550881989538"/>
    <n v="0.10014059254975152"/>
    <n v="0.70863622790399416"/>
    <n v="0.29136377209600584"/>
    <n v="2003"/>
    <s v="AU"/>
    <s v="Wave VI"/>
    <s v="Australia 2003"/>
    <s v="Gross"/>
    <n v="0.4206628"/>
    <n v="0.3441592"/>
    <n v="0.30091760000000001"/>
    <n v="0.1197452"/>
    <n v="7.6503600000000005E-2"/>
    <n v="4.3241599999999991E-2"/>
    <n v="0.28465840098054784"/>
    <n v="0.18186442918175794"/>
    <n v="0.10279397179878989"/>
    <n v="0.63888656914849207"/>
    <n v="0.36111343085150799"/>
  </r>
  <r>
    <x v="3"/>
    <x v="0"/>
    <x v="0"/>
    <x v="3"/>
    <x v="3"/>
    <x v="0"/>
    <n v="0.48829860000000003"/>
    <n v="0.36621350000000003"/>
    <n v="0.31705489999999997"/>
    <n v="0.17124370000000005"/>
    <n v="0.1220851"/>
    <n v="4.9158600000000052E-2"/>
    <n v="0.3506946364376225"/>
    <n v="0.25002140083956825"/>
    <n v="0.10067323559805424"/>
    <n v="0.71293192099913727"/>
    <n v="0.28706807900086273"/>
    <n v="2001"/>
    <s v="AU"/>
    <s v="Wave V"/>
    <s v="Australia 2001"/>
    <s v="Gross"/>
    <n v="0.43323640000000002"/>
    <n v="0.3517634"/>
    <n v="0.3079575"/>
    <n v="0.12527890000000003"/>
    <n v="8.1473000000000018E-2"/>
    <n v="4.3805900000000009E-2"/>
    <n v="0.28916983891473574"/>
    <n v="0.1880566822178377"/>
    <n v="0.10111315669689806"/>
    <n v="0.65033297706158022"/>
    <n v="0.34966702293841978"/>
  </r>
  <r>
    <x v="4"/>
    <x v="0"/>
    <x v="0"/>
    <x v="4"/>
    <x v="4"/>
    <x v="0"/>
    <n v="0.47380430000000001"/>
    <n v="0.35688140000000002"/>
    <n v="0.30825000000000002"/>
    <n v="0.16555429999999999"/>
    <n v="0.1169229"/>
    <n v="4.8631399999999991E-2"/>
    <n v="0.34941493777072091"/>
    <n v="0.24677467047048748"/>
    <n v="0.10264026730023343"/>
    <n v="0.70625106083019296"/>
    <n v="0.2937489391698071"/>
    <n v="1995"/>
    <s v="AU"/>
    <s v="Wave IV"/>
    <s v="Australia 1995"/>
    <s v="Gross"/>
    <n v="0.42206840000000001"/>
    <n v="0.34327780000000002"/>
    <n v="0.29933969999999999"/>
    <n v="0.12272870000000002"/>
    <n v="7.8790599999999988E-2"/>
    <n v="4.3938100000000035E-2"/>
    <n v="0.29077917228581912"/>
    <n v="0.18667732528661227"/>
    <n v="0.10410184699920684"/>
    <n v="0.64199001537537648"/>
    <n v="0.35800998462462347"/>
  </r>
  <r>
    <x v="5"/>
    <x v="0"/>
    <x v="0"/>
    <x v="5"/>
    <x v="5"/>
    <x v="0"/>
    <n v="0.4345214"/>
    <n v="0.3525952"/>
    <n v="0.30248000000000003"/>
    <n v="0.13204139999999998"/>
    <n v="8.1926200000000005E-2"/>
    <n v="5.0115199999999971E-2"/>
    <n v="0.30387778369488816"/>
    <n v="0.18854353318386621"/>
    <n v="0.11533425051102195"/>
    <n v="0.62045843197663775"/>
    <n v="0.3795415680233622"/>
    <n v="1989"/>
    <s v="AU"/>
    <s v="Wave III"/>
    <s v="Australia 1989"/>
    <s v="Gross"/>
    <n v="0.38568989999999997"/>
    <n v="0.33243630000000002"/>
    <n v="0.28717789999999999"/>
    <n v="9.8511999999999988E-2"/>
    <n v="5.3253599999999957E-2"/>
    <n v="4.5258400000000032E-2"/>
    <n v="0.25541762955161645"/>
    <n v="0.13807361820986228"/>
    <n v="0.11734401134175418"/>
    <n v="0.54057982783823255"/>
    <n v="0.45942017216176745"/>
  </r>
  <r>
    <x v="6"/>
    <x v="0"/>
    <x v="0"/>
    <x v="6"/>
    <x v="6"/>
    <x v="0"/>
    <n v="0.43449840000000001"/>
    <n v="0.34611579999999997"/>
    <n v="0.29153829999999997"/>
    <n v="0.14296010000000003"/>
    <n v="8.8382600000000033E-2"/>
    <n v="5.4577500000000001E-2"/>
    <n v="0.32902330595463652"/>
    <n v="0.20341294697517881"/>
    <n v="0.12561035897945769"/>
    <n v="0.61823263973654197"/>
    <n v="0.38176736026345803"/>
    <n v="1985"/>
    <s v="AU"/>
    <s v="Wave II"/>
    <s v="Australia 1985"/>
    <s v="Gross"/>
    <n v="0.38970630000000001"/>
    <n v="0.32898359999999999"/>
    <n v="0.2791575"/>
    <n v="0.1105488"/>
    <n v="6.0722700000000018E-2"/>
    <n v="4.9826099999999984E-2"/>
    <n v="0.28367208844198821"/>
    <n v="0.15581657263431464"/>
    <n v="0.12785551580767357"/>
    <n v="0.54928411705961544"/>
    <n v="0.45071588294038456"/>
  </r>
  <r>
    <x v="7"/>
    <x v="0"/>
    <x v="0"/>
    <x v="7"/>
    <x v="7"/>
    <x v="0"/>
    <n v="0.402499"/>
    <n v="0.32677909999999999"/>
    <n v="0.28069690000000003"/>
    <n v="0.12180209999999997"/>
    <n v="7.5719900000000007E-2"/>
    <n v="4.6082199999999962E-2"/>
    <n v="0.3026146648811549"/>
    <n v="0.18812444254519889"/>
    <n v="0.11449022233595602"/>
    <n v="0.62166333749582336"/>
    <n v="0.37833666250417664"/>
    <n v="1981"/>
    <s v="AU"/>
    <s v="Wave I"/>
    <s v="Australia 1981"/>
    <s v="Gross"/>
    <n v="0.3665001"/>
    <n v="0.31742789999999999"/>
    <n v="0.27351700000000001"/>
    <n v="9.2983099999999985E-2"/>
    <n v="4.907220000000001E-2"/>
    <n v="4.3910899999999975E-2"/>
    <n v="0.25370552422768777"/>
    <n v="0.13389409716395714"/>
    <n v="0.11981142706373062"/>
    <n v="0.52775396819422038"/>
    <n v="0.47224603180577956"/>
  </r>
  <r>
    <x v="8"/>
    <x v="1"/>
    <x v="1"/>
    <x v="8"/>
    <x v="8"/>
    <x v="0"/>
    <n v="0.49322860000000002"/>
    <n v="0.32242969999999999"/>
    <n v="0.27862360000000003"/>
    <n v="0.21460499999999999"/>
    <n v="0.17079890000000003"/>
    <n v="4.3806099999999959E-2"/>
    <n v="0.43510250622125313"/>
    <n v="0.34628750238733119"/>
    <n v="8.8815003833921949E-2"/>
    <n v="0.79587567857226083"/>
    <n v="0.20412432142773915"/>
    <n v="2013"/>
    <s v="AT"/>
    <s v="Wave IX"/>
    <s v="Austria 2013"/>
    <s v="Gross"/>
    <n v="0.41694209999999998"/>
    <n v="0.32033919999999999"/>
    <n v="0.27987440000000002"/>
    <n v="0.13706769999999996"/>
    <n v="9.6602899999999992E-2"/>
    <n v="4.0464799999999967E-2"/>
    <n v="0.32874516629527206"/>
    <n v="0.2316938011297012"/>
    <n v="9.7051365165570877E-2"/>
    <n v="0.70478238126123094"/>
    <n v="0.29521761873876906"/>
  </r>
  <r>
    <x v="0"/>
    <x v="1"/>
    <x v="1"/>
    <x v="0"/>
    <x v="9"/>
    <x v="0"/>
    <n v="0.49091859999999998"/>
    <n v="0.32498260000000001"/>
    <n v="0.27928360000000002"/>
    <n v="0.21163499999999996"/>
    <n v="0.16593599999999997"/>
    <n v="4.569899999999999E-2"/>
    <n v="0.4310999827670004"/>
    <n v="0.33801123037505604"/>
    <n v="9.308875239194439E-2"/>
    <n v="0.78406690764760079"/>
    <n v="0.21593309235239916"/>
    <n v="2010"/>
    <s v="AT"/>
    <s v="Wave VIII"/>
    <s v="Austria 2010"/>
    <s v="Gross"/>
    <n v="0.42079240000000001"/>
    <n v="0.32040590000000002"/>
    <n v="0.27734520000000001"/>
    <n v="0.1434472"/>
    <n v="0.10038649999999999"/>
    <n v="4.3060700000000007E-2"/>
    <n v="0.34089779188027158"/>
    <n v="0.23856538283486106"/>
    <n v="0.10233240904541054"/>
    <n v="0.69981498418930443"/>
    <n v="0.30018501581069557"/>
  </r>
  <r>
    <x v="9"/>
    <x v="1"/>
    <x v="1"/>
    <x v="1"/>
    <x v="10"/>
    <x v="0"/>
    <n v="0.48456870000000002"/>
    <n v="0.32874569999999997"/>
    <n v="0.28395039999999999"/>
    <n v="0.20061830000000003"/>
    <n v="0.15582300000000004"/>
    <n v="4.4795299999999982E-2"/>
    <n v="0.41401415320469526"/>
    <n v="0.32157050176786084"/>
    <n v="9.2443651436834404E-2"/>
    <n v="0.77671378932031632"/>
    <n v="0.22328621067968363"/>
    <n v="2007"/>
    <s v="AT"/>
    <s v="Wave VII"/>
    <s v="Austria 2007"/>
    <s v="Gross"/>
    <n v="0.41582239999999998"/>
    <n v="0.32224429999999998"/>
    <n v="0.28058"/>
    <n v="0.13524239999999998"/>
    <n v="9.3578099999999997E-2"/>
    <n v="4.1664299999999987E-2"/>
    <n v="0.32524077586969818"/>
    <n v="0.22504343200366311"/>
    <n v="0.10019734386603509"/>
    <n v="0.69192871466344885"/>
    <n v="0.3080712853365512"/>
  </r>
  <r>
    <x v="10"/>
    <x v="1"/>
    <x v="1"/>
    <x v="2"/>
    <x v="11"/>
    <x v="0"/>
    <n v="0.45829779999999998"/>
    <n v="0.30296529999999999"/>
    <n v="0.26856449999999998"/>
    <n v="0.18973329999999999"/>
    <n v="0.15533249999999998"/>
    <n v="3.4400800000000009E-2"/>
    <n v="0.41399565959077267"/>
    <n v="0.33893354932098735"/>
    <n v="7.5062110269785307E-2"/>
    <n v="0.81868865402119706"/>
    <n v="0.18131134597880294"/>
    <n v="2004"/>
    <s v="AT"/>
    <s v="Wave VI"/>
    <s v="Austria 2004"/>
    <s v="Gross"/>
    <n v="0.39945079999999999"/>
    <n v="0.29824220000000001"/>
    <n v="0.26727309999999999"/>
    <n v="0.13217770000000001"/>
    <n v="0.10120859999999998"/>
    <n v="3.0969100000000027E-2"/>
    <n v="0.33089857374174747"/>
    <n v="0.25336937615345867"/>
    <n v="7.7529197588288787E-2"/>
    <n v="0.76570102218452862"/>
    <n v="0.23429897781547132"/>
  </r>
  <r>
    <x v="11"/>
    <x v="1"/>
    <x v="1"/>
    <x v="3"/>
    <x v="12"/>
    <x v="1"/>
    <n v="0.42722379999999999"/>
    <n v="0.25733159999999999"/>
    <n v="0.25733159999999999"/>
    <n v="0.16989219999999999"/>
    <n v="0.16989219999999999"/>
    <m/>
    <n v="0.39766557949252829"/>
    <n v="0.39766557949252829"/>
    <n v="0"/>
    <n v="1"/>
    <m/>
    <n v="2000"/>
    <s v="AT"/>
    <s v="Wave V"/>
    <s v="Austria 2000"/>
    <s v="Net"/>
    <n v="0.3636954"/>
    <n v="0.2537296"/>
    <n v="0.2537296"/>
    <n v="0.1099658"/>
    <n v="0.1099658"/>
    <m/>
    <n v="0.30235686236339532"/>
    <n v="0.30235686236339532"/>
    <n v="0"/>
    <n v="1"/>
    <m/>
  </r>
  <r>
    <x v="12"/>
    <x v="1"/>
    <x v="1"/>
    <x v="4"/>
    <x v="13"/>
    <x v="1"/>
    <n v="0.42658109999999999"/>
    <n v="0.26596829999999999"/>
    <n v="0.26596829999999999"/>
    <n v="0.1606128"/>
    <n v="0.1606128"/>
    <m/>
    <n v="0.37651175825651911"/>
    <n v="0.37651175825651911"/>
    <n v="0"/>
    <n v="1"/>
    <m/>
    <n v="1997"/>
    <s v="AT"/>
    <s v="Wave IV"/>
    <s v="Austria 1997"/>
    <s v="Net"/>
    <n v="0.36373290000000003"/>
    <n v="0.26107209999999997"/>
    <n v="0.26107209999999997"/>
    <n v="0.10266080000000005"/>
    <n v="0.10266080000000005"/>
    <m/>
    <n v="0.28224227173291183"/>
    <n v="0.28224227173291183"/>
    <n v="0"/>
    <n v="1"/>
    <m/>
  </r>
  <r>
    <x v="4"/>
    <x v="1"/>
    <x v="1"/>
    <x v="4"/>
    <x v="14"/>
    <x v="2"/>
    <m/>
    <m/>
    <n v="0.2766306"/>
    <m/>
    <m/>
    <m/>
    <m/>
    <m/>
    <m/>
    <m/>
    <m/>
    <n v="1995"/>
    <s v="AT"/>
    <s v="Wave IV"/>
    <s v="Austria 1995"/>
    <s v="Mix"/>
    <m/>
    <m/>
    <n v="0.27085530000000002"/>
    <m/>
    <m/>
    <m/>
    <m/>
    <m/>
    <m/>
    <m/>
    <m/>
  </r>
  <r>
    <x v="13"/>
    <x v="1"/>
    <x v="1"/>
    <x v="4"/>
    <x v="15"/>
    <x v="1"/>
    <n v="0.43873679999999998"/>
    <n v="0.28039619999999998"/>
    <n v="0.28039619999999998"/>
    <n v="0.1583406"/>
    <n v="0.1583406"/>
    <m/>
    <n v="0.36090111428993421"/>
    <n v="0.36090111428993421"/>
    <n v="0"/>
    <n v="1"/>
    <m/>
    <n v="1994"/>
    <s v="AT"/>
    <s v="Wave IV"/>
    <s v="Austria 1994"/>
    <s v="Net"/>
    <n v="0.3752895"/>
    <n v="0.27800570000000002"/>
    <n v="0.27800570000000002"/>
    <n v="9.7283799999999976E-2"/>
    <n v="9.7283799999999976E-2"/>
    <m/>
    <n v="0.25922334624336674"/>
    <n v="0.25922334624336674"/>
    <n v="0"/>
    <n v="1"/>
    <m/>
  </r>
  <r>
    <x v="14"/>
    <x v="1"/>
    <x v="1"/>
    <x v="6"/>
    <x v="16"/>
    <x v="2"/>
    <m/>
    <m/>
    <n v="0.2272546"/>
    <m/>
    <m/>
    <m/>
    <m/>
    <m/>
    <m/>
    <m/>
    <m/>
    <n v="1987"/>
    <s v="AT"/>
    <s v="Wave II"/>
    <s v="Austria 1987"/>
    <s v="Mix"/>
    <m/>
    <m/>
    <n v="0.2119366"/>
    <m/>
    <m/>
    <m/>
    <m/>
    <m/>
    <m/>
    <m/>
    <m/>
  </r>
  <r>
    <x v="11"/>
    <x v="1"/>
    <x v="2"/>
    <x v="3"/>
    <x v="17"/>
    <x v="1"/>
    <n v="0.47412159999999998"/>
    <n v="0.27934340000000002"/>
    <n v="0.27934340000000002"/>
    <n v="0.19477819999999996"/>
    <n v="0.19477819999999996"/>
    <m/>
    <n v="0.41081908101212844"/>
    <n v="0.41081908101212844"/>
    <n v="0"/>
    <n v="1"/>
    <m/>
    <n v="2000"/>
    <s v="BE"/>
    <s v="Wave V"/>
    <s v="Belgium 2000"/>
    <s v="Net"/>
    <n v="0.39208700000000002"/>
    <n v="0.27468910000000002"/>
    <n v="0.27468910000000002"/>
    <n v="0.1173979"/>
    <n v="0.1173979"/>
    <m/>
    <n v="0.29941798631426186"/>
    <n v="0.29941798631426186"/>
    <n v="0"/>
    <n v="1"/>
    <m/>
  </r>
  <r>
    <x v="12"/>
    <x v="1"/>
    <x v="2"/>
    <x v="4"/>
    <x v="18"/>
    <x v="0"/>
    <n v="0.48160069999999999"/>
    <n v="0.32351920000000001"/>
    <n v="0.25017850000000003"/>
    <n v="0.23142219999999997"/>
    <n v="0.15808149999999999"/>
    <n v="7.3340699999999981E-2"/>
    <n v="0.48052712547967635"/>
    <n v="0.32824184018004954"/>
    <n v="0.15228528529962682"/>
    <n v="0.68308701585241183"/>
    <n v="0.31691298414758823"/>
    <n v="1997"/>
    <s v="BE"/>
    <s v="Wave IV"/>
    <s v="Belgium 1997"/>
    <s v="Gross"/>
    <n v="0.4180064"/>
    <n v="0.31164979999999998"/>
    <n v="0.24613199999999999"/>
    <n v="0.17187440000000001"/>
    <n v="0.10635660000000002"/>
    <n v="6.5517799999999987E-2"/>
    <n v="0.41117647959457082"/>
    <n v="0.25443773109694018"/>
    <n v="0.15673874849763061"/>
    <n v="0.6188041965528317"/>
    <n v="0.3811958034471683"/>
  </r>
  <r>
    <x v="4"/>
    <x v="1"/>
    <x v="2"/>
    <x v="4"/>
    <x v="19"/>
    <x v="1"/>
    <n v="0.4667579"/>
    <n v="0.26628230000000003"/>
    <n v="0.26628230000000003"/>
    <n v="0.20047559999999998"/>
    <n v="0.20047559999999998"/>
    <m/>
    <n v="0.42950660288770681"/>
    <n v="0.42950660288770681"/>
    <n v="0"/>
    <n v="1"/>
    <m/>
    <n v="1995"/>
    <s v="BE"/>
    <s v="Wave IV"/>
    <s v="Belgium 1995"/>
    <s v="Net"/>
    <n v="0.3988158"/>
    <n v="0.26242700000000002"/>
    <n v="0.26242700000000002"/>
    <n v="0.13638879999999998"/>
    <n v="0.13638879999999998"/>
    <m/>
    <n v="0.34198444494927227"/>
    <n v="0.34198444494927227"/>
    <n v="0"/>
    <n v="1"/>
    <m/>
  </r>
  <r>
    <x v="15"/>
    <x v="1"/>
    <x v="2"/>
    <x v="5"/>
    <x v="20"/>
    <x v="0"/>
    <n v="0.44982670000000002"/>
    <n v="0.28545280000000001"/>
    <n v="0.22247459999999999"/>
    <n v="0.22735210000000003"/>
    <n v="0.16437390000000002"/>
    <n v="6.2978200000000012E-2"/>
    <n v="0.50542153233678666"/>
    <n v="0.36541605911787806"/>
    <n v="0.14000547321890855"/>
    <n v="0.72299266204270818"/>
    <n v="0.27700733795729182"/>
    <n v="1992"/>
    <s v="BE"/>
    <s v="Wave III"/>
    <s v="Belgium 1992"/>
    <s v="Gross"/>
    <n v="0.39490839999999999"/>
    <n v="0.27355610000000002"/>
    <n v="0.2175541"/>
    <n v="0.17735429999999999"/>
    <n v="0.12135229999999997"/>
    <n v="5.6002000000000024E-2"/>
    <n v="0.44910237412017573"/>
    <n v="0.30729227334743947"/>
    <n v="0.14181010077273623"/>
    <n v="0.68423658180264013"/>
    <n v="0.31576341819735992"/>
  </r>
  <r>
    <x v="16"/>
    <x v="1"/>
    <x v="2"/>
    <x v="5"/>
    <x v="21"/>
    <x v="1"/>
    <n v="0.42113630000000002"/>
    <n v="0.23210529999999999"/>
    <n v="0.23210529999999999"/>
    <n v="0.18903100000000003"/>
    <n v="0.18903100000000003"/>
    <m/>
    <n v="0.44885943102031345"/>
    <n v="0.44885943102031345"/>
    <n v="0"/>
    <n v="1"/>
    <m/>
    <n v="1988"/>
    <s v="BE"/>
    <s v="Wave III"/>
    <s v="Belgium 1988"/>
    <s v="Net"/>
    <n v="0.37276550000000003"/>
    <n v="0.22806960000000001"/>
    <n v="0.22806960000000001"/>
    <n v="0.14469590000000002"/>
    <n v="0.14469590000000002"/>
    <m/>
    <n v="0.38816870123442221"/>
    <n v="0.38816870123442221"/>
    <n v="0"/>
    <n v="1"/>
    <m/>
  </r>
  <r>
    <x v="6"/>
    <x v="1"/>
    <x v="2"/>
    <x v="6"/>
    <x v="22"/>
    <x v="1"/>
    <n v="0.41423520000000003"/>
    <n v="0.226661"/>
    <n v="0.226661"/>
    <n v="0.18757420000000002"/>
    <n v="0.18757420000000002"/>
    <m/>
    <n v="0.45282052321965882"/>
    <n v="0.45282052321965882"/>
    <n v="0"/>
    <n v="1"/>
    <m/>
    <n v="1985"/>
    <s v="BE"/>
    <s v="Wave II"/>
    <s v="Belgium 1985"/>
    <s v="Net"/>
    <n v="0.36963990000000002"/>
    <n v="0.22459570000000001"/>
    <n v="0.22459570000000001"/>
    <n v="0.14504420000000001"/>
    <n v="0.14504420000000001"/>
    <m/>
    <n v="0.39239324542615667"/>
    <n v="0.39239324542615667"/>
    <n v="0"/>
    <n v="1"/>
    <m/>
  </r>
  <r>
    <x v="8"/>
    <x v="2"/>
    <x v="3"/>
    <x v="8"/>
    <x v="23"/>
    <x v="0"/>
    <n v="0.54247579999999995"/>
    <n v="0.46785900000000002"/>
    <n v="0.44969409999999999"/>
    <n v="9.2781699999999967E-2"/>
    <n v="7.4616799999999928E-2"/>
    <n v="1.8164900000000039E-2"/>
    <n v="0.17103380464160792"/>
    <n v="0.13754862428886216"/>
    <n v="3.3485180352745766E-2"/>
    <n v="0.80421893541506517"/>
    <n v="0.1957810645849348"/>
    <n v="2013"/>
    <s v="BR"/>
    <s v="Wave IX"/>
    <s v="Brazil 2013"/>
    <s v="Gross"/>
    <n v="0.51552500000000001"/>
    <n v="0.46257389999999998"/>
    <n v="0.4439864"/>
    <n v="7.1538600000000008E-2"/>
    <n v="5.2951100000000029E-2"/>
    <n v="1.8587499999999979E-2"/>
    <n v="0.13876843993986715"/>
    <n v="0.10271296251394216"/>
    <n v="3.6055477425924985E-2"/>
    <n v="0.74017523406943975"/>
    <n v="0.25982476593056025"/>
  </r>
  <r>
    <x v="17"/>
    <x v="2"/>
    <x v="3"/>
    <x v="0"/>
    <x v="24"/>
    <x v="0"/>
    <n v="0.5436531"/>
    <n v="0.47592479999999998"/>
    <n v="0.45977649999999998"/>
    <n v="8.3876600000000023E-2"/>
    <n v="6.7728300000000019E-2"/>
    <n v="1.6148300000000004E-2"/>
    <n v="0.15428331044189764"/>
    <n v="0.12457999411757244"/>
    <n v="2.9703316324325206E-2"/>
    <n v="0.80747550568334914"/>
    <n v="0.19252449431665089"/>
    <n v="2011"/>
    <s v="BR"/>
    <s v="Wave VIII"/>
    <s v="Brazil 2011"/>
    <s v="Gross"/>
    <n v="0.51787479999999997"/>
    <n v="0.47035880000000002"/>
    <n v="0.45394190000000001"/>
    <n v="6.3932899999999959E-2"/>
    <n v="4.7515999999999947E-2"/>
    <n v="1.6416900000000012E-2"/>
    <n v="0.1234524251807579"/>
    <n v="9.1751906059147792E-2"/>
    <n v="3.1700519121610114E-2"/>
    <n v="0.74321671627597019"/>
    <n v="0.25678328372402975"/>
  </r>
  <r>
    <x v="18"/>
    <x v="2"/>
    <x v="3"/>
    <x v="1"/>
    <x v="25"/>
    <x v="0"/>
    <n v="0.54583590000000004"/>
    <n v="0.48274719999999999"/>
    <n v="0.46727940000000001"/>
    <n v="7.8556500000000029E-2"/>
    <n v="6.3088700000000053E-2"/>
    <n v="1.5467799999999976E-2"/>
    <n v="0.14391962859167018"/>
    <n v="0.11558180764585116"/>
    <n v="2.8337820945819017E-2"/>
    <n v="0.80309967984826247"/>
    <n v="0.19690032015173753"/>
    <n v="2009"/>
    <s v="BR"/>
    <s v="Wave VII"/>
    <s v="Brazil 2009"/>
    <s v="Gross"/>
    <n v="0.52136079999999996"/>
    <n v="0.47680719999999999"/>
    <n v="0.46101690000000001"/>
    <n v="6.034389999999995E-2"/>
    <n v="4.4553599999999971E-2"/>
    <n v="1.5790299999999979E-2"/>
    <n v="0.11574307082542445"/>
    <n v="8.5456367260446073E-2"/>
    <n v="3.0286703564978382E-2"/>
    <n v="0.73832814915840717"/>
    <n v="0.26167185084159283"/>
  </r>
  <r>
    <x v="19"/>
    <x v="2"/>
    <x v="3"/>
    <x v="2"/>
    <x v="26"/>
    <x v="0"/>
    <n v="0.55820829999999999"/>
    <n v="0.50036400000000003"/>
    <n v="0.48683900000000002"/>
    <n v="7.1369299999999969E-2"/>
    <n v="5.784429999999996E-2"/>
    <n v="1.3525000000000009E-2"/>
    <n v="0.12785424365778864"/>
    <n v="0.10362493714264005"/>
    <n v="2.4229306515148572E-2"/>
    <n v="0.81049274688136197"/>
    <n v="0.18950725311863806"/>
    <n v="2006"/>
    <s v="BR"/>
    <s v="Wave VI"/>
    <s v="Brazil 2006"/>
    <s v="Gross"/>
    <n v="0.53618069999999995"/>
    <n v="0.49404629999999999"/>
    <n v="0.48040919999999998"/>
    <n v="5.5771499999999974E-2"/>
    <n v="4.2134399999999961E-2"/>
    <n v="1.3637100000000013E-2"/>
    <n v="0.10401623930141457"/>
    <n v="7.8582462964444572E-2"/>
    <n v="2.5433776336970006E-2"/>
    <n v="0.75548263898227552"/>
    <n v="0.24451736101772445"/>
  </r>
  <r>
    <x v="0"/>
    <x v="0"/>
    <x v="4"/>
    <x v="0"/>
    <x v="27"/>
    <x v="0"/>
    <n v="0.48093639999999999"/>
    <n v="0.356105"/>
    <n v="0.31701439999999997"/>
    <n v="0.16392200000000001"/>
    <n v="0.12483139999999998"/>
    <n v="3.9090600000000031E-2"/>
    <n v="0.34083924610405869"/>
    <n v="0.2595590602000597"/>
    <n v="8.1280185903999019E-2"/>
    <n v="0.76152926391820486"/>
    <n v="0.23847073608179517"/>
    <n v="2010"/>
    <s v="CA"/>
    <s v="Wave VIII"/>
    <s v="Canada 2010"/>
    <s v="Gross"/>
    <n v="0.43198500000000001"/>
    <n v="0.35785860000000003"/>
    <n v="0.3217835"/>
    <n v="0.11020150000000001"/>
    <n v="7.4126399999999981E-2"/>
    <n v="3.6075100000000027E-2"/>
    <n v="0.25510492262462819"/>
    <n v="0.17159484704330008"/>
    <n v="8.3510075581328114E-2"/>
    <n v="0.67264420175768913"/>
    <n v="0.32735579824231087"/>
  </r>
  <r>
    <x v="9"/>
    <x v="0"/>
    <x v="4"/>
    <x v="1"/>
    <x v="28"/>
    <x v="0"/>
    <n v="0.47101769999999998"/>
    <n v="0.35468830000000001"/>
    <n v="0.31460149999999998"/>
    <n v="0.15641620000000001"/>
    <n v="0.11632939999999997"/>
    <n v="4.0086800000000034E-2"/>
    <n v="0.3320813633967471"/>
    <n v="0.24697458290845539"/>
    <n v="8.5106780488291706E-2"/>
    <n v="0.74371708301314032"/>
    <n v="0.25628291698685962"/>
    <n v="2007"/>
    <s v="CA"/>
    <s v="Wave VII"/>
    <s v="Canada 2007"/>
    <s v="Gross"/>
    <n v="0.42583169999999998"/>
    <n v="0.35549510000000001"/>
    <n v="0.31811270000000003"/>
    <n v="0.10771899999999995"/>
    <n v="7.0336599999999971E-2"/>
    <n v="3.7382399999999982E-2"/>
    <n v="0.25296143993037618"/>
    <n v="0.16517464528826759"/>
    <n v="8.7786794642108576E-2"/>
    <n v="0.65296372970413763"/>
    <n v="0.34703627029586237"/>
  </r>
  <r>
    <x v="10"/>
    <x v="0"/>
    <x v="4"/>
    <x v="2"/>
    <x v="29"/>
    <x v="0"/>
    <n v="0.47476049999999997"/>
    <n v="0.35767870000000002"/>
    <n v="0.3182606"/>
    <n v="0.15649989999999997"/>
    <n v="0.11708179999999996"/>
    <n v="3.9418100000000011E-2"/>
    <n v="0.32963968148150485"/>
    <n v="0.24661234454003642"/>
    <n v="8.302733694146841E-2"/>
    <n v="0.74812699560830376"/>
    <n v="0.25187300439169624"/>
    <n v="2004"/>
    <s v="CA"/>
    <s v="Wave VI"/>
    <s v="Canada 2004"/>
    <s v="Gross"/>
    <n v="0.42983310000000002"/>
    <n v="0.35689850000000001"/>
    <n v="0.3211039"/>
    <n v="0.10872920000000003"/>
    <n v="7.2934600000000016E-2"/>
    <n v="3.579460000000001E-2"/>
    <n v="0.25295678718088488"/>
    <n v="0.16968120882268029"/>
    <n v="8.3275578358204635E-2"/>
    <n v="0.67079128697718737"/>
    <n v="0.32920871302281263"/>
  </r>
  <r>
    <x v="11"/>
    <x v="0"/>
    <x v="4"/>
    <x v="3"/>
    <x v="30"/>
    <x v="0"/>
    <n v="0.46531620000000001"/>
    <n v="0.35577160000000002"/>
    <n v="0.3146583"/>
    <n v="0.15065790000000001"/>
    <n v="0.10954459999999999"/>
    <n v="4.1113300000000019E-2"/>
    <n v="0.32377531665564191"/>
    <n v="0.23541969955054218"/>
    <n v="8.835561710509976E-2"/>
    <n v="0.7271082366075724"/>
    <n v="0.2728917633924276"/>
    <n v="2000"/>
    <s v="CA"/>
    <s v="Wave V"/>
    <s v="Canada 2000"/>
    <s v="Gross"/>
    <n v="0.42431720000000001"/>
    <n v="0.35604520000000001"/>
    <n v="0.31950149999999999"/>
    <n v="0.10481570000000001"/>
    <n v="6.8271999999999999E-2"/>
    <n v="3.6543700000000012E-2"/>
    <n v="0.24702203917258128"/>
    <n v="0.16089849763337427"/>
    <n v="8.6123541539207024E-2"/>
    <n v="0.65135280306289989"/>
    <n v="0.34864719693710017"/>
  </r>
  <r>
    <x v="20"/>
    <x v="0"/>
    <x v="4"/>
    <x v="3"/>
    <x v="31"/>
    <x v="0"/>
    <n v="0.47488550000000002"/>
    <n v="0.35393910000000001"/>
    <n v="0.310811"/>
    <n v="0.16407450000000001"/>
    <n v="0.12094640000000001"/>
    <n v="4.3128100000000003E-2"/>
    <n v="0.34550328447594209"/>
    <n v="0.25468539258410711"/>
    <n v="9.0817891891834979E-2"/>
    <n v="0.73714318800301082"/>
    <n v="0.26285681199698918"/>
    <n v="1998"/>
    <s v="CA"/>
    <s v="Wave V"/>
    <s v="Canada 1998"/>
    <s v="Gross"/>
    <n v="0.4356661"/>
    <n v="0.35537459999999998"/>
    <n v="0.31663619999999998"/>
    <n v="0.11902990000000002"/>
    <n v="8.0291500000000016E-2"/>
    <n v="3.8738400000000006E-2"/>
    <n v="0.27321359178508503"/>
    <n v="0.18429595509037774"/>
    <n v="8.8917636694707272E-2"/>
    <n v="0.6745489998731411"/>
    <n v="0.32545100012685885"/>
  </r>
  <r>
    <x v="12"/>
    <x v="0"/>
    <x v="4"/>
    <x v="4"/>
    <x v="32"/>
    <x v="0"/>
    <n v="0.44973780000000002"/>
    <n v="0.33649639999999997"/>
    <n v="0.29142050000000003"/>
    <n v="0.15831729999999999"/>
    <n v="0.11324140000000005"/>
    <n v="4.5075899999999947E-2"/>
    <n v="0.35202133331910279"/>
    <n v="0.25179426768219182"/>
    <n v="0.10022706563691099"/>
    <n v="0.71528127374582595"/>
    <n v="0.28471872625417405"/>
    <n v="1997"/>
    <s v="CA"/>
    <s v="Wave IV"/>
    <s v="Canada 1997"/>
    <s v="Gross"/>
    <n v="0.4029548"/>
    <n v="0.33402290000000001"/>
    <n v="0.29294759999999997"/>
    <n v="0.11000720000000003"/>
    <n v="6.893189999999999E-2"/>
    <n v="4.1075300000000037E-2"/>
    <n v="0.27300133910800922"/>
    <n v="0.17106608483135077"/>
    <n v="0.10193525427665842"/>
    <n v="0.62661262171930543"/>
    <n v="0.37338737828069457"/>
  </r>
  <r>
    <x v="13"/>
    <x v="0"/>
    <x v="4"/>
    <x v="4"/>
    <x v="33"/>
    <x v="0"/>
    <n v="0.4479361"/>
    <n v="0.32946829999999999"/>
    <n v="0.28409250000000003"/>
    <n v="0.16384359999999998"/>
    <n v="0.11846780000000001"/>
    <n v="4.5375799999999966E-2"/>
    <n v="0.36577449328151934"/>
    <n v="0.26447477664782992"/>
    <n v="0.10129971663368942"/>
    <n v="0.72305418093840723"/>
    <n v="0.27694581906159271"/>
    <n v="1994"/>
    <s v="CA"/>
    <s v="Wave IV"/>
    <s v="Canada 1994"/>
    <s v="Gross"/>
    <n v="0.40184039999999999"/>
    <n v="0.3241656"/>
    <n v="0.28369729999999999"/>
    <n v="0.1181431"/>
    <n v="7.7674799999999988E-2"/>
    <n v="4.0468300000000013E-2"/>
    <n v="0.29400503284388529"/>
    <n v="0.19329763756954252"/>
    <n v="0.10070739527434279"/>
    <n v="0.65746370291620915"/>
    <n v="0.34253629708379085"/>
  </r>
  <r>
    <x v="21"/>
    <x v="0"/>
    <x v="4"/>
    <x v="5"/>
    <x v="34"/>
    <x v="0"/>
    <n v="0.42596630000000002"/>
    <n v="0.3245248"/>
    <n v="0.28118359999999998"/>
    <n v="0.14478270000000004"/>
    <n v="0.10144150000000002"/>
    <n v="4.3341200000000024E-2"/>
    <n v="0.33989238115785225"/>
    <n v="0.23814442597923829"/>
    <n v="0.10174795517861394"/>
    <n v="0.70064655514781804"/>
    <n v="0.29935344485218202"/>
    <n v="1991"/>
    <s v="CA"/>
    <s v="Wave III"/>
    <s v="Canada 1991"/>
    <s v="Gross"/>
    <n v="0.38629419999999998"/>
    <n v="0.31832640000000001"/>
    <n v="0.27909139999999999"/>
    <n v="0.10720279999999999"/>
    <n v="6.7967799999999967E-2"/>
    <n v="3.923500000000002E-2"/>
    <n v="0.2775159451009101"/>
    <n v="0.17594827983438521"/>
    <n v="0.1015676652665249"/>
    <n v="0.63401142507471797"/>
    <n v="0.36598857492528203"/>
  </r>
  <r>
    <x v="14"/>
    <x v="0"/>
    <x v="4"/>
    <x v="6"/>
    <x v="35"/>
    <x v="0"/>
    <n v="0.40655790000000003"/>
    <n v="0.32021670000000002"/>
    <n v="0.28285709999999997"/>
    <n v="0.12370080000000006"/>
    <n v="8.6341200000000007E-2"/>
    <n v="3.7359600000000048E-2"/>
    <n v="0.30426367314471087"/>
    <n v="0.21237122682894613"/>
    <n v="9.1892446315764736E-2"/>
    <n v="0.69798416825113474"/>
    <n v="0.30201583174886526"/>
    <n v="1987"/>
    <s v="CA"/>
    <s v="Wave II"/>
    <s v="Canada 1987"/>
    <s v="Gross"/>
    <n v="0.36938500000000002"/>
    <n v="0.3136543"/>
    <n v="0.27953260000000002"/>
    <n v="8.9852399999999999E-2"/>
    <n v="5.5730700000000022E-2"/>
    <n v="3.4121699999999977E-2"/>
    <n v="0.2432486430147407"/>
    <n v="0.15087429105134215"/>
    <n v="9.2374351963398549E-2"/>
    <n v="0.62024720541688394"/>
    <n v="0.37975279458311606"/>
  </r>
  <r>
    <x v="7"/>
    <x v="0"/>
    <x v="4"/>
    <x v="7"/>
    <x v="36"/>
    <x v="0"/>
    <n v="0.38118560000000001"/>
    <n v="0.31531589999999998"/>
    <n v="0.28395359999999997"/>
    <n v="9.7232000000000041E-2"/>
    <n v="6.5869700000000031E-2"/>
    <n v="3.136230000000001E-2"/>
    <n v="0.25507784134552836"/>
    <n v="0.17280217300968354"/>
    <n v="8.227566833584482E-2"/>
    <n v="0.67744878229389505"/>
    <n v="0.32255121770610495"/>
    <n v="1981"/>
    <s v="CA"/>
    <s v="Wave I"/>
    <s v="Canada 1981"/>
    <s v="Gross"/>
    <n v="0.34774110000000003"/>
    <n v="0.30850660000000002"/>
    <n v="0.28000520000000001"/>
    <n v="6.7735900000000016E-2"/>
    <n v="3.9234500000000005E-2"/>
    <n v="2.850140000000001E-2"/>
    <n v="0.19478830658786095"/>
    <n v="0.11282675530732492"/>
    <n v="8.1961551280536032E-2"/>
    <n v="0.57922755879821475"/>
    <n v="0.4207724412017852"/>
  </r>
  <r>
    <x v="22"/>
    <x v="0"/>
    <x v="4"/>
    <x v="9"/>
    <x v="37"/>
    <x v="0"/>
    <n v="0.38524849999999999"/>
    <n v="0.31967509999999999"/>
    <n v="0.28919909999999999"/>
    <n v="9.6049400000000007E-2"/>
    <n v="6.5573400000000004E-2"/>
    <n v="3.0476000000000003E-2"/>
    <n v="0.24931803757834231"/>
    <n v="0.17021065623876538"/>
    <n v="7.9107381339576927E-2"/>
    <n v="0.68270494141556326"/>
    <n v="0.31729505858443674"/>
    <n v="1975"/>
    <s v="CA"/>
    <s v="Historical wave"/>
    <s v="Canada 1975"/>
    <s v="Gross"/>
    <n v="0.35135060000000001"/>
    <n v="0.31008869999999999"/>
    <n v="0.28158319999999998"/>
    <n v="6.9767400000000035E-2"/>
    <n v="4.1261900000000018E-2"/>
    <n v="2.8505500000000017E-2"/>
    <n v="0.19856917847870484"/>
    <n v="0.11743796652119"/>
    <n v="8.113121195751484E-2"/>
    <n v="0.59142092151921954"/>
    <n v="0.40857907848078046"/>
  </r>
  <r>
    <x v="23"/>
    <x v="0"/>
    <x v="4"/>
    <x v="9"/>
    <x v="38"/>
    <x v="0"/>
    <n v="0.40395730000000002"/>
    <n v="0.34938590000000003"/>
    <n v="0.31647890000000001"/>
    <n v="8.7478400000000012E-2"/>
    <n v="5.4571399999999992E-2"/>
    <n v="3.290700000000002E-2"/>
    <n v="0.21655358128198204"/>
    <n v="0.13509200106050812"/>
    <n v="8.1461580221473942E-2"/>
    <n v="0.62382713904232345"/>
    <n v="0.3761728609576766"/>
    <n v="1971"/>
    <s v="CA"/>
    <s v="Historical wave"/>
    <s v="Canada 1971"/>
    <s v="Gross"/>
    <n v="0.3656064"/>
    <n v="0.3388698"/>
    <n v="0.3092702"/>
    <n v="5.6336200000000003E-2"/>
    <n v="2.6736599999999999E-2"/>
    <n v="2.9599600000000004E-2"/>
    <n v="0.15408975335223893"/>
    <n v="7.312946381682596E-2"/>
    <n v="8.0960289535412955E-2"/>
    <n v="0.47459005044713698"/>
    <n v="0.52540994955286302"/>
  </r>
  <r>
    <x v="24"/>
    <x v="2"/>
    <x v="5"/>
    <x v="3"/>
    <x v="39"/>
    <x v="2"/>
    <n v="0.56055160000000004"/>
    <n v="0.55734349999999999"/>
    <n v="0.50498739999999998"/>
    <n v="5.5564200000000064E-2"/>
    <n v="3.208100000000047E-3"/>
    <n v="5.2356100000000017E-2"/>
    <n v="9.9124148428084161E-2"/>
    <n v="5.7231127339571362E-3"/>
    <n v="9.3401035694127027E-2"/>
    <n v="5.7736816151407619E-2"/>
    <n v="0.94226318384859242"/>
    <n v="2002"/>
    <s v="CN"/>
    <s v="Wave V"/>
    <s v="China 2002"/>
    <s v="Mix"/>
    <n v="0.55807030000000002"/>
    <n v="0.55725959999999997"/>
    <n v="0.50383199999999995"/>
    <n v="5.4238300000000073E-2"/>
    <n v="8.1070000000005304E-4"/>
    <n v="5.342760000000002E-2"/>
    <n v="9.7189010058410324E-2"/>
    <n v="1.452684366109526E-3"/>
    <n v="9.5736325692300811E-2"/>
    <n v="1.4947002394987526E-2"/>
    <n v="0.98505299760501253"/>
  </r>
  <r>
    <x v="8"/>
    <x v="3"/>
    <x v="6"/>
    <x v="8"/>
    <x v="40"/>
    <x v="2"/>
    <n v="0.51724139999999996"/>
    <n v="0.50905409999999995"/>
    <n v="0.49105650000000001"/>
    <n v="2.6184899999999955E-2"/>
    <n v="8.1873000000000085E-3"/>
    <n v="1.7997599999999947E-2"/>
    <n v="5.06241379750344E-2"/>
    <n v="1.5828779366848844E-2"/>
    <n v="3.4795358608185556E-2"/>
    <n v="0.31267257083280908"/>
    <n v="0.68732742916719092"/>
    <n v="2013"/>
    <s v="CO"/>
    <s v="Wave IX"/>
    <s v="Colombia 2013"/>
    <s v="Mix"/>
    <n v="0.50822440000000002"/>
    <n v="0.50296719999999995"/>
    <n v="0.48553940000000001"/>
    <n v="2.2685000000000011E-2"/>
    <n v="5.2572000000000729E-3"/>
    <n v="1.7427799999999938E-2"/>
    <n v="4.4635794739489108E-2"/>
    <n v="1.0344249508681741E-2"/>
    <n v="3.4291545230807373E-2"/>
    <n v="0.23174785100286843"/>
    <n v="0.76825214899713157"/>
  </r>
  <r>
    <x v="0"/>
    <x v="3"/>
    <x v="6"/>
    <x v="0"/>
    <x v="41"/>
    <x v="2"/>
    <n v="0.49671860000000001"/>
    <n v="0.49920170000000003"/>
    <n v="0.48227530000000002"/>
    <n v="1.4443299999999992E-2"/>
    <n v="-2.4831000000000159E-3"/>
    <n v="1.6926400000000008E-2"/>
    <n v="2.9077429353360218E-2"/>
    <n v="-4.9990074863313265E-3"/>
    <n v="3.407643683969154E-2"/>
    <n v="-0.1719205444739095"/>
    <n v="1.1719205444739096"/>
    <n v="2010"/>
    <s v="CO"/>
    <s v="Wave VIII"/>
    <s v="Colombia 2010"/>
    <s v="Mix"/>
    <n v="0.49289939999999999"/>
    <n v="0.4936548"/>
    <n v="0.47772310000000001"/>
    <n v="1.5176299999999976E-2"/>
    <n v="-7.5540000000001717E-4"/>
    <n v="1.5931699999999993E-2"/>
    <n v="3.0789852858412844E-2"/>
    <n v="-1.5325642514476933E-3"/>
    <n v="3.2322417109860536E-2"/>
    <n v="-4.9774978090840215E-2"/>
    <n v="1.0497749780908403"/>
  </r>
  <r>
    <x v="9"/>
    <x v="3"/>
    <x v="6"/>
    <x v="1"/>
    <x v="42"/>
    <x v="2"/>
    <n v="0.53305919999999996"/>
    <n v="0.53587309999999999"/>
    <n v="0.52261769999999996"/>
    <n v="1.0441499999999992E-2"/>
    <n v="-2.8139000000000358E-3"/>
    <n v="1.3255400000000028E-2"/>
    <n v="1.958788067066471E-2"/>
    <n v="-5.2787757907565161E-3"/>
    <n v="2.4866656461421225E-2"/>
    <n v="-0.26949193123593718"/>
    <n v="1.2694919312359372"/>
    <n v="2007"/>
    <s v="CO"/>
    <s v="Wave VII"/>
    <s v="Colombia 2007"/>
    <s v="Mix"/>
    <n v="0.52391069999999995"/>
    <n v="0.52592530000000004"/>
    <n v="0.51409139999999998"/>
    <n v="9.8192999999999753E-3"/>
    <n v="-2.0146000000000885E-3"/>
    <n v="1.1833900000000064E-2"/>
    <n v="1.8742316200069928E-2"/>
    <n v="-3.8453118060006956E-3"/>
    <n v="2.2587628006070625E-2"/>
    <n v="-0.20516737445643718"/>
    <n v="1.2051673744564373"/>
  </r>
  <r>
    <x v="10"/>
    <x v="3"/>
    <x v="6"/>
    <x v="2"/>
    <x v="43"/>
    <x v="0"/>
    <n v="0.50573489999999999"/>
    <n v="0.50826510000000003"/>
    <n v="0.50565110000000002"/>
    <n v="8.3799999999967234E-5"/>
    <n v="-2.530200000000038E-3"/>
    <n v="2.6140000000000052E-3"/>
    <n v="1.6569946032984323E-4"/>
    <n v="-5.0030164024670596E-3"/>
    <n v="5.1687158627969024E-3"/>
    <n v="-30.193317422446626"/>
    <n v="31.193317422446626"/>
    <n v="2004"/>
    <s v="CO"/>
    <s v="Wave VI"/>
    <s v="Colombia 2004"/>
    <s v="Gross"/>
    <n v="0.50496079999999999"/>
    <n v="0.50699570000000005"/>
    <n v="0.50539449999999997"/>
    <n v="-4.3369999999998132E-4"/>
    <n v="-2.0349000000000617E-3"/>
    <n v="1.6012000000000803E-3"/>
    <n v="-8.5887855057260149E-4"/>
    <n v="-4.0298177601114024E-3"/>
    <n v="3.1709392095388006E-3"/>
    <n v="4.6919529628779095"/>
    <n v="-3.6919529628779095"/>
  </r>
  <r>
    <x v="8"/>
    <x v="4"/>
    <x v="7"/>
    <x v="8"/>
    <x v="44"/>
    <x v="0"/>
    <n v="0.45710230000000002"/>
    <n v="0.293157"/>
    <n v="0.25790190000000002"/>
    <n v="0.1992004"/>
    <n v="0.16394530000000002"/>
    <n v="3.5255099999999984E-2"/>
    <n v="0.43578953770304807"/>
    <n v="0.35866216380884541"/>
    <n v="7.7127373894202642E-2"/>
    <n v="0.82301692165276785"/>
    <n v="0.17698307834723215"/>
    <n v="2013"/>
    <s v="CZ"/>
    <s v="Wave IX"/>
    <s v="Czech Republic 2013"/>
    <s v="Gross"/>
    <n v="0.37545430000000002"/>
    <n v="0.28478199999999998"/>
    <n v="0.25520690000000001"/>
    <n v="0.1202474"/>
    <n v="9.0672300000000039E-2"/>
    <n v="2.9575099999999965E-2"/>
    <n v="0.32027173480234478"/>
    <n v="0.24150023052073191"/>
    <n v="7.8771504281612878E-2"/>
    <n v="0.75404790457007831"/>
    <n v="0.24595209542992169"/>
  </r>
  <r>
    <x v="0"/>
    <x v="4"/>
    <x v="7"/>
    <x v="0"/>
    <x v="45"/>
    <x v="0"/>
    <n v="0.44748130000000003"/>
    <n v="0.29052810000000001"/>
    <n v="0.25633"/>
    <n v="0.19115130000000002"/>
    <n v="0.15695320000000001"/>
    <n v="3.4198100000000009E-2"/>
    <n v="0.42717159353921608"/>
    <n v="0.35074806477946679"/>
    <n v="7.642352875974931E-2"/>
    <n v="0.82109407574000282"/>
    <n v="0.17890592425999721"/>
    <n v="2010"/>
    <s v="CZ"/>
    <s v="Wave VIII"/>
    <s v="Czech Republic 2010"/>
    <s v="Gross"/>
    <n v="0.37918819999999998"/>
    <n v="0.28169549999999999"/>
    <n v="0.25236340000000002"/>
    <n v="0.12682479999999996"/>
    <n v="9.7492699999999988E-2"/>
    <n v="2.9332099999999972E-2"/>
    <n v="0.33446399439645003"/>
    <n v="0.25710900286454058"/>
    <n v="7.7354991531909417E-2"/>
    <n v="0.76871952488787698"/>
    <n v="0.23128047511212305"/>
  </r>
  <r>
    <x v="9"/>
    <x v="4"/>
    <x v="7"/>
    <x v="1"/>
    <x v="46"/>
    <x v="0"/>
    <n v="0.44636350000000002"/>
    <n v="0.29253089999999998"/>
    <n v="0.2512915"/>
    <n v="0.19507200000000002"/>
    <n v="0.15383260000000004"/>
    <n v="4.1239399999999982E-2"/>
    <n v="0.43702498076119578"/>
    <n v="0.34463525803521128"/>
    <n v="9.2389722725984488E-2"/>
    <n v="0.78859395505249352"/>
    <n v="0.21140604494750645"/>
    <n v="2007"/>
    <s v="CZ"/>
    <s v="Wave VII"/>
    <s v="Czech Republic 2007"/>
    <s v="Gross"/>
    <n v="0.37945580000000001"/>
    <n v="0.28120289999999998"/>
    <n v="0.2465869"/>
    <n v="0.13286890000000001"/>
    <n v="9.8252900000000032E-2"/>
    <n v="3.461599999999998E-2"/>
    <n v="0.35015646091059882"/>
    <n v="0.25893107971995694"/>
    <n v="9.1225381190641913E-2"/>
    <n v="0.73947251764709443"/>
    <n v="0.26052748235290557"/>
  </r>
  <r>
    <x v="10"/>
    <x v="4"/>
    <x v="7"/>
    <x v="2"/>
    <x v="47"/>
    <x v="0"/>
    <n v="0.46580969999999999"/>
    <n v="0.30434899999999998"/>
    <n v="0.26582909999999998"/>
    <n v="0.19998060000000001"/>
    <n v="0.16146070000000001"/>
    <n v="3.8519899999999996E-2"/>
    <n v="0.42931823875715774"/>
    <n v="0.34662373926519779"/>
    <n v="8.2694499491959908E-2"/>
    <n v="0.80738181603615555"/>
    <n v="0.19261818396384447"/>
    <n v="2004"/>
    <s v="CZ"/>
    <s v="Wave VI"/>
    <s v="Czech Republic 2004"/>
    <s v="Gross"/>
    <n v="0.40580709999999998"/>
    <n v="0.29780869999999998"/>
    <n v="0.2648662"/>
    <n v="0.14094089999999998"/>
    <n v="0.10799839999999999"/>
    <n v="3.2942499999999986E-2"/>
    <n v="0.34731008895605814"/>
    <n v="0.26613235697453297"/>
    <n v="8.1177731981525184E-2"/>
    <n v="0.76626727940576522"/>
    <n v="0.23373272059423483"/>
  </r>
  <r>
    <x v="24"/>
    <x v="4"/>
    <x v="7"/>
    <x v="3"/>
    <x v="48"/>
    <x v="0"/>
    <n v="0.46390369999999997"/>
    <n v="0.29598849999999999"/>
    <n v="0.25545669999999998"/>
    <n v="0.20844699999999999"/>
    <n v="0.16791519999999999"/>
    <n v="4.0531800000000007E-2"/>
    <n v="0.4493324799953094"/>
    <n v="0.36196132947419907"/>
    <n v="8.737115052111033E-2"/>
    <n v="0.80555345003765944"/>
    <n v="0.19444654996234059"/>
    <n v="2002"/>
    <s v="CZ"/>
    <s v="Wave V"/>
    <s v="Czech Republic 2002"/>
    <s v="Gross"/>
    <n v="0.40637679999999998"/>
    <n v="0.29104790000000003"/>
    <n v="0.25606990000000002"/>
    <n v="0.15030689999999997"/>
    <n v="0.11532889999999996"/>
    <n v="3.4978000000000009E-2"/>
    <n v="0.36987077018176229"/>
    <n v="0.28379794318967017"/>
    <n v="8.6072826992092094E-2"/>
    <n v="0.76728945910001456"/>
    <n v="0.23271054089998541"/>
  </r>
  <r>
    <x v="25"/>
    <x v="4"/>
    <x v="7"/>
    <x v="4"/>
    <x v="49"/>
    <x v="0"/>
    <n v="0.4306256"/>
    <n v="0.29283959999999998"/>
    <n v="0.25580829999999999"/>
    <n v="0.17481730000000001"/>
    <n v="0.13778600000000002"/>
    <n v="3.7031299999999989E-2"/>
    <n v="0.40596123407433282"/>
    <n v="0.31996704329700792"/>
    <n v="8.5994190777324869E-2"/>
    <n v="0.78817142239355031"/>
    <n v="0.21182857760644963"/>
    <n v="1996"/>
    <s v="CZ"/>
    <s v="Wave IV"/>
    <s v="Czech Republic 1996"/>
    <s v="Gross"/>
    <n v="0.36606480000000002"/>
    <n v="0.27934750000000003"/>
    <n v="0.24908820000000001"/>
    <n v="0.11697660000000001"/>
    <n v="8.6717299999999997E-2"/>
    <n v="3.0259300000000017E-2"/>
    <n v="0.31955162036885276"/>
    <n v="0.23689057237953495"/>
    <n v="8.2661047989317782E-2"/>
    <n v="0.74132176862722965"/>
    <n v="0.25867823137277041"/>
  </r>
  <r>
    <x v="15"/>
    <x v="4"/>
    <x v="7"/>
    <x v="5"/>
    <x v="50"/>
    <x v="0"/>
    <n v="0.4001768"/>
    <n v="0.2318491"/>
    <n v="0.205344"/>
    <n v="0.1948328"/>
    <n v="0.1683277"/>
    <n v="2.6505100000000004E-2"/>
    <n v="0.48686680487224648"/>
    <n v="0.42063333006810988"/>
    <n v="6.6233474804136577E-2"/>
    <n v="0.86395976447497547"/>
    <n v="0.13604023552502456"/>
    <n v="1992"/>
    <s v="CZ"/>
    <s v="Wave III"/>
    <s v="Czech Republic 1992"/>
    <s v="Gross"/>
    <n v="0.35067280000000001"/>
    <n v="0.22401689999999999"/>
    <n v="0.2018846"/>
    <n v="0.14878820000000001"/>
    <n v="0.12665590000000002"/>
    <n v="2.2132299999999994E-2"/>
    <n v="0.424293529466785"/>
    <n v="0.36117970940432226"/>
    <n v="6.3113820062462772E-2"/>
    <n v="0.85124962866678944"/>
    <n v="0.14875037133321051"/>
  </r>
  <r>
    <x v="8"/>
    <x v="1"/>
    <x v="8"/>
    <x v="8"/>
    <x v="51"/>
    <x v="0"/>
    <n v="0.47562890000000002"/>
    <n v="0.2907267"/>
    <n v="0.24920829999999999"/>
    <n v="0.22642060000000003"/>
    <n v="0.18490220000000002"/>
    <n v="4.1518400000000011E-2"/>
    <n v="0.47604466423297664"/>
    <n v="0.38875308039524092"/>
    <n v="8.7291583837735692E-2"/>
    <n v="0.81663152557673635"/>
    <n v="0.18336847442326362"/>
    <n v="2013"/>
    <s v="DK"/>
    <s v="Wave IX"/>
    <s v="Denmark 2013"/>
    <s v="Gross"/>
    <n v="0.40226800000000001"/>
    <n v="0.28979510000000003"/>
    <n v="0.2496524"/>
    <n v="0.15261560000000002"/>
    <n v="0.11247289999999999"/>
    <n v="4.0142700000000031E-2"/>
    <n v="0.37938787077271874"/>
    <n v="0.27959693537641567"/>
    <n v="9.9790935396303029E-2"/>
    <n v="0.73696856677823219"/>
    <n v="0.26303143322176781"/>
  </r>
  <r>
    <x v="0"/>
    <x v="1"/>
    <x v="8"/>
    <x v="0"/>
    <x v="52"/>
    <x v="0"/>
    <n v="0.46520270000000002"/>
    <n v="0.28930660000000002"/>
    <n v="0.24822330000000001"/>
    <n v="0.21697940000000002"/>
    <n v="0.1758961"/>
    <n v="4.1083300000000017E-2"/>
    <n v="0.46641904700897052"/>
    <n v="0.37810636094760414"/>
    <n v="8.8312686061366399E-2"/>
    <n v="0.81065806247044647"/>
    <n v="0.18934193752955356"/>
    <n v="2010"/>
    <s v="DK"/>
    <s v="Wave VIII"/>
    <s v="Denmark 2010"/>
    <s v="Gross"/>
    <n v="0.39565640000000002"/>
    <n v="0.28514"/>
    <n v="0.24614130000000001"/>
    <n v="0.14951510000000001"/>
    <n v="0.11051640000000001"/>
    <n v="3.8998699999999997E-2"/>
    <n v="0.37789127131521189"/>
    <n v="0.27932418128456915"/>
    <n v="9.8567090030642734E-2"/>
    <n v="0.73916547559410395"/>
    <n v="0.26083452440589611"/>
  </r>
  <r>
    <x v="9"/>
    <x v="1"/>
    <x v="8"/>
    <x v="1"/>
    <x v="53"/>
    <x v="0"/>
    <n v="0.43753920000000002"/>
    <n v="0.28499279999999999"/>
    <n v="0.23778750000000001"/>
    <n v="0.1997517"/>
    <n v="0.15254640000000003"/>
    <n v="4.7205299999999978E-2"/>
    <n v="0.45653440880268553"/>
    <n v="0.34864624701055363"/>
    <n v="0.10788816179213194"/>
    <n v="0.76368010885514381"/>
    <n v="0.23631989114485621"/>
    <n v="2007"/>
    <s v="DK"/>
    <s v="Wave VII"/>
    <s v="Denmark 2007"/>
    <s v="Gross"/>
    <n v="0.36973909999999999"/>
    <n v="0.27639259999999999"/>
    <n v="0.23141010000000001"/>
    <n v="0.13832899999999998"/>
    <n v="9.3346499999999999E-2"/>
    <n v="4.4982499999999981E-2"/>
    <n v="0.37412597152965427"/>
    <n v="0.25246586038641844"/>
    <n v="0.12166011114323581"/>
    <n v="0.67481511469033983"/>
    <n v="0.32518488530966022"/>
  </r>
  <r>
    <x v="10"/>
    <x v="1"/>
    <x v="8"/>
    <x v="2"/>
    <x v="54"/>
    <x v="0"/>
    <n v="0.44718059999999998"/>
    <n v="0.27089930000000001"/>
    <n v="0.2284088"/>
    <n v="0.21877179999999999"/>
    <n v="0.17628129999999997"/>
    <n v="4.2490500000000014E-2"/>
    <n v="0.48922471144767909"/>
    <n v="0.39420605455603391"/>
    <n v="9.5018656891645153E-2"/>
    <n v="0.80577706998799659"/>
    <n v="0.19422293001200344"/>
    <n v="2004"/>
    <s v="DK"/>
    <s v="Wave VI"/>
    <s v="Denmark 2004"/>
    <s v="Gross"/>
    <n v="0.38091079999999999"/>
    <n v="0.26099600000000001"/>
    <n v="0.22204109999999999"/>
    <n v="0.1588697"/>
    <n v="0.11991479999999999"/>
    <n v="3.8954900000000015E-2"/>
    <n v="0.41707848661681424"/>
    <n v="0.31481071158916996"/>
    <n v="0.10226777502764431"/>
    <n v="0.75479968804624153"/>
    <n v="0.24520031195375841"/>
  </r>
  <r>
    <x v="11"/>
    <x v="1"/>
    <x v="8"/>
    <x v="3"/>
    <x v="55"/>
    <x v="0"/>
    <n v="0.43765349999999997"/>
    <n v="0.27184839999999999"/>
    <n v="0.22466159999999999"/>
    <n v="0.21299189999999998"/>
    <n v="0.16580509999999998"/>
    <n v="4.7186800000000001E-2"/>
    <n v="0.4866678776703488"/>
    <n v="0.37885016342837424"/>
    <n v="0.10781771424197453"/>
    <n v="0.77845730283639891"/>
    <n v="0.22154269716360109"/>
    <n v="2000"/>
    <s v="DK"/>
    <s v="Wave V"/>
    <s v="Denmark 2000"/>
    <s v="Gross"/>
    <n v="0.3717898"/>
    <n v="0.26047439999999999"/>
    <n v="0.21687490000000001"/>
    <n v="0.15491489999999999"/>
    <n v="0.11131540000000001"/>
    <n v="4.3599499999999985E-2"/>
    <n v="0.41667334606812773"/>
    <n v="0.29940412566455565"/>
    <n v="0.11726922040357209"/>
    <n v="0.71855838269914651"/>
    <n v="0.28144161730085349"/>
  </r>
  <r>
    <x v="4"/>
    <x v="1"/>
    <x v="8"/>
    <x v="4"/>
    <x v="56"/>
    <x v="0"/>
    <n v="0.44436229999999999"/>
    <n v="0.26075140000000002"/>
    <n v="0.2178544"/>
    <n v="0.22650789999999998"/>
    <n v="0.18361089999999997"/>
    <n v="4.2897000000000018E-2"/>
    <n v="0.5097369871386479"/>
    <n v="0.41320089485539158"/>
    <n v="9.6536092283256297E-2"/>
    <n v="0.81061587697382731"/>
    <n v="0.18938412302617269"/>
    <n v="1995"/>
    <s v="DK"/>
    <s v="Wave IV"/>
    <s v="Denmark 1995"/>
    <s v="Gross"/>
    <n v="0.37720359999999997"/>
    <n v="0.24829699999999999"/>
    <n v="0.208782"/>
    <n v="0.16842159999999998"/>
    <n v="0.12890659999999998"/>
    <n v="3.9514999999999995E-2"/>
    <n v="0.44650051059958068"/>
    <n v="0.34174276173398133"/>
    <n v="0.10475774886559937"/>
    <n v="0.76538045001353749"/>
    <n v="0.23461954998646253"/>
  </r>
  <r>
    <x v="15"/>
    <x v="1"/>
    <x v="8"/>
    <x v="5"/>
    <x v="57"/>
    <x v="0"/>
    <n v="0.44735459999999999"/>
    <n v="0.2863173"/>
    <n v="0.23773900000000001"/>
    <n v="0.20961559999999999"/>
    <n v="0.16103729999999999"/>
    <n v="4.8578299999999991E-2"/>
    <n v="0.46856699361088494"/>
    <n v="0.35997685057893669"/>
    <n v="0.10859014303194824"/>
    <n v="0.76825055005448073"/>
    <n v="0.2317494499455193"/>
    <n v="1992"/>
    <s v="DK"/>
    <s v="Wave III"/>
    <s v="Denmark 1992"/>
    <s v="Gross"/>
    <n v="0.38051040000000003"/>
    <n v="0.26926549999999999"/>
    <n v="0.2293278"/>
    <n v="0.15118260000000003"/>
    <n v="0.11124490000000004"/>
    <n v="3.9937699999999993E-2"/>
    <n v="0.39731529019968975"/>
    <n v="0.29235705515539134"/>
    <n v="0.10495823504429837"/>
    <n v="0.73583137212880323"/>
    <n v="0.26416862787119672"/>
  </r>
  <r>
    <x v="14"/>
    <x v="1"/>
    <x v="8"/>
    <x v="6"/>
    <x v="58"/>
    <x v="0"/>
    <n v="0.415545"/>
    <n v="0.28347119999999998"/>
    <n v="0.25461080000000003"/>
    <n v="0.16093419999999997"/>
    <n v="0.13207380000000002"/>
    <n v="2.8860399999999953E-2"/>
    <n v="0.3872846502785498"/>
    <n v="0.31783272569757792"/>
    <n v="6.9451924580971866E-2"/>
    <n v="0.82066956557400506"/>
    <n v="0.17933043442599494"/>
    <n v="1987"/>
    <s v="DK"/>
    <s v="Wave II"/>
    <s v="Denmark 1987"/>
    <s v="Gross"/>
    <n v="0.34939690000000001"/>
    <n v="0.25613839999999999"/>
    <n v="0.23759050000000001"/>
    <n v="0.1118064"/>
    <n v="9.3258500000000022E-2"/>
    <n v="1.8547899999999978E-2"/>
    <n v="0.31999825985863067"/>
    <n v="0.26691278600353929"/>
    <n v="5.3085473855091381E-2"/>
    <n v="0.83410699208632089"/>
    <n v="0.16589300791367917"/>
  </r>
  <r>
    <x v="9"/>
    <x v="3"/>
    <x v="9"/>
    <x v="1"/>
    <x v="59"/>
    <x v="0"/>
    <n v="0.49823269999999997"/>
    <n v="0.4935871"/>
    <n v="0.48977480000000001"/>
    <n v="8.4578999999999627E-3"/>
    <n v="4.645599999999972E-3"/>
    <n v="3.8122999999999907E-3"/>
    <n v="1.6975802672124819E-2"/>
    <n v="9.3241571659185996E-3"/>
    <n v="7.6516455062062179E-3"/>
    <n v="0.54926163704938491"/>
    <n v="0.45073836295061509"/>
    <n v="2007"/>
    <s v="DO"/>
    <s v="Wave VII"/>
    <s v="Dominican Rep 2007"/>
    <s v="Gross"/>
    <n v="0.49043340000000002"/>
    <n v="0.48683660000000001"/>
    <n v="0.48334349999999998"/>
    <n v="7.0899000000000378E-3"/>
    <n v="3.5968000000000111E-3"/>
    <n v="3.4931000000000267E-3"/>
    <n v="1.4456397137715411E-2"/>
    <n v="7.3339213846365502E-3"/>
    <n v="7.1224757530788619E-3"/>
    <n v="0.5073132202146704"/>
    <n v="0.49268677978532954"/>
  </r>
  <r>
    <x v="26"/>
    <x v="5"/>
    <x v="10"/>
    <x v="8"/>
    <x v="60"/>
    <x v="1"/>
    <n v="0.491925"/>
    <n v="0.46401949999999997"/>
    <n v="0.46401949999999997"/>
    <n v="2.7905500000000028E-2"/>
    <n v="2.7905500000000028E-2"/>
    <m/>
    <n v="5.6727143365350466E-2"/>
    <n v="5.6727143365350466E-2"/>
    <n v="0"/>
    <n v="1"/>
    <m/>
    <n v="2012"/>
    <s v="EG"/>
    <s v="Wave IX"/>
    <s v="Egypt 2012"/>
    <s v="Net"/>
    <n v="0.48612030000000001"/>
    <n v="0.45975660000000002"/>
    <n v="0.45975660000000002"/>
    <n v="2.636369999999999E-2"/>
    <n v="2.636369999999999E-2"/>
    <m/>
    <n v="5.4232871986625512E-2"/>
    <n v="5.4232871986625512E-2"/>
    <n v="0"/>
    <n v="1"/>
    <m/>
  </r>
  <r>
    <x v="8"/>
    <x v="4"/>
    <x v="11"/>
    <x v="8"/>
    <x v="61"/>
    <x v="0"/>
    <n v="0.53998550000000001"/>
    <n v="0.42916880000000002"/>
    <n v="0.35194540000000002"/>
    <n v="0.18804009999999999"/>
    <n v="0.11081669999999999"/>
    <n v="7.7223399999999998E-2"/>
    <n v="0.3482317580749853"/>
    <n v="0.20522162169169356"/>
    <n v="0.14301013638329177"/>
    <n v="0.58932483018249826"/>
    <n v="0.41067516981750168"/>
    <n v="2013"/>
    <s v="EE"/>
    <s v="Wave IX"/>
    <s v="Estonia 2013"/>
    <s v="Gross"/>
    <n v="0.47285359999999999"/>
    <n v="0.41869689999999998"/>
    <n v="0.34915059999999998"/>
    <n v="0.12370300000000001"/>
    <n v="5.4156700000000002E-2"/>
    <n v="6.9546300000000005E-2"/>
    <n v="0.26160951296553525"/>
    <n v="0.11453164362077396"/>
    <n v="0.14707786934476128"/>
    <n v="0.43779617309200258"/>
    <n v="0.56220382690799742"/>
  </r>
  <r>
    <x v="0"/>
    <x v="4"/>
    <x v="11"/>
    <x v="0"/>
    <x v="62"/>
    <x v="0"/>
    <n v="0.51585979999999998"/>
    <n v="0.39420379999999999"/>
    <n v="0.31912289999999999"/>
    <n v="0.19673689999999999"/>
    <n v="0.12165599999999999"/>
    <n v="7.5080900000000006E-2"/>
    <n v="0.38137668413006792"/>
    <n v="0.2358315185637648"/>
    <n v="0.14554516556630312"/>
    <n v="0.61836899940987167"/>
    <n v="0.38163100059012828"/>
    <n v="2010"/>
    <s v="EE"/>
    <s v="Wave VIII"/>
    <s v="Estonia 2010"/>
    <s v="Gross"/>
    <n v="0.45042569999999998"/>
    <n v="0.39022410000000002"/>
    <n v="0.32057400000000003"/>
    <n v="0.12985169999999996"/>
    <n v="6.0201599999999966E-2"/>
    <n v="6.9650099999999993E-2"/>
    <n v="0.28828661419630353"/>
    <n v="0.13365489580190465"/>
    <n v="0.15463171839439888"/>
    <n v="0.4636181120462804"/>
    <n v="0.53638188795371966"/>
  </r>
  <r>
    <x v="9"/>
    <x v="4"/>
    <x v="11"/>
    <x v="1"/>
    <x v="63"/>
    <x v="0"/>
    <n v="0.4934441"/>
    <n v="0.39978530000000001"/>
    <n v="0.31223400000000001"/>
    <n v="0.18121009999999999"/>
    <n v="9.3658799999999987E-2"/>
    <n v="8.7551299999999999E-2"/>
    <n v="0.36723531601654574"/>
    <n v="0.18980630227415829"/>
    <n v="0.17742901374238743"/>
    <n v="0.51685198562331791"/>
    <n v="0.48314801437668214"/>
    <n v="2007"/>
    <s v="EE"/>
    <s v="Wave VII"/>
    <s v="Estonia 2007"/>
    <s v="Gross"/>
    <n v="0.42900480000000002"/>
    <n v="0.38810919999999999"/>
    <n v="0.29979289999999997"/>
    <n v="0.12921190000000005"/>
    <n v="4.0895600000000032E-2"/>
    <n v="8.8316300000000014E-2"/>
    <n v="0.30118987013665127"/>
    <n v="9.5326672335600979E-2"/>
    <n v="0.20586319780105028"/>
    <n v="0.31650026042493001"/>
    <n v="0.68349973957506993"/>
  </r>
  <r>
    <x v="10"/>
    <x v="4"/>
    <x v="11"/>
    <x v="2"/>
    <x v="64"/>
    <x v="0"/>
    <n v="0.4964537"/>
    <n v="0.37931789999999999"/>
    <n v="0.34722960000000003"/>
    <n v="0.14922409999999997"/>
    <n v="0.11713580000000001"/>
    <n v="3.2088299999999959E-2"/>
    <n v="0.30058009437738098"/>
    <n v="0.23594506396064732"/>
    <n v="6.4635030416733644E-2"/>
    <n v="0.78496569924027038"/>
    <n v="0.2150343007597296"/>
    <n v="2004"/>
    <s v="EE"/>
    <s v="Wave VI"/>
    <s v="Estonia 2004"/>
    <s v="Gross"/>
    <n v="0.43484460000000003"/>
    <n v="0.3697879"/>
    <n v="0.3434545"/>
    <n v="9.139010000000003E-2"/>
    <n v="6.5056700000000023E-2"/>
    <n v="2.6333400000000007E-2"/>
    <n v="0.21016726435144883"/>
    <n v="0.14960907873755364"/>
    <n v="6.0558185613895185E-2"/>
    <n v="0.7118571924092435"/>
    <n v="0.28814280759075656"/>
  </r>
  <r>
    <x v="11"/>
    <x v="4"/>
    <x v="11"/>
    <x v="3"/>
    <x v="65"/>
    <x v="2"/>
    <n v="0.49931540000000002"/>
    <n v="0.36193019999999998"/>
    <n v="0.36089019999999999"/>
    <n v="0.13842520000000003"/>
    <n v="0.13738520000000004"/>
    <n v="1.0399999999999854E-3"/>
    <n v="0.27722998329312498"/>
    <n v="0.27514713145238467"/>
    <n v="2.0828518407403122E-3"/>
    <n v="0.99248691712202697"/>
    <n v="7.513082877972979E-3"/>
    <n v="2000"/>
    <s v="EE"/>
    <s v="Wave V"/>
    <s v="Estonia 2000"/>
    <s v="Mix"/>
    <n v="0.45353670000000001"/>
    <n v="0.36570439999999999"/>
    <n v="0.3637533"/>
    <n v="8.9783400000000013E-2"/>
    <n v="8.783230000000003E-2"/>
    <n v="1.9510999999999834E-3"/>
    <n v="0.19796281094782409"/>
    <n v="0.19366084376413203"/>
    <n v="4.3019671836920436E-3"/>
    <n v="0.9782688113838417"/>
    <n v="2.1731188616158255E-2"/>
  </r>
  <r>
    <x v="8"/>
    <x v="1"/>
    <x v="12"/>
    <x v="8"/>
    <x v="66"/>
    <x v="0"/>
    <n v="0.48699989999999999"/>
    <n v="0.34694370000000002"/>
    <n v="0.25882339999999998"/>
    <n v="0.2281765"/>
    <n v="0.14005619999999996"/>
    <n v="8.812030000000004E-2"/>
    <n v="0.46853500380595564"/>
    <n v="0.28758979211289359"/>
    <n v="0.18094521169306205"/>
    <n v="0.61380641740056474"/>
    <n v="0.38619358259943526"/>
    <n v="2013"/>
    <s v="FI"/>
    <s v="Wave IX"/>
    <s v="Finland 2013"/>
    <s v="Gross"/>
    <n v="0.40806350000000002"/>
    <n v="0.3642107"/>
    <n v="0.26012940000000001"/>
    <n v="0.14793410000000001"/>
    <n v="4.3852800000000025E-2"/>
    <n v="0.10408129999999999"/>
    <n v="0.36252715570003197"/>
    <n v="0.10746562728594942"/>
    <n v="0.25506152841408258"/>
    <n v="0.29643469626002406"/>
    <n v="0.70356530373997594"/>
  </r>
  <r>
    <x v="0"/>
    <x v="1"/>
    <x v="12"/>
    <x v="0"/>
    <x v="67"/>
    <x v="0"/>
    <n v="0.47815210000000002"/>
    <n v="0.33747769999999999"/>
    <n v="0.26107550000000002"/>
    <n v="0.21707660000000001"/>
    <n v="0.14067440000000003"/>
    <n v="7.6402199999999976E-2"/>
    <n v="0.45399068622724859"/>
    <n v="0.29420429189791286"/>
    <n v="0.15978639432933572"/>
    <n v="0.64804036916001095"/>
    <n v="0.3519596308399891"/>
    <n v="2010"/>
    <s v="FI"/>
    <s v="Wave VIII"/>
    <s v="Finland 2010"/>
    <s v="Gross"/>
    <n v="0.40823910000000002"/>
    <n v="0.35250399999999998"/>
    <n v="0.26371830000000002"/>
    <n v="0.1445208"/>
    <n v="5.5735100000000037E-2"/>
    <n v="8.8785699999999967E-2"/>
    <n v="0.35401018667736628"/>
    <n v="0.13652562922071901"/>
    <n v="0.21748455745664724"/>
    <n v="0.38565452170206665"/>
    <n v="0.61434547829793329"/>
  </r>
  <r>
    <x v="9"/>
    <x v="1"/>
    <x v="12"/>
    <x v="1"/>
    <x v="68"/>
    <x v="0"/>
    <n v="0.46892669999999997"/>
    <n v="0.34956429999999999"/>
    <n v="0.26392850000000001"/>
    <n v="0.20499819999999996"/>
    <n v="0.11936239999999998"/>
    <n v="8.5635799999999984E-2"/>
    <n v="0.43716469972812377"/>
    <n v="0.25454383382306867"/>
    <n v="0.18262086590505508"/>
    <n v="0.58226072228926884"/>
    <n v="0.41773927771073111"/>
    <n v="2007"/>
    <s v="FI"/>
    <s v="Wave VII"/>
    <s v="Finland 2007"/>
    <s v="Gross"/>
    <n v="0.4033157"/>
    <n v="0.36392940000000001"/>
    <n v="0.26259080000000001"/>
    <n v="0.14072489999999999"/>
    <n v="3.9386299999999985E-2"/>
    <n v="0.1013386"/>
    <n v="0.34891996517864288"/>
    <n v="9.7656252905602203E-2"/>
    <n v="0.25126371227304067"/>
    <n v="0.27988152771826441"/>
    <n v="0.72011847228173553"/>
  </r>
  <r>
    <x v="10"/>
    <x v="1"/>
    <x v="12"/>
    <x v="2"/>
    <x v="69"/>
    <x v="0"/>
    <n v="0.47154269999999998"/>
    <n v="0.3491398"/>
    <n v="0.25724279999999999"/>
    <n v="0.21429989999999999"/>
    <n v="0.12240289999999998"/>
    <n v="9.1897000000000006E-2"/>
    <n v="0.45446552348281499"/>
    <n v="0.25957967327243109"/>
    <n v="0.19488585021038393"/>
    <n v="0.57117572150056994"/>
    <n v="0.42882427849943006"/>
    <n v="2004"/>
    <s v="FI"/>
    <s v="Wave VI"/>
    <s v="Finland 2004"/>
    <s v="Gross"/>
    <n v="0.40845860000000001"/>
    <n v="0.36446840000000003"/>
    <n v="0.25706469999999998"/>
    <n v="0.15139390000000003"/>
    <n v="4.3990199999999979E-2"/>
    <n v="0.10740370000000005"/>
    <n v="0.37064686604713432"/>
    <n v="0.10769806291261827"/>
    <n v="0.26294880313451607"/>
    <n v="0.29056784982750278"/>
    <n v="0.70943215017249728"/>
  </r>
  <r>
    <x v="11"/>
    <x v="1"/>
    <x v="12"/>
    <x v="3"/>
    <x v="70"/>
    <x v="0"/>
    <n v="0.467949"/>
    <n v="0.32544299999999998"/>
    <n v="0.25169239999999998"/>
    <n v="0.21625660000000002"/>
    <n v="0.14250600000000002"/>
    <n v="7.3750599999999999E-2"/>
    <n v="0.46213711323242496"/>
    <n v="0.30453318630876447"/>
    <n v="0.15760392692366049"/>
    <n v="0.65896717140656058"/>
    <n v="0.34103282859343942"/>
    <n v="2000"/>
    <s v="FI"/>
    <s v="Wave V"/>
    <s v="Finland 2000"/>
    <s v="Gross"/>
    <n v="0.40728379999999997"/>
    <n v="0.33156370000000002"/>
    <n v="0.24984319999999999"/>
    <n v="0.15744059999999999"/>
    <n v="7.5720099999999957E-2"/>
    <n v="8.1720500000000029E-2"/>
    <n v="0.3865623921206785"/>
    <n v="0.1859148338333122"/>
    <n v="0.2006475582873663"/>
    <n v="0.48094392424825594"/>
    <n v="0.51905607575174406"/>
  </r>
  <r>
    <x v="4"/>
    <x v="1"/>
    <x v="12"/>
    <x v="4"/>
    <x v="71"/>
    <x v="0"/>
    <n v="0.47540759999999999"/>
    <n v="0.2710379"/>
    <n v="0.21647640000000001"/>
    <n v="0.25893119999999997"/>
    <n v="0.20436969999999999"/>
    <n v="5.4561499999999985E-2"/>
    <n v="0.54465094794445856"/>
    <n v="0.4298831150364445"/>
    <n v="0.11476783290801407"/>
    <n v="0.78928186329032579"/>
    <n v="0.21071813670967418"/>
    <n v="1995"/>
    <s v="FI"/>
    <s v="Wave IV"/>
    <s v="Finland 1995"/>
    <s v="Gross"/>
    <n v="0.42972529999999998"/>
    <n v="0.27284910000000001"/>
    <n v="0.22223599999999999"/>
    <n v="0.20748929999999999"/>
    <n v="0.15687619999999997"/>
    <n v="5.0613100000000022E-2"/>
    <n v="0.48284171306646362"/>
    <n v="0.36506158701849756"/>
    <n v="0.11778012604796605"/>
    <n v="0.75606886716568023"/>
    <n v="0.24393113283431977"/>
  </r>
  <r>
    <x v="21"/>
    <x v="1"/>
    <x v="12"/>
    <x v="5"/>
    <x v="72"/>
    <x v="0"/>
    <n v="0.40643170000000001"/>
    <n v="0.25842110000000001"/>
    <n v="0.20915819999999999"/>
    <n v="0.19727350000000002"/>
    <n v="0.14801059999999999"/>
    <n v="4.9262900000000026E-2"/>
    <n v="0.48537921623731617"/>
    <n v="0.364170904976162"/>
    <n v="0.12120831126115415"/>
    <n v="0.75028120857591096"/>
    <n v="0.24971879142408901"/>
    <n v="1991"/>
    <s v="FI"/>
    <s v="Wave III"/>
    <s v="Finland 1991"/>
    <s v="Gross"/>
    <n v="0.35959370000000002"/>
    <n v="0.25253979999999998"/>
    <n v="0.20780509999999999"/>
    <n v="0.15178860000000002"/>
    <n v="0.10705390000000004"/>
    <n v="4.4734699999999988E-2"/>
    <n v="0.42211139961573302"/>
    <n v="0.29770794093444913"/>
    <n v="0.12440345868128387"/>
    <n v="0.70528287368089582"/>
    <n v="0.29471712631910418"/>
  </r>
  <r>
    <x v="14"/>
    <x v="1"/>
    <x v="12"/>
    <x v="6"/>
    <x v="73"/>
    <x v="0"/>
    <n v="0.38792189999999999"/>
    <n v="0.25948520000000003"/>
    <n v="0.20690790000000001"/>
    <n v="0.18101399999999998"/>
    <n v="0.12843669999999996"/>
    <n v="5.2577300000000021E-2"/>
    <n v="0.46662485412656513"/>
    <n v="0.3310890671550123"/>
    <n v="0.13553578697155283"/>
    <n v="0.70954014606604998"/>
    <n v="0.29045985393395002"/>
    <n v="1987"/>
    <s v="FI"/>
    <s v="Wave II"/>
    <s v="Finland 1987"/>
    <s v="Gross"/>
    <n v="0.34221839999999998"/>
    <n v="0.25052020000000003"/>
    <n v="0.2031722"/>
    <n v="0.13904619999999998"/>
    <n v="9.1698199999999952E-2"/>
    <n v="4.7348000000000029E-2"/>
    <n v="0.40630836915840873"/>
    <n v="0.26795227842804464"/>
    <n v="0.13835609073036409"/>
    <n v="0.6594800864748549"/>
    <n v="0.34051991352514516"/>
  </r>
  <r>
    <x v="0"/>
    <x v="1"/>
    <x v="13"/>
    <x v="0"/>
    <x v="74"/>
    <x v="2"/>
    <n v="0.49359389999999997"/>
    <n v="0.30728240000000001"/>
    <n v="0.2892267"/>
    <n v="0.20436719999999997"/>
    <n v="0.18631149999999996"/>
    <n v="1.8055700000000008E-2"/>
    <n v="0.41403915242874756"/>
    <n v="0.37745908124067168"/>
    <n v="3.658007118807588E-2"/>
    <n v="0.91165069541491972"/>
    <n v="8.8349304585080238E-2"/>
    <n v="2010"/>
    <s v="FR"/>
    <s v="Wave VIII"/>
    <s v="France 2010"/>
    <s v="Mix"/>
    <n v="0.43711539999999999"/>
    <n v="0.31226890000000002"/>
    <n v="0.29402739999999999"/>
    <n v="0.14308799999999999"/>
    <n v="0.12484649999999997"/>
    <n v="1.8241500000000022E-2"/>
    <n v="0.32734605095130487"/>
    <n v="0.28561450820538459"/>
    <n v="4.1731542745920239E-2"/>
    <n v="0.87251551492787638"/>
    <n v="0.12748448507212359"/>
  </r>
  <r>
    <x v="27"/>
    <x v="1"/>
    <x v="13"/>
    <x v="2"/>
    <x v="75"/>
    <x v="2"/>
    <n v="0.47766599999999998"/>
    <n v="0.29480079999999997"/>
    <n v="0.27956520000000001"/>
    <n v="0.19810079999999997"/>
    <n v="0.18286520000000001"/>
    <n v="1.523559999999996E-2"/>
    <n v="0.41472660813204199"/>
    <n v="0.38283068085231103"/>
    <n v="3.1895927279730944E-2"/>
    <n v="0.92309167857979391"/>
    <n v="7.6908321420206094E-2"/>
    <n v="2005"/>
    <s v="FR"/>
    <s v="Wave VI"/>
    <s v="France 2005"/>
    <s v="Mix"/>
    <n v="0.41025060000000002"/>
    <n v="0.2909486"/>
    <n v="0.27537600000000001"/>
    <n v="0.13487460000000001"/>
    <n v="0.11930200000000002"/>
    <n v="1.5572599999999992E-2"/>
    <n v="0.3287614935846529"/>
    <n v="0.29080274349385477"/>
    <n v="3.7958750090798139E-2"/>
    <n v="0.88454015804310082"/>
    <n v="0.11545984195689915"/>
  </r>
  <r>
    <x v="11"/>
    <x v="1"/>
    <x v="13"/>
    <x v="3"/>
    <x v="76"/>
    <x v="2"/>
    <n v="0.48265200000000003"/>
    <n v="0.29995640000000001"/>
    <n v="0.27782440000000003"/>
    <n v="0.2048276"/>
    <n v="0.18269560000000001"/>
    <n v="2.2131999999999985E-2"/>
    <n v="0.42437947009439508"/>
    <n v="0.37852448555066592"/>
    <n v="4.5854984543729195E-2"/>
    <n v="0.89194815542436667"/>
    <n v="0.10805184457563329"/>
    <n v="2000"/>
    <s v="FR"/>
    <s v="Wave V"/>
    <s v="France 2000"/>
    <s v="Mix"/>
    <n v="0.41854710000000001"/>
    <n v="0.30239389999999999"/>
    <n v="0.27894269999999999"/>
    <n v="0.13960440000000002"/>
    <n v="0.11615320000000001"/>
    <n v="2.3451200000000005E-2"/>
    <n v="0.33354525691373804"/>
    <n v="0.27751524260949367"/>
    <n v="5.6030014304244383E-2"/>
    <n v="0.83201675591886792"/>
    <n v="0.16798324408113213"/>
  </r>
  <r>
    <x v="13"/>
    <x v="1"/>
    <x v="13"/>
    <x v="4"/>
    <x v="77"/>
    <x v="2"/>
    <n v="0.48557679999999998"/>
    <n v="0.30630479999999999"/>
    <n v="0.28837000000000002"/>
    <n v="0.19720679999999996"/>
    <n v="0.17927199999999999"/>
    <n v="1.7934799999999973E-2"/>
    <n v="0.40612895838516166"/>
    <n v="0.36919391536004192"/>
    <n v="3.6935043025119761E-2"/>
    <n v="0.90905587434104718"/>
    <n v="9.0944125658952824E-2"/>
    <n v="1994"/>
    <s v="FR"/>
    <s v="Wave IV"/>
    <s v="France 1994"/>
    <s v="Mix"/>
    <n v="0.43024489999999999"/>
    <n v="0.31009799999999998"/>
    <n v="0.29215730000000001"/>
    <n v="0.13808759999999998"/>
    <n v="0.1201469"/>
    <n v="1.7940699999999976E-2"/>
    <n v="0.32095116060643597"/>
    <n v="0.27925235139335763"/>
    <n v="4.1698809213078357E-2"/>
    <n v="0.87007740014309776"/>
    <n v="0.12992259985690227"/>
  </r>
  <r>
    <x v="5"/>
    <x v="1"/>
    <x v="13"/>
    <x v="5"/>
    <x v="78"/>
    <x v="2"/>
    <n v="0.47758509999999998"/>
    <n v="0.30889689999999997"/>
    <n v="0.28684179999999998"/>
    <n v="0.1907433"/>
    <n v="0.16868820000000001"/>
    <n v="2.2055099999999994E-2"/>
    <n v="0.39939122891396739"/>
    <n v="0.35321076809138313"/>
    <n v="4.6180460822584278E-2"/>
    <n v="0.88437287181253554"/>
    <n v="0.11562712818746448"/>
    <n v="1989"/>
    <s v="FR"/>
    <s v="Wave III"/>
    <s v="France 1989"/>
    <s v="Mix"/>
    <n v="0.4245352"/>
    <n v="0.30841299999999999"/>
    <n v="0.28484949999999998"/>
    <n v="0.13968570000000002"/>
    <n v="0.11612220000000001"/>
    <n v="2.3563500000000015E-2"/>
    <n v="0.32903208026095371"/>
    <n v="0.27352784880971004"/>
    <n v="5.5504231451243655E-2"/>
    <n v="0.83131057796180985"/>
    <n v="0.1686894220381901"/>
  </r>
  <r>
    <x v="28"/>
    <x v="1"/>
    <x v="13"/>
    <x v="6"/>
    <x v="79"/>
    <x v="2"/>
    <n v="0.49564819999999998"/>
    <n v="0.3508908"/>
    <n v="0.33790579999999998"/>
    <n v="0.1577424"/>
    <n v="0.14475739999999998"/>
    <n v="1.2985000000000024E-2"/>
    <n v="0.31825476214782988"/>
    <n v="0.29205674508653512"/>
    <n v="2.6198017061294734E-2"/>
    <n v="0.91768224649808783"/>
    <n v="8.231775350191213E-2"/>
    <n v="1984"/>
    <s v="FR"/>
    <s v="Wave II"/>
    <s v="France 1984"/>
    <s v="Mix"/>
    <n v="0.45851209999999998"/>
    <n v="0.35352410000000001"/>
    <n v="0.34145700000000001"/>
    <n v="0.11705509999999997"/>
    <n v="0.10498799999999997"/>
    <n v="1.2067099999999997E-2"/>
    <n v="0.25529337175616518"/>
    <n v="0.22897541853312045"/>
    <n v="2.6317953223044709E-2"/>
    <n v="0.8969109419410175"/>
    <n v="0.10308905805898248"/>
  </r>
  <r>
    <x v="29"/>
    <x v="1"/>
    <x v="13"/>
    <x v="7"/>
    <x v="80"/>
    <x v="2"/>
    <n v="0.61133519999999997"/>
    <n v="0.55333160000000003"/>
    <n v="0.3119073"/>
    <n v="0.29942789999999997"/>
    <n v="5.8003599999999933E-2"/>
    <n v="0.24142430000000004"/>
    <n v="0.48979332451329483"/>
    <n v="9.4880190115013724E-2"/>
    <n v="0.39491313439828107"/>
    <n v="0.19371474735654207"/>
    <n v="0.80628525264345796"/>
    <n v="1978"/>
    <s v="FR"/>
    <s v="Wave I"/>
    <s v="France 1978"/>
    <s v="Mix"/>
    <n v="0.56317340000000005"/>
    <n v="0.54168740000000004"/>
    <n v="0.30729879999999998"/>
    <n v="0.25587460000000006"/>
    <n v="2.1486000000000005E-2"/>
    <n v="0.23438860000000006"/>
    <n v="0.45434425702634401"/>
    <n v="3.8151659861776148E-2"/>
    <n v="0.41619259716456786"/>
    <n v="8.397082008139925E-2"/>
    <n v="0.91602917991860078"/>
  </r>
  <r>
    <x v="8"/>
    <x v="6"/>
    <x v="14"/>
    <x v="8"/>
    <x v="81"/>
    <x v="1"/>
    <n v="0.48061359999999997"/>
    <n v="0.39433770000000001"/>
    <n v="0.39433770000000001"/>
    <n v="8.6275899999999961E-2"/>
    <n v="8.6275899999999961E-2"/>
    <m/>
    <n v="0.17951198218277628"/>
    <n v="0.17951198218277628"/>
    <n v="0"/>
    <n v="1"/>
    <m/>
    <n v="2013"/>
    <s v="GE"/>
    <s v="Wave IX"/>
    <s v="Georgia 2013"/>
    <s v="Net"/>
    <n v="0.46671000000000001"/>
    <n v="0.40313480000000002"/>
    <n v="0.40313480000000002"/>
    <n v="6.3575199999999998E-2"/>
    <n v="6.3575199999999998E-2"/>
    <m/>
    <n v="0.13621992243577383"/>
    <n v="0.13621992243577383"/>
    <n v="0"/>
    <n v="1"/>
    <m/>
  </r>
  <r>
    <x v="0"/>
    <x v="6"/>
    <x v="14"/>
    <x v="0"/>
    <x v="82"/>
    <x v="1"/>
    <n v="0.52613169999999998"/>
    <n v="0.43722080000000002"/>
    <n v="0.43722080000000002"/>
    <n v="8.8910899999999959E-2"/>
    <n v="8.8910899999999959E-2"/>
    <m/>
    <n v="0.16898981756849085"/>
    <n v="0.16898981756849085"/>
    <n v="0"/>
    <n v="1"/>
    <m/>
    <n v="2010"/>
    <s v="GE"/>
    <s v="Wave VIII"/>
    <s v="Georgia 2010"/>
    <s v="Net"/>
    <n v="0.50774200000000003"/>
    <n v="0.44728699999999999"/>
    <n v="0.44728699999999999"/>
    <n v="6.0455000000000036E-2"/>
    <n v="6.0455000000000036E-2"/>
    <m/>
    <n v="0.11906637623044782"/>
    <n v="0.11906637623044782"/>
    <n v="0"/>
    <n v="1"/>
    <m/>
  </r>
  <r>
    <x v="8"/>
    <x v="1"/>
    <x v="15"/>
    <x v="8"/>
    <x v="83"/>
    <x v="0"/>
    <n v="0.52029720000000002"/>
    <n v="0.34428500000000001"/>
    <n v="0.29105039999999999"/>
    <n v="0.22924680000000003"/>
    <n v="0.17601220000000001"/>
    <n v="5.3234600000000021E-2"/>
    <n v="0.44060740668986881"/>
    <n v="0.33829165330891653"/>
    <n v="0.10231575338095231"/>
    <n v="0.76778476297160958"/>
    <n v="0.23221523702839042"/>
    <n v="2013"/>
    <s v="DE"/>
    <s v="Wave IX"/>
    <s v="Germany 2013"/>
    <s v="Gross"/>
    <n v="0.4185046"/>
    <n v="0.3427502"/>
    <n v="0.29570980000000002"/>
    <n v="0.12279479999999998"/>
    <n v="7.57544E-2"/>
    <n v="4.7040399999999982E-2"/>
    <n v="0.29341326236318543"/>
    <n v="0.18101210834958564"/>
    <n v="0.1124011540135998"/>
    <n v="0.6169186317335914"/>
    <n v="0.3830813682664086"/>
  </r>
  <r>
    <x v="0"/>
    <x v="1"/>
    <x v="15"/>
    <x v="0"/>
    <x v="84"/>
    <x v="0"/>
    <n v="0.51421209999999995"/>
    <n v="0.33813080000000001"/>
    <n v="0.28529890000000002"/>
    <n v="0.22891319999999993"/>
    <n v="0.17608129999999994"/>
    <n v="5.2831899999999987E-2"/>
    <n v="0.44517272152872317"/>
    <n v="0.34242932050801594"/>
    <n v="0.1027434010207072"/>
    <n v="0.76920553292689109"/>
    <n v="0.23079446707310894"/>
    <n v="2010"/>
    <s v="DE"/>
    <s v="Wave VIII"/>
    <s v="Germany 2010"/>
    <s v="Gross"/>
    <n v="0.41496519999999998"/>
    <n v="0.3328778"/>
    <n v="0.28451880000000002"/>
    <n v="0.13044639999999996"/>
    <n v="8.2087399999999977E-2"/>
    <n v="4.8358999999999985E-2"/>
    <n v="0.31435503507282048"/>
    <n v="0.19781755192965575"/>
    <n v="0.11653748314316474"/>
    <n v="0.62928068540028703"/>
    <n v="0.37071931459971297"/>
  </r>
  <r>
    <x v="9"/>
    <x v="1"/>
    <x v="15"/>
    <x v="1"/>
    <x v="85"/>
    <x v="0"/>
    <n v="0.51224820000000004"/>
    <n v="0.3429335"/>
    <n v="0.28906409999999999"/>
    <n v="0.22318410000000005"/>
    <n v="0.16931470000000004"/>
    <n v="5.3869400000000012E-2"/>
    <n v="0.43569523523947967"/>
    <n v="0.33053254262289261"/>
    <n v="0.10516269261658705"/>
    <n v="0.75863244738312452"/>
    <n v="0.24136755261687548"/>
    <n v="2007"/>
    <s v="DE"/>
    <s v="Wave VII"/>
    <s v="Germany 2007"/>
    <s v="Gross"/>
    <n v="0.41925590000000001"/>
    <n v="0.3397329"/>
    <n v="0.29171140000000001"/>
    <n v="0.12754450000000001"/>
    <n v="7.952300000000001E-2"/>
    <n v="4.8021499999999995E-2"/>
    <n v="0.30421635092076221"/>
    <n v="0.18967651975798078"/>
    <n v="0.11453983116278148"/>
    <n v="0.62349219292090219"/>
    <n v="0.37650780707909781"/>
  </r>
  <r>
    <x v="10"/>
    <x v="1"/>
    <x v="15"/>
    <x v="2"/>
    <x v="86"/>
    <x v="0"/>
    <n v="0.4979325"/>
    <n v="0.33074609999999999"/>
    <n v="0.2783311"/>
    <n v="0.2196014"/>
    <n v="0.16718640000000001"/>
    <n v="5.2414999999999989E-2"/>
    <n v="0.44102644434737642"/>
    <n v="0.3357611724480728"/>
    <n v="0.1052652718993036"/>
    <n v="0.76131755079885655"/>
    <n v="0.23868244920114348"/>
    <n v="2004"/>
    <s v="DE"/>
    <s v="Wave VI"/>
    <s v="Germany 2004"/>
    <s v="Gross"/>
    <n v="0.4099622"/>
    <n v="0.32811030000000002"/>
    <n v="0.2790299"/>
    <n v="0.1309323"/>
    <n v="8.1851899999999977E-2"/>
    <n v="4.9080400000000024E-2"/>
    <n v="0.31937651812776885"/>
    <n v="0.19965718790659231"/>
    <n v="0.11971933022117655"/>
    <n v="0.62514673613768323"/>
    <n v="0.37485326386231682"/>
  </r>
  <r>
    <x v="11"/>
    <x v="1"/>
    <x v="15"/>
    <x v="3"/>
    <x v="87"/>
    <x v="0"/>
    <n v="0.47279080000000001"/>
    <n v="0.31841589999999997"/>
    <n v="0.26582270000000002"/>
    <n v="0.20696809999999999"/>
    <n v="0.15437490000000004"/>
    <n v="5.2593199999999951E-2"/>
    <n v="0.43775830663371618"/>
    <n v="0.32651840941067389"/>
    <n v="0.11123989722304231"/>
    <n v="0.7458874097022683"/>
    <n v="0.25411259029773164"/>
    <n v="2000"/>
    <s v="DE"/>
    <s v="Wave V"/>
    <s v="Germany 2000"/>
    <s v="Gross"/>
    <n v="0.39539740000000001"/>
    <n v="0.31253959999999997"/>
    <n v="0.2641754"/>
    <n v="0.13122200000000001"/>
    <n v="8.2857800000000037E-2"/>
    <n v="4.8364199999999968E-2"/>
    <n v="0.33187370478409822"/>
    <n v="0.20955575327505957"/>
    <n v="0.12231795150903867"/>
    <n v="0.63143222935178578"/>
    <n v="0.36856777064821422"/>
  </r>
  <r>
    <x v="13"/>
    <x v="1"/>
    <x v="15"/>
    <x v="4"/>
    <x v="88"/>
    <x v="0"/>
    <n v="0.45789010000000002"/>
    <n v="0.31410850000000001"/>
    <n v="0.26952759999999998"/>
    <n v="0.18836250000000004"/>
    <n v="0.14378160000000001"/>
    <n v="4.4580900000000034E-2"/>
    <n v="0.41137054502816295"/>
    <n v="0.31400897289546115"/>
    <n v="9.7361572132701787E-2"/>
    <n v="0.76332391001393574"/>
    <n v="0.23667608998606424"/>
    <n v="1994"/>
    <s v="DE"/>
    <s v="Wave IV"/>
    <s v="Germany 1994"/>
    <s v="Gross"/>
    <n v="0.37679829999999997"/>
    <n v="0.30683519999999997"/>
    <n v="0.26742009999999999"/>
    <n v="0.10937819999999998"/>
    <n v="6.99631E-2"/>
    <n v="3.9415099999999981E-2"/>
    <n v="0.29028315679768191"/>
    <n v="0.18567785470369694"/>
    <n v="0.10460530209398498"/>
    <n v="0.6396439144180468"/>
    <n v="0.36035608558195314"/>
  </r>
  <r>
    <x v="5"/>
    <x v="1"/>
    <x v="15"/>
    <x v="5"/>
    <x v="89"/>
    <x v="0"/>
    <n v="0.43793880000000002"/>
    <n v="0.3047878"/>
    <n v="0.25818669999999999"/>
    <n v="0.17975210000000003"/>
    <n v="0.13315100000000002"/>
    <n v="4.6601100000000006E-2"/>
    <n v="0.41045027296051417"/>
    <n v="0.30404019922418385"/>
    <n v="0.1064100737363303"/>
    <n v="0.74074795231877677"/>
    <n v="0.25925204768122317"/>
    <n v="1989"/>
    <s v="DE"/>
    <s v="Wave III"/>
    <s v="Germany 1989"/>
    <s v="Gross"/>
    <n v="0.34530690000000003"/>
    <n v="0.28735179999999999"/>
    <n v="0.2486594"/>
    <n v="9.6647500000000025E-2"/>
    <n v="5.7955100000000037E-2"/>
    <n v="3.8692399999999988E-2"/>
    <n v="0.27988870190546444"/>
    <n v="0.1678364955927612"/>
    <n v="0.11205220631270324"/>
    <n v="0.59965441423730592"/>
    <n v="0.40034558576269408"/>
  </r>
  <r>
    <x v="28"/>
    <x v="1"/>
    <x v="15"/>
    <x v="6"/>
    <x v="90"/>
    <x v="0"/>
    <n v="0.44172689999999998"/>
    <n v="0.3071796"/>
    <n v="0.26495940000000001"/>
    <n v="0.17676749999999997"/>
    <n v="0.13454729999999998"/>
    <n v="4.2220199999999986E-2"/>
    <n v="0.40017372725093259"/>
    <n v="0.3045938565208503"/>
    <n v="9.5579870730082298E-2"/>
    <n v="0.76115405829691551"/>
    <n v="0.23884594170308451"/>
    <n v="1984"/>
    <s v="DE"/>
    <s v="Wave II"/>
    <s v="Germany 1984"/>
    <s v="Gross"/>
    <n v="0.36064170000000001"/>
    <n v="0.29075709999999999"/>
    <n v="0.25388769999999999"/>
    <n v="0.10675400000000002"/>
    <n v="6.9884600000000019E-2"/>
    <n v="3.6869399999999997E-2"/>
    <n v="0.29601124883783547"/>
    <n v="0.19377847875051615"/>
    <n v="0.10223277008731935"/>
    <n v="0.65463214493133759"/>
    <n v="0.34536785506866247"/>
  </r>
  <r>
    <x v="30"/>
    <x v="1"/>
    <x v="15"/>
    <x v="6"/>
    <x v="91"/>
    <x v="0"/>
    <n v="0.4146649"/>
    <n v="0.2842713"/>
    <n v="0.26029799999999997"/>
    <n v="0.15436690000000003"/>
    <n v="0.1303936"/>
    <n v="2.3973300000000031E-2"/>
    <n v="0.37226902976355131"/>
    <n v="0.31445535901398936"/>
    <n v="5.7813670749561952E-2"/>
    <n v="0.84469921984570506"/>
    <n v="0.15530078015429491"/>
    <n v="1983"/>
    <s v="DE"/>
    <s v="Wave II"/>
    <s v="Germany 1983"/>
    <s v="Gross"/>
    <n v="0.36056090000000002"/>
    <n v="0.2744798"/>
    <n v="0.25455529999999998"/>
    <n v="0.10600560000000003"/>
    <n v="8.6081100000000021E-2"/>
    <n v="1.9924500000000012E-2"/>
    <n v="0.29400192866170466"/>
    <n v="0.23874219306641406"/>
    <n v="5.5259735595290592E-2"/>
    <n v="0.81204294867440963"/>
    <n v="0.1879570513255904"/>
  </r>
  <r>
    <x v="7"/>
    <x v="1"/>
    <x v="15"/>
    <x v="7"/>
    <x v="92"/>
    <x v="0"/>
    <n v="0.40467760000000003"/>
    <n v="0.27319749999999998"/>
    <n v="0.24390100000000001"/>
    <n v="0.16077660000000002"/>
    <n v="0.13148010000000004"/>
    <n v="2.9296499999999975E-2"/>
    <n v="0.39729552611758101"/>
    <n v="0.32490085935075241"/>
    <n v="7.2394666766828639E-2"/>
    <n v="0.81778131892327632"/>
    <n v="0.18221868107672368"/>
    <n v="1981"/>
    <s v="DE"/>
    <s v="Wave I"/>
    <s v="Germany 1981"/>
    <s v="Gross"/>
    <n v="0.32908860000000001"/>
    <n v="0.26054559999999999"/>
    <n v="0.23644029999999999"/>
    <n v="9.2648300000000017E-2"/>
    <n v="6.8543000000000021E-2"/>
    <n v="2.4105299999999996E-2"/>
    <n v="0.28152995880136844"/>
    <n v="0.20828129567538961"/>
    <n v="7.324866312597883E-2"/>
    <n v="0.73981929511928457"/>
    <n v="0.26018070488071549"/>
  </r>
  <r>
    <x v="29"/>
    <x v="1"/>
    <x v="15"/>
    <x v="9"/>
    <x v="93"/>
    <x v="0"/>
    <n v="0.41491410000000001"/>
    <n v="0.28942859999999998"/>
    <n v="0.26251390000000002"/>
    <n v="0.15240019999999999"/>
    <n v="0.12548550000000003"/>
    <n v="2.6914699999999958E-2"/>
    <n v="0.36730542538805017"/>
    <n v="0.30243729967239008"/>
    <n v="6.4868125715660085E-2"/>
    <n v="0.82339458872101245"/>
    <n v="0.17660541127898757"/>
    <n v="1978"/>
    <s v="DE"/>
    <s v="Historical wave"/>
    <s v="Germany 1978"/>
    <s v="Gross"/>
    <n v="0.34961490000000001"/>
    <n v="0.2748813"/>
    <n v="0.2534978"/>
    <n v="9.6117100000000011E-2"/>
    <n v="7.4733600000000011E-2"/>
    <n v="2.13835E-2"/>
    <n v="0.27492277932090425"/>
    <n v="0.21375976824786361"/>
    <n v="6.1163011073040646E-2"/>
    <n v="0.77752657955764382"/>
    <n v="0.22247342044235621"/>
  </r>
  <r>
    <x v="31"/>
    <x v="1"/>
    <x v="15"/>
    <x v="9"/>
    <x v="94"/>
    <x v="0"/>
    <n v="0.37743070000000001"/>
    <n v="0.28704800000000003"/>
    <n v="0.27101540000000002"/>
    <n v="0.10641529999999999"/>
    <n v="9.0382699999999982E-2"/>
    <n v="1.6032600000000008E-2"/>
    <n v="0.28194659310967546"/>
    <n v="0.23946833153741862"/>
    <n v="4.2478261572256863E-2"/>
    <n v="0.84933933372362802"/>
    <n v="0.15066066627637201"/>
    <n v="1973"/>
    <s v="DE"/>
    <s v="Historical wave"/>
    <s v="Germany 1973"/>
    <s v="Gross"/>
    <n v="0.33320240000000001"/>
    <n v="0.27755619999999998"/>
    <n v="0.26520440000000001"/>
    <n v="6.7998000000000003E-2"/>
    <n v="5.5646200000000035E-2"/>
    <n v="1.2351799999999968E-2"/>
    <n v="0.2040741603301777"/>
    <n v="0.1670041992494653"/>
    <n v="3.7069961080712407E-2"/>
    <n v="0.81835053972175698"/>
    <n v="0.181649460278243"/>
  </r>
  <r>
    <x v="8"/>
    <x v="1"/>
    <x v="16"/>
    <x v="8"/>
    <x v="95"/>
    <x v="0"/>
    <n v="0.5673087"/>
    <n v="0.41015499999999999"/>
    <n v="0.33227319999999999"/>
    <n v="0.23503550000000001"/>
    <n v="0.15715370000000001"/>
    <n v="7.7881800000000001E-2"/>
    <n v="0.41429912849917516"/>
    <n v="0.27701619946953043"/>
    <n v="0.1372829290296447"/>
    <n v="0.66863814189771331"/>
    <n v="0.33136185810228669"/>
    <n v="2013"/>
    <s v="GR"/>
    <s v="Wave IX"/>
    <s v="Greece 2013"/>
    <s v="Gross"/>
    <n v="0.50437940000000003"/>
    <n v="0.41578920000000003"/>
    <n v="0.34130660000000002"/>
    <n v="0.16307280000000002"/>
    <n v="8.8590200000000008E-2"/>
    <n v="7.448260000000001E-2"/>
    <n v="0.32331375944378382"/>
    <n v="0.1756419869645747"/>
    <n v="0.14767177247920912"/>
    <n v="0.54325552759258444"/>
    <n v="0.45674447240741561"/>
  </r>
  <r>
    <x v="0"/>
    <x v="1"/>
    <x v="16"/>
    <x v="0"/>
    <x v="96"/>
    <x v="0"/>
    <n v="0.56421659999999996"/>
    <n v="0.44506380000000001"/>
    <n v="0.32439390000000001"/>
    <n v="0.23982269999999994"/>
    <n v="0.11915279999999995"/>
    <n v="0.1206699"/>
    <n v="0.42505431424740064"/>
    <n v="0.21118272663370763"/>
    <n v="0.21387158761369304"/>
    <n v="0.49683703836208987"/>
    <n v="0.50316296163791008"/>
    <n v="2010"/>
    <s v="GR"/>
    <s v="Wave VIII"/>
    <s v="Greece 2010"/>
    <s v="Gross"/>
    <n v="0.50796940000000002"/>
    <n v="0.45004230000000001"/>
    <n v="0.32945099999999999"/>
    <n v="0.17851840000000002"/>
    <n v="5.7927100000000009E-2"/>
    <n v="0.12059130000000001"/>
    <n v="0.35143534236511098"/>
    <n v="0.1140365935428394"/>
    <n v="0.2373987488222716"/>
    <n v="0.32448811999211286"/>
    <n v="0.67551188000788709"/>
  </r>
  <r>
    <x v="9"/>
    <x v="1"/>
    <x v="16"/>
    <x v="1"/>
    <x v="97"/>
    <x v="0"/>
    <n v="0.51546219999999998"/>
    <n v="0.40929120000000002"/>
    <n v="0.31997510000000001"/>
    <n v="0.19548709999999997"/>
    <n v="0.10617099999999996"/>
    <n v="8.9316100000000009E-2"/>
    <n v="0.37924623764846382"/>
    <n v="0.20597242630012436"/>
    <n v="0.17327381134833944"/>
    <n v="0.54311000572416279"/>
    <n v="0.45688999427583726"/>
    <n v="2007"/>
    <s v="GR"/>
    <s v="Wave VII"/>
    <s v="Greece 2007"/>
    <s v="Gross"/>
    <n v="0.45804099999999998"/>
    <n v="0.40389849999999999"/>
    <n v="0.31990380000000002"/>
    <n v="0.13813719999999996"/>
    <n v="5.4142499999999982E-2"/>
    <n v="8.3994699999999978E-2"/>
    <n v="0.30158260941706083"/>
    <n v="0.11820448387808075"/>
    <n v="0.18337812553898009"/>
    <n v="0.39194728139849366"/>
    <n v="0.60805271860150634"/>
  </r>
  <r>
    <x v="10"/>
    <x v="1"/>
    <x v="16"/>
    <x v="2"/>
    <x v="98"/>
    <x v="1"/>
    <n v="0.45782519999999999"/>
    <n v="0.32684289999999999"/>
    <n v="0.32684289999999999"/>
    <n v="0.1309823"/>
    <n v="0.1309823"/>
    <m/>
    <n v="0.28609674609436092"/>
    <n v="0.28609674609436092"/>
    <n v="0"/>
    <n v="1"/>
    <m/>
    <n v="2004"/>
    <s v="GR"/>
    <s v="Wave VI"/>
    <s v="Greece 2004"/>
    <s v="Net"/>
    <n v="0.39754790000000001"/>
    <n v="0.32097199999999998"/>
    <n v="0.32097199999999998"/>
    <n v="7.657590000000003E-2"/>
    <n v="7.657590000000003E-2"/>
    <m/>
    <n v="0.19262056220143542"/>
    <n v="0.19262056220143542"/>
    <n v="0"/>
    <n v="1"/>
    <m/>
  </r>
  <r>
    <x v="11"/>
    <x v="1"/>
    <x v="16"/>
    <x v="3"/>
    <x v="99"/>
    <x v="1"/>
    <n v="0.46523930000000002"/>
    <n v="0.3334181"/>
    <n v="0.3334181"/>
    <n v="0.13182120000000003"/>
    <n v="0.13182120000000003"/>
    <m/>
    <n v="0.2833406378180004"/>
    <n v="0.2833406378180004"/>
    <n v="0"/>
    <n v="1"/>
    <m/>
    <n v="2000"/>
    <s v="GR"/>
    <s v="Wave V"/>
    <s v="Greece 2000"/>
    <s v="Net"/>
    <n v="0.4058678"/>
    <n v="0.32501419999999998"/>
    <n v="0.32501419999999998"/>
    <n v="8.0853600000000025E-2"/>
    <n v="8.0853600000000025E-2"/>
    <m/>
    <n v="0.19921166448779634"/>
    <n v="0.19921166448779634"/>
    <n v="0"/>
    <n v="1"/>
    <m/>
  </r>
  <r>
    <x v="4"/>
    <x v="1"/>
    <x v="16"/>
    <x v="4"/>
    <x v="100"/>
    <x v="1"/>
    <n v="0.46200219999999997"/>
    <n v="0.3488793"/>
    <n v="0.3488793"/>
    <n v="0.11312289999999997"/>
    <n v="0.11312289999999997"/>
    <m/>
    <n v="0.24485359593525741"/>
    <n v="0.24485359593525741"/>
    <n v="0"/>
    <n v="1"/>
    <m/>
    <n v="1995"/>
    <s v="GR"/>
    <s v="Wave IV"/>
    <s v="Greece 1995"/>
    <s v="Net"/>
    <n v="0.40684809999999999"/>
    <n v="0.33847850000000002"/>
    <n v="0.33847850000000002"/>
    <n v="6.8369599999999975E-2"/>
    <n v="6.8369599999999975E-2"/>
    <m/>
    <n v="0.16804699346021273"/>
    <n v="0.16804699346021273"/>
    <n v="0"/>
    <n v="1"/>
    <m/>
  </r>
  <r>
    <x v="32"/>
    <x v="3"/>
    <x v="17"/>
    <x v="8"/>
    <x v="101"/>
    <x v="0"/>
    <n v="0.42748809999999998"/>
    <n v="0.42363889999999998"/>
    <n v="0.39371329999999999"/>
    <n v="3.3774799999999994E-2"/>
    <n v="3.8491999999999971E-3"/>
    <n v="2.9925599999999997E-2"/>
    <n v="7.9007579392268448E-2"/>
    <n v="9.0042272521737975E-3"/>
    <n v="7.0003352140094649E-2"/>
    <n v="0.11396662600518723"/>
    <n v="0.88603337399481275"/>
    <n v="2014"/>
    <s v="GT"/>
    <s v="Wave IX"/>
    <s v="Guatemala 2014"/>
    <s v="Gross"/>
    <n v="0.42987649999999999"/>
    <n v="0.42885230000000002"/>
    <n v="0.39837329999999999"/>
    <n v="3.1503200000000009E-2"/>
    <n v="1.0241999999999751E-3"/>
    <n v="3.0479000000000034E-2"/>
    <n v="7.328430374770431E-2"/>
    <n v="2.3825447541328151E-3"/>
    <n v="7.0901758993571484E-2"/>
    <n v="3.2510983011248849E-2"/>
    <n v="0.96748901698875112"/>
  </r>
  <r>
    <x v="17"/>
    <x v="3"/>
    <x v="17"/>
    <x v="0"/>
    <x v="102"/>
    <x v="0"/>
    <n v="0.49330230000000003"/>
    <n v="0.4918149"/>
    <n v="0.48085349999999999"/>
    <n v="1.2448800000000038E-2"/>
    <n v="1.4874000000000276E-3"/>
    <n v="1.096140000000001E-2"/>
    <n v="2.5235641512314128E-2"/>
    <n v="3.0151896717287301E-3"/>
    <n v="2.2220451840585395E-2"/>
    <n v="0.11948139579718713"/>
    <n v="0.88051860420281292"/>
    <n v="2011"/>
    <s v="GT"/>
    <s v="Wave VIII"/>
    <s v="Guatemala 2011"/>
    <s v="Gross"/>
    <n v="0.48763119999999999"/>
    <n v="0.4864578"/>
    <n v="0.4757634"/>
    <n v="1.1867799999999984E-2"/>
    <n v="1.1733999999999911E-3"/>
    <n v="1.0694399999999993E-2"/>
    <n v="2.433765517874981E-2"/>
    <n v="2.4063267485755447E-3"/>
    <n v="2.1931328430174264E-2"/>
    <n v="9.8872579585095197E-2"/>
    <n v="0.90112742041490479"/>
  </r>
  <r>
    <x v="19"/>
    <x v="3"/>
    <x v="17"/>
    <x v="2"/>
    <x v="103"/>
    <x v="0"/>
    <n v="0.4904483"/>
    <n v="0.48471560000000002"/>
    <n v="0.47221220000000003"/>
    <n v="1.8236099999999977E-2"/>
    <n v="5.7326999999999795E-3"/>
    <n v="1.2503399999999998E-2"/>
    <n v="3.7182512407525882E-2"/>
    <n v="1.1688693793005255E-2"/>
    <n v="2.549381861452063E-2"/>
    <n v="0.31435997828482992"/>
    <n v="0.68564002171517013"/>
    <n v="2006"/>
    <s v="GT"/>
    <s v="Wave VI"/>
    <s v="Guatemala 2006"/>
    <s v="Gross"/>
    <n v="0.48996479999999998"/>
    <n v="0.48583470000000001"/>
    <n v="0.47341699999999998"/>
    <n v="1.6547800000000001E-2"/>
    <n v="4.1300999999999699E-3"/>
    <n v="1.2417700000000031E-2"/>
    <n v="3.3773446582285101E-2"/>
    <n v="8.429381049414101E-3"/>
    <n v="2.5344065532871E-2"/>
    <n v="0.24958604769213852"/>
    <n v="0.75041395230786145"/>
  </r>
  <r>
    <x v="26"/>
    <x v="4"/>
    <x v="18"/>
    <x v="8"/>
    <x v="104"/>
    <x v="1"/>
    <n v="0.58592299999999997"/>
    <n v="0.28883989999999998"/>
    <n v="0.28883989999999998"/>
    <n v="0.29708309999999999"/>
    <n v="0.29708309999999999"/>
    <m/>
    <n v="0.50703437141057783"/>
    <n v="0.50703437141057783"/>
    <n v="0"/>
    <n v="1"/>
    <m/>
    <n v="2012"/>
    <s v="HU"/>
    <s v="Wave IX"/>
    <s v="Hungary 2012"/>
    <s v="Net"/>
    <n v="0.52502720000000003"/>
    <n v="0.29428910000000003"/>
    <n v="0.29428910000000003"/>
    <n v="0.2307381"/>
    <n v="0.2307381"/>
    <m/>
    <n v="0.43947837369187726"/>
    <n v="0.43947837369187726"/>
    <n v="0"/>
    <n v="1"/>
    <m/>
  </r>
  <r>
    <x v="18"/>
    <x v="4"/>
    <x v="18"/>
    <x v="0"/>
    <x v="105"/>
    <x v="1"/>
    <n v="0.55773729999999999"/>
    <n v="0.27810869999999999"/>
    <n v="0.27810869999999999"/>
    <n v="0.2796286"/>
    <n v="0.2796286"/>
    <m/>
    <n v="0.50136255903989213"/>
    <n v="0.50136255903989213"/>
    <n v="0"/>
    <n v="1"/>
    <m/>
    <n v="2009"/>
    <s v="HU"/>
    <s v="Wave VIII"/>
    <s v="Hungary 2009"/>
    <s v="Net"/>
    <n v="0.50057339999999995"/>
    <n v="0.29032279999999999"/>
    <n v="0.29032279999999999"/>
    <n v="0.21025059999999995"/>
    <n v="0.21025059999999995"/>
    <m/>
    <n v="0.42001952161261463"/>
    <n v="0.42001952161261463"/>
    <n v="0"/>
    <n v="1"/>
    <m/>
  </r>
  <r>
    <x v="9"/>
    <x v="4"/>
    <x v="18"/>
    <x v="1"/>
    <x v="106"/>
    <x v="1"/>
    <n v="0.54276100000000005"/>
    <n v="0.27448220000000001"/>
    <n v="0.27448220000000001"/>
    <n v="0.26827880000000004"/>
    <n v="0.26827880000000004"/>
    <m/>
    <n v="0.49428533000713026"/>
    <n v="0.49428533000713026"/>
    <n v="0"/>
    <n v="1"/>
    <m/>
    <n v="2007"/>
    <s v="HU"/>
    <s v="Wave VII"/>
    <s v="Hungary 2007"/>
    <s v="Net"/>
    <n v="0.49837599999999999"/>
    <n v="0.2824719"/>
    <n v="0.2824719"/>
    <n v="0.21590409999999999"/>
    <n v="0.21590409999999999"/>
    <m/>
    <n v="0.43321528323996339"/>
    <n v="0.43321528323996339"/>
    <n v="0"/>
    <n v="1"/>
    <m/>
  </r>
  <r>
    <x v="27"/>
    <x v="4"/>
    <x v="18"/>
    <x v="2"/>
    <x v="107"/>
    <x v="1"/>
    <n v="0.52999059999999998"/>
    <n v="0.2890297"/>
    <n v="0.2890297"/>
    <n v="0.24096089999999998"/>
    <n v="0.24096089999999998"/>
    <m/>
    <n v="0.45465127117348869"/>
    <n v="0.45465127117348869"/>
    <n v="0"/>
    <n v="1"/>
    <m/>
    <n v="2005"/>
    <s v="HU"/>
    <s v="Wave VI"/>
    <s v="Hungary 2005"/>
    <s v="Net"/>
    <n v="0.46854590000000002"/>
    <n v="0.30057509999999998"/>
    <n v="0.30057509999999998"/>
    <n v="0.16797080000000003"/>
    <n v="0.16797080000000003"/>
    <m/>
    <n v="0.35849379964695033"/>
    <n v="0.35849379964695033"/>
    <n v="0"/>
    <n v="1"/>
    <m/>
  </r>
  <r>
    <x v="33"/>
    <x v="4"/>
    <x v="18"/>
    <x v="3"/>
    <x v="108"/>
    <x v="1"/>
    <n v="0.51266449999999997"/>
    <n v="0.29247640000000003"/>
    <n v="0.29247640000000003"/>
    <n v="0.22018809999999994"/>
    <n v="0.22018809999999994"/>
    <m/>
    <n v="0.42949745886442292"/>
    <n v="0.42949745886442292"/>
    <n v="0"/>
    <n v="1"/>
    <m/>
    <n v="1999"/>
    <s v="HU"/>
    <s v="Wave V"/>
    <s v="Hungary 1999"/>
    <s v="Net"/>
    <n v="0.46388190000000001"/>
    <n v="0.29726669999999999"/>
    <n v="0.29726669999999999"/>
    <n v="0.16661520000000002"/>
    <n v="0.16661520000000002"/>
    <m/>
    <n v="0.3591759023147918"/>
    <n v="0.3591759023147918"/>
    <n v="0"/>
    <n v="1"/>
    <m/>
  </r>
  <r>
    <x v="13"/>
    <x v="4"/>
    <x v="18"/>
    <x v="4"/>
    <x v="109"/>
    <x v="1"/>
    <n v="0.54300349999999997"/>
    <n v="0.31876559999999998"/>
    <n v="0.31876559999999998"/>
    <n v="0.22423789999999999"/>
    <n v="0.22423789999999999"/>
    <m/>
    <n v="0.41295848000979735"/>
    <n v="0.41295848000979735"/>
    <n v="0"/>
    <n v="1"/>
    <m/>
    <n v="1994"/>
    <s v="HU"/>
    <s v="Wave IV"/>
    <s v="Hungary 1994"/>
    <s v="Net"/>
    <n v="0.50155190000000005"/>
    <n v="0.32279259999999999"/>
    <n v="0.32279259999999999"/>
    <n v="0.17875930000000007"/>
    <n v="0.17875930000000007"/>
    <m/>
    <n v="0.35641236729439174"/>
    <n v="0.35641236729439174"/>
    <n v="0"/>
    <n v="1"/>
    <m/>
  </r>
  <r>
    <x v="21"/>
    <x v="4"/>
    <x v="18"/>
    <x v="5"/>
    <x v="110"/>
    <x v="1"/>
    <n v="0.46801979999999999"/>
    <n v="0.28287790000000002"/>
    <n v="0.28287790000000002"/>
    <n v="0.18514189999999997"/>
    <n v="0.18514189999999997"/>
    <m/>
    <n v="0.39558561411290716"/>
    <n v="0.39558561411290716"/>
    <n v="0"/>
    <n v="1"/>
    <m/>
    <n v="1991"/>
    <s v="HU"/>
    <s v="Wave III"/>
    <s v="Hungary 1991"/>
    <s v="Net"/>
    <n v="0.42664279999999999"/>
    <n v="0.27858379999999999"/>
    <n v="0.27858379999999999"/>
    <n v="0.148059"/>
    <n v="0.148059"/>
    <m/>
    <n v="0.34703269339128656"/>
    <n v="0.34703269339128656"/>
    <n v="0"/>
    <n v="1"/>
    <m/>
  </r>
  <r>
    <x v="0"/>
    <x v="6"/>
    <x v="19"/>
    <x v="0"/>
    <x v="111"/>
    <x v="0"/>
    <n v="0.39323079999999999"/>
    <n v="0.28733890000000001"/>
    <n v="0.24467459999999999"/>
    <n v="0.1485562"/>
    <n v="0.10589189999999998"/>
    <n v="4.2664300000000016E-2"/>
    <n v="0.37778373413272814"/>
    <n v="0.26928689207457807"/>
    <n v="0.10849684205815012"/>
    <n v="0.71280700502570737"/>
    <n v="0.28719299497429268"/>
    <n v="2010"/>
    <s v="IS"/>
    <s v="Wave VIII"/>
    <s v="Iceland 2010"/>
    <s v="Gross"/>
    <n v="0.34665180000000001"/>
    <n v="0.28387679999999998"/>
    <n v="0.24515310000000001"/>
    <n v="0.1014987"/>
    <n v="6.2775000000000025E-2"/>
    <n v="3.8723699999999972E-2"/>
    <n v="0.29279726803668693"/>
    <n v="0.18108949672264799"/>
    <n v="0.11170777131403896"/>
    <n v="0.61848082783326319"/>
    <n v="0.38151917216673686"/>
  </r>
  <r>
    <x v="9"/>
    <x v="6"/>
    <x v="19"/>
    <x v="1"/>
    <x v="112"/>
    <x v="0"/>
    <n v="0.3750716"/>
    <n v="0.30241089999999998"/>
    <n v="0.27645370000000002"/>
    <n v="9.8617899999999981E-2"/>
    <n v="7.2660700000000022E-2"/>
    <n v="2.5957199999999958E-2"/>
    <n v="0.26293086440029045"/>
    <n v="0.19372487812993577"/>
    <n v="6.9205986270354666E-2"/>
    <n v="0.73679017703682637"/>
    <n v="0.26320982296317363"/>
    <n v="2007"/>
    <s v="IS"/>
    <s v="Wave VII"/>
    <s v="Iceland 2007"/>
    <s v="Gross"/>
    <n v="0.3257255"/>
    <n v="0.29343669999999999"/>
    <n v="0.27238699999999999"/>
    <n v="5.3338500000000011E-2"/>
    <n v="3.2288800000000006E-2"/>
    <n v="2.1049700000000005E-2"/>
    <n v="0.16375291464745625"/>
    <n v="9.9128867712230104E-2"/>
    <n v="6.4624046935226151E-2"/>
    <n v="0.60535635610300254"/>
    <n v="0.39464364389699746"/>
  </r>
  <r>
    <x v="10"/>
    <x v="6"/>
    <x v="19"/>
    <x v="2"/>
    <x v="113"/>
    <x v="0"/>
    <n v="0.36663960000000001"/>
    <n v="0.28583249999999999"/>
    <n v="0.25454539999999998"/>
    <n v="0.11209420000000003"/>
    <n v="8.0807100000000021E-2"/>
    <n v="3.1287100000000012E-2"/>
    <n v="0.30573402327517274"/>
    <n v="0.22039926947334662"/>
    <n v="8.5334753801826133E-2"/>
    <n v="0.72088564796394461"/>
    <n v="0.27911435203605539"/>
    <n v="2004"/>
    <s v="IS"/>
    <s v="Wave VI"/>
    <s v="Iceland 2004"/>
    <s v="Gross"/>
    <n v="0.32148100000000002"/>
    <n v="0.28446070000000001"/>
    <n v="0.25859789999999999"/>
    <n v="6.2883100000000025E-2"/>
    <n v="3.7020300000000006E-2"/>
    <n v="2.5862800000000019E-2"/>
    <n v="0.19560440585913327"/>
    <n v="0.11515548352779792"/>
    <n v="8.044892233133534E-2"/>
    <n v="0.58871620514891909"/>
    <n v="0.41128379485108096"/>
  </r>
  <r>
    <x v="17"/>
    <x v="2"/>
    <x v="20"/>
    <x v="0"/>
    <x v="114"/>
    <x v="1"/>
    <n v="0.49242540000000001"/>
    <n v="0.47949310000000001"/>
    <n v="0.47949310000000001"/>
    <n v="1.2932300000000008E-2"/>
    <n v="1.2932300000000008E-2"/>
    <m/>
    <n v="2.6262455186105361E-2"/>
    <n v="2.6262455186105361E-2"/>
    <n v="0"/>
    <n v="1"/>
    <m/>
    <n v="2011"/>
    <s v="IN"/>
    <s v="Wave VIII"/>
    <s v="India 2011"/>
    <s v="Net"/>
    <n v="0.4905138"/>
    <n v="0.47696490000000002"/>
    <n v="0.47696490000000002"/>
    <n v="1.3548899999999975E-2"/>
    <n v="1.3548899999999975E-2"/>
    <m/>
    <n v="2.7621852840837454E-2"/>
    <n v="2.7621852840837454E-2"/>
    <n v="0"/>
    <n v="1"/>
    <m/>
  </r>
  <r>
    <x v="10"/>
    <x v="2"/>
    <x v="20"/>
    <x v="2"/>
    <x v="115"/>
    <x v="1"/>
    <n v="0.4785085"/>
    <n v="0.4717712"/>
    <n v="0.4717712"/>
    <n v="6.7373000000000016E-3"/>
    <n v="6.7373000000000016E-3"/>
    <m/>
    <n v="1.4079791686041109E-2"/>
    <n v="1.4079791686041109E-2"/>
    <n v="0"/>
    <n v="1"/>
    <m/>
    <n v="2004"/>
    <s v="IN"/>
    <s v="Wave VI"/>
    <s v="India 2004"/>
    <s v="Net"/>
    <n v="0.47766180000000003"/>
    <n v="0.47031630000000002"/>
    <n v="0.47031630000000002"/>
    <n v="7.3455000000000048E-3"/>
    <n v="7.3455000000000048E-3"/>
    <m/>
    <n v="1.5378035254232187E-2"/>
    <n v="1.5378035254232187E-2"/>
    <n v="0"/>
    <n v="1"/>
    <m/>
  </r>
  <r>
    <x v="0"/>
    <x v="1"/>
    <x v="21"/>
    <x v="0"/>
    <x v="116"/>
    <x v="0"/>
    <n v="0.56430040000000004"/>
    <n v="0.3655484"/>
    <n v="0.29437990000000003"/>
    <n v="0.26992050000000001"/>
    <n v="0.19875200000000004"/>
    <n v="7.1168499999999968E-2"/>
    <n v="0.47832767795309022"/>
    <n v="0.35220956781175422"/>
    <n v="0.126118110141336"/>
    <n v="0.73633532836520399"/>
    <n v="0.26366467163479607"/>
    <n v="2010"/>
    <s v="IE"/>
    <s v="Wave VIII"/>
    <s v="Ireland 2010"/>
    <s v="Gross"/>
    <n v="0.51735779999999998"/>
    <n v="0.36293199999999998"/>
    <n v="0.29361989999999999"/>
    <n v="0.22373789999999999"/>
    <n v="0.1544258"/>
    <n v="6.9312099999999988E-2"/>
    <n v="0.43246260131769543"/>
    <n v="0.29848936268091447"/>
    <n v="0.13397323863678096"/>
    <n v="0.69020849842606014"/>
    <n v="0.30979150157393981"/>
  </r>
  <r>
    <x v="9"/>
    <x v="1"/>
    <x v="21"/>
    <x v="1"/>
    <x v="117"/>
    <x v="0"/>
    <n v="0.5010211"/>
    <n v="0.34798859999999998"/>
    <n v="0.2970544"/>
    <n v="0.2039667"/>
    <n v="0.15303250000000002"/>
    <n v="5.0934199999999985E-2"/>
    <n v="0.40710201626238895"/>
    <n v="0.30544122792433298"/>
    <n v="0.10166078833805599"/>
    <n v="0.7502817861935307"/>
    <n v="0.2497182138064693"/>
    <n v="2007"/>
    <s v="IE"/>
    <s v="Wave VII"/>
    <s v="Ireland 2007"/>
    <s v="Gross"/>
    <n v="0.45346429999999999"/>
    <n v="0.338472"/>
    <n v="0.28829880000000002"/>
    <n v="0.16516549999999997"/>
    <n v="0.11499229999999999"/>
    <n v="5.0173199999999973E-2"/>
    <n v="0.3642304366628199"/>
    <n v="0.2535862249795629"/>
    <n v="0.11064421168325704"/>
    <n v="0.69622469583538948"/>
    <n v="0.30377530416461057"/>
  </r>
  <r>
    <x v="10"/>
    <x v="1"/>
    <x v="21"/>
    <x v="2"/>
    <x v="118"/>
    <x v="0"/>
    <n v="0.49607630000000003"/>
    <n v="0.36213390000000001"/>
    <n v="0.31666709999999998"/>
    <n v="0.17940920000000005"/>
    <n v="0.13394240000000002"/>
    <n v="4.5466800000000029E-2"/>
    <n v="0.36165646292717479"/>
    <n v="0.27000362645826864"/>
    <n v="9.1652836468906151E-2"/>
    <n v="0.74657486907025938"/>
    <n v="0.25342513092974062"/>
    <n v="2004"/>
    <s v="IE"/>
    <s v="Wave VI"/>
    <s v="Ireland 2004"/>
    <s v="Gross"/>
    <n v="0.43730520000000001"/>
    <n v="0.34816069999999999"/>
    <n v="0.30523270000000002"/>
    <n v="0.13207249999999998"/>
    <n v="8.9144500000000015E-2"/>
    <n v="4.2927999999999966E-2"/>
    <n v="0.30201447410184007"/>
    <n v="0.20384962264340789"/>
    <n v="9.8164851458432151E-2"/>
    <n v="0.67496640102973771"/>
    <n v="0.32503359897026235"/>
  </r>
  <r>
    <x v="11"/>
    <x v="1"/>
    <x v="21"/>
    <x v="3"/>
    <x v="119"/>
    <x v="1"/>
    <n v="0.4401101"/>
    <n v="0.31334820000000002"/>
    <n v="0.31334820000000002"/>
    <n v="0.12676189999999998"/>
    <n v="0.12676189999999998"/>
    <m/>
    <n v="0.28802315602391304"/>
    <n v="0.28802315602391304"/>
    <n v="0"/>
    <n v="1"/>
    <m/>
    <n v="2000"/>
    <s v="IE"/>
    <s v="Wave V"/>
    <s v="Ireland 2000"/>
    <s v="Net"/>
    <n v="0.390185"/>
    <n v="0.30071219999999999"/>
    <n v="0.30071219999999999"/>
    <n v="8.9472800000000019E-2"/>
    <n v="8.9472800000000019E-2"/>
    <m/>
    <n v="0.22930866127606139"/>
    <n v="0.22930866127606139"/>
    <n v="0"/>
    <n v="1"/>
    <m/>
  </r>
  <r>
    <x v="25"/>
    <x v="1"/>
    <x v="21"/>
    <x v="4"/>
    <x v="120"/>
    <x v="1"/>
    <n v="0.48101699999999997"/>
    <n v="0.3251095"/>
    <n v="0.3251095"/>
    <n v="0.15590749999999998"/>
    <n v="0.15590749999999998"/>
    <m/>
    <n v="0.32412056122756572"/>
    <n v="0.32412056122756572"/>
    <n v="0"/>
    <n v="1"/>
    <m/>
    <n v="1996"/>
    <s v="IE"/>
    <s v="Wave IV"/>
    <s v="Ireland 1996"/>
    <s v="Net"/>
    <n v="0.4364074"/>
    <n v="0.31610050000000001"/>
    <n v="0.31610050000000001"/>
    <n v="0.12030689999999999"/>
    <n v="0.12030689999999999"/>
    <m/>
    <n v="0.27567566452814501"/>
    <n v="0.27567566452814501"/>
    <n v="0"/>
    <n v="1"/>
    <m/>
  </r>
  <r>
    <x v="4"/>
    <x v="1"/>
    <x v="21"/>
    <x v="4"/>
    <x v="121"/>
    <x v="1"/>
    <n v="0.49032369999999997"/>
    <n v="0.3359627"/>
    <n v="0.3359627"/>
    <n v="0.15436099999999997"/>
    <n v="0.15436099999999997"/>
    <m/>
    <n v="0.31481447868010454"/>
    <n v="0.31481447868010454"/>
    <n v="0"/>
    <n v="1"/>
    <m/>
    <n v="1995"/>
    <s v="IE"/>
    <s v="Wave IV"/>
    <s v="Ireland 1995"/>
    <s v="Net"/>
    <n v="0.44771889999999998"/>
    <n v="0.33294190000000001"/>
    <n v="0.33294190000000001"/>
    <n v="0.11477699999999996"/>
    <n v="0.11477699999999996"/>
    <m/>
    <n v="0.25635951486524239"/>
    <n v="0.25635951486524239"/>
    <n v="0"/>
    <n v="1"/>
    <m/>
  </r>
  <r>
    <x v="13"/>
    <x v="1"/>
    <x v="21"/>
    <x v="4"/>
    <x v="122"/>
    <x v="1"/>
    <n v="0.50000020000000001"/>
    <n v="0.33317930000000001"/>
    <n v="0.33317930000000001"/>
    <n v="0.16682089999999999"/>
    <n v="0.16682089999999999"/>
    <m/>
    <n v="0.33364166654333338"/>
    <n v="0.33364166654333338"/>
    <n v="0"/>
    <n v="1"/>
    <m/>
    <n v="1994"/>
    <s v="IE"/>
    <s v="Wave IV"/>
    <s v="Ireland 1994"/>
    <s v="Net"/>
    <n v="0.45655679999999998"/>
    <n v="0.3301962"/>
    <n v="0.3301962"/>
    <n v="0.12636059999999999"/>
    <n v="0.12636059999999999"/>
    <m/>
    <n v="0.27676862988351064"/>
    <n v="0.27676862988351064"/>
    <n v="0"/>
    <n v="1"/>
    <m/>
  </r>
  <r>
    <x v="14"/>
    <x v="1"/>
    <x v="21"/>
    <x v="6"/>
    <x v="123"/>
    <x v="0"/>
    <n v="0.50979379999999996"/>
    <n v="0.372668"/>
    <n v="0.3283874"/>
    <n v="0.18140639999999997"/>
    <n v="0.13712579999999996"/>
    <n v="4.4280600000000003E-2"/>
    <n v="0.35584269561536447"/>
    <n v="0.26898287111377184"/>
    <n v="8.6859824501592617E-2"/>
    <n v="0.75590387108723833"/>
    <n v="0.2440961289127617"/>
    <n v="1987"/>
    <s v="IE"/>
    <s v="Wave II"/>
    <s v="Ireland 1987"/>
    <s v="Gross"/>
    <n v="0.50297930000000002"/>
    <n v="0.39181739999999998"/>
    <n v="0.34581800000000001"/>
    <n v="0.1571613"/>
    <n v="0.11116190000000004"/>
    <n v="4.5999399999999968E-2"/>
    <n v="0.31246077124843907"/>
    <n v="0.22100690823658156"/>
    <n v="9.1453863011857484E-2"/>
    <n v="0.70731089651205503"/>
    <n v="0.29268910348794497"/>
  </r>
  <r>
    <x v="26"/>
    <x v="5"/>
    <x v="22"/>
    <x v="8"/>
    <x v="124"/>
    <x v="0"/>
    <n v="0.4941641"/>
    <n v="0.41023349999999997"/>
    <n v="0.37147249999999998"/>
    <n v="0.12269160000000001"/>
    <n v="8.3930600000000022E-2"/>
    <n v="3.876099999999999E-2"/>
    <n v="0.24828108719350517"/>
    <n v="0.16984358030055202"/>
    <n v="7.8437506892953146E-2"/>
    <n v="0.68407780157728826"/>
    <n v="0.3159221984227118"/>
    <n v="2012"/>
    <s v="IL"/>
    <s v="Wave IX"/>
    <s v="Israel 2012"/>
    <s v="Gross"/>
    <n v="0.45754709999999998"/>
    <n v="0.39942169999999999"/>
    <n v="0.35895860000000002"/>
    <n v="9.8588499999999968E-2"/>
    <n v="5.8125399999999994E-2"/>
    <n v="4.0463099999999974E-2"/>
    <n v="0.21547180607198685"/>
    <n v="0.12703697608399223"/>
    <n v="8.8434829987994623E-2"/>
    <n v="0.58957586331062961"/>
    <n v="0.41042413668937033"/>
  </r>
  <r>
    <x v="0"/>
    <x v="5"/>
    <x v="22"/>
    <x v="0"/>
    <x v="125"/>
    <x v="0"/>
    <n v="0.50564679999999995"/>
    <n v="0.41691479999999997"/>
    <n v="0.37691259999999999"/>
    <n v="0.12873419999999997"/>
    <n v="8.8731999999999978E-2"/>
    <n v="4.0002199999999988E-2"/>
    <n v="0.25459312706023252"/>
    <n v="0.17548217451390968"/>
    <n v="7.9110952546322832E-2"/>
    <n v="0.68926516807499483"/>
    <n v="0.31073483192500517"/>
    <n v="2010"/>
    <s v="IL"/>
    <s v="Wave VIII"/>
    <s v="Israel 2010"/>
    <s v="Gross"/>
    <n v="0.46849079999999999"/>
    <n v="0.40684789999999998"/>
    <n v="0.3661529"/>
    <n v="0.10233789999999998"/>
    <n v="6.16429E-2"/>
    <n v="4.0694999999999981E-2"/>
    <n v="0.21844164282414935"/>
    <n v="0.13157761048882924"/>
    <n v="8.6864032335320099E-2"/>
    <n v="0.60234673566684493"/>
    <n v="0.39765326433315507"/>
  </r>
  <r>
    <x v="9"/>
    <x v="5"/>
    <x v="22"/>
    <x v="1"/>
    <x v="126"/>
    <x v="0"/>
    <n v="0.5117642"/>
    <n v="0.41743560000000002"/>
    <n v="0.36888179999999998"/>
    <n v="0.14288240000000002"/>
    <n v="9.4328599999999985E-2"/>
    <n v="4.8553800000000036E-2"/>
    <n v="0.27919577023949704"/>
    <n v="0.18432043507537257"/>
    <n v="9.4875335164124483E-2"/>
    <n v="0.66018347956081347"/>
    <n v="0.33981652043918653"/>
    <n v="2007"/>
    <s v="IL"/>
    <s v="Wave VII"/>
    <s v="Israel 2007"/>
    <s v="Gross"/>
    <n v="0.46805849999999999"/>
    <n v="0.40531159999999999"/>
    <n v="0.35594019999999998"/>
    <n v="0.1121183"/>
    <n v="6.2746899999999994E-2"/>
    <n v="4.937140000000001E-2"/>
    <n v="0.23953907470967839"/>
    <n v="0.1340578154226448"/>
    <n v="0.10548125928703359"/>
    <n v="0.55964904926314429"/>
    <n v="0.44035095073685571"/>
  </r>
  <r>
    <x v="27"/>
    <x v="5"/>
    <x v="22"/>
    <x v="2"/>
    <x v="127"/>
    <x v="0"/>
    <n v="0.51659659999999996"/>
    <n v="0.41556579999999999"/>
    <n v="0.37016100000000002"/>
    <n v="0.14643559999999994"/>
    <n v="0.10103079999999998"/>
    <n v="4.5404799999999967E-2"/>
    <n v="0.28346218306508397"/>
    <n v="0.19557000568722285"/>
    <n v="8.7892177377861119E-2"/>
    <n v="0.68993332222492354"/>
    <n v="0.31006667777507646"/>
    <n v="2005"/>
    <s v="IL"/>
    <s v="Wave VI"/>
    <s v="Israel 2005"/>
    <s v="Gross"/>
    <n v="0.47603889999999999"/>
    <n v="0.40534009999999998"/>
    <n v="0.35841010000000001"/>
    <n v="0.11762879999999998"/>
    <n v="7.0698800000000006E-2"/>
    <n v="4.6929999999999972E-2"/>
    <n v="0.24709913412538342"/>
    <n v="0.14851475373126022"/>
    <n v="9.8584380394123192E-2"/>
    <n v="0.60103308033406799"/>
    <n v="0.39896691966593201"/>
  </r>
  <r>
    <x v="3"/>
    <x v="5"/>
    <x v="22"/>
    <x v="3"/>
    <x v="128"/>
    <x v="0"/>
    <n v="0.52954069999999998"/>
    <n v="0.4095086"/>
    <n v="0.34671960000000002"/>
    <n v="0.18282109999999996"/>
    <n v="0.12003209999999997"/>
    <n v="6.2788999999999984E-2"/>
    <n v="0.34524466202503407"/>
    <n v="0.22667209527048626"/>
    <n v="0.11857256675454783"/>
    <n v="0.65655496001282132"/>
    <n v="0.34344503998717874"/>
    <n v="2001"/>
    <s v="IL"/>
    <s v="Wave V"/>
    <s v="Israel 2001"/>
    <s v="Gross"/>
    <n v="0.48930849999999998"/>
    <n v="0.40591870000000002"/>
    <n v="0.3429063"/>
    <n v="0.14640219999999998"/>
    <n v="8.3389799999999958E-2"/>
    <n v="6.3012400000000024E-2"/>
    <n v="0.29920224153064984"/>
    <n v="0.17042377150611518"/>
    <n v="0.12877847002453469"/>
    <n v="0.56959389954522521"/>
    <n v="0.43040610045477479"/>
  </r>
  <r>
    <x v="12"/>
    <x v="5"/>
    <x v="22"/>
    <x v="4"/>
    <x v="129"/>
    <x v="0"/>
    <n v="0.49474899999999999"/>
    <n v="0.39285809999999999"/>
    <n v="0.33565289999999998"/>
    <n v="0.15909610000000002"/>
    <n v="0.10189090000000001"/>
    <n v="5.7205200000000012E-2"/>
    <n v="0.32156932100923907"/>
    <n v="0.20594463050961195"/>
    <n v="0.11562469049962711"/>
    <n v="0.64043618919634104"/>
    <n v="0.35956381080365896"/>
    <n v="1997"/>
    <s v="IL"/>
    <s v="Wave IV"/>
    <s v="Israel 1997"/>
    <s v="Gross"/>
    <n v="0.45646999999999999"/>
    <n v="0.38734819999999998"/>
    <n v="0.33030300000000001"/>
    <n v="0.12616699999999997"/>
    <n v="6.9121800000000011E-2"/>
    <n v="5.7045199999999963E-2"/>
    <n v="0.27639713453238979"/>
    <n v="0.15142681884899339"/>
    <n v="0.12497031568339642"/>
    <n v="0.54785958293373094"/>
    <n v="0.45214041706626912"/>
  </r>
  <r>
    <x v="15"/>
    <x v="5"/>
    <x v="22"/>
    <x v="5"/>
    <x v="130"/>
    <x v="0"/>
    <n v="0.46680430000000001"/>
    <n v="0.36252800000000002"/>
    <n v="0.30546220000000002"/>
    <n v="0.16134209999999999"/>
    <n v="0.10427629999999999"/>
    <n v="5.70658E-2"/>
    <n v="0.34563113493170478"/>
    <n v="0.22338333215867975"/>
    <n v="0.12224780277302501"/>
    <n v="0.64630558298175123"/>
    <n v="0.35369441701824883"/>
    <n v="1992"/>
    <s v="IL"/>
    <s v="Wave III"/>
    <s v="Israel 1992"/>
    <s v="Gross"/>
    <n v="0.43162289999999998"/>
    <n v="0.356657"/>
    <n v="0.29838429999999999"/>
    <n v="0.13323859999999998"/>
    <n v="7.4965899999999974E-2"/>
    <n v="5.8272700000000011E-2"/>
    <n v="0.30869214770578668"/>
    <n v="0.17368378739867596"/>
    <n v="0.13500836030711072"/>
    <n v="0.56264400856808749"/>
    <n v="0.43735599143191251"/>
  </r>
  <r>
    <x v="34"/>
    <x v="5"/>
    <x v="22"/>
    <x v="6"/>
    <x v="131"/>
    <x v="0"/>
    <n v="0.47330990000000001"/>
    <n v="0.37321860000000001"/>
    <n v="0.30858069999999999"/>
    <n v="0.16472920000000002"/>
    <n v="0.10009129999999999"/>
    <n v="6.4637900000000026E-2"/>
    <n v="0.34803666688569163"/>
    <n v="0.21147096225961046"/>
    <n v="0.1365657046260812"/>
    <n v="0.60761115819174727"/>
    <n v="0.39238884180825268"/>
    <n v="1986"/>
    <s v="IL"/>
    <s v="Wave II"/>
    <s v="Israel 1986"/>
    <s v="Gross"/>
    <n v="0.43951659999999998"/>
    <n v="0.36631619999999998"/>
    <n v="0.30240489999999998"/>
    <n v="0.1371117"/>
    <n v="7.3200399999999999E-2"/>
    <n v="6.3911300000000004E-2"/>
    <n v="0.31196023085362423"/>
    <n v="0.16654752061696873"/>
    <n v="0.14541271023665547"/>
    <n v="0.53387420621289061"/>
    <n v="0.46612579378710939"/>
  </r>
  <r>
    <x v="35"/>
    <x v="5"/>
    <x v="22"/>
    <x v="7"/>
    <x v="132"/>
    <x v="0"/>
    <n v="0.42657790000000001"/>
    <n v="0.35823450000000001"/>
    <n v="0.30289860000000002"/>
    <n v="0.12367929999999999"/>
    <n v="6.8343399999999999E-2"/>
    <n v="5.5335899999999993E-2"/>
    <n v="0.28993367917090873"/>
    <n v="0.16021317560051751"/>
    <n v="0.12972050357039122"/>
    <n v="0.55258559839843857"/>
    <n v="0.44741440160156143"/>
    <n v="1979"/>
    <s v="IL"/>
    <s v="Wave I"/>
    <s v="Israel 1979"/>
    <s v="Gross"/>
    <n v="0.38890390000000002"/>
    <n v="0.34545150000000002"/>
    <n v="0.2943385"/>
    <n v="9.4565400000000022E-2"/>
    <n v="4.3452400000000002E-2"/>
    <n v="5.111300000000002E-2"/>
    <n v="0.24315878549945119"/>
    <n v="0.11173043006254244"/>
    <n v="0.13142835543690876"/>
    <n v="0.45949575637601059"/>
    <n v="0.54050424362398941"/>
  </r>
  <r>
    <x v="32"/>
    <x v="1"/>
    <x v="23"/>
    <x v="8"/>
    <x v="133"/>
    <x v="1"/>
    <n v="0.48832910000000002"/>
    <n v="0.31883919999999999"/>
    <n v="0.31883919999999999"/>
    <n v="0.16948990000000003"/>
    <n v="0.16948990000000003"/>
    <m/>
    <n v="0.34708130234303058"/>
    <n v="0.34708130234303058"/>
    <n v="0"/>
    <n v="1"/>
    <m/>
    <n v="2014"/>
    <s v="IT"/>
    <s v="Wave IX"/>
    <s v="Italy 2014"/>
    <s v="Net"/>
    <n v="0.40013979999999999"/>
    <n v="0.31990429999999997"/>
    <n v="0.31990429999999997"/>
    <n v="8.0235500000000015E-2"/>
    <n v="8.0235500000000015E-2"/>
    <m/>
    <n v="0.20051866872528057"/>
    <n v="0.20051866872528057"/>
    <n v="0"/>
    <n v="1"/>
    <m/>
  </r>
  <r>
    <x v="0"/>
    <x v="1"/>
    <x v="23"/>
    <x v="0"/>
    <x v="134"/>
    <x v="1"/>
    <n v="0.48193789999999997"/>
    <n v="0.31983230000000001"/>
    <n v="0.31983230000000001"/>
    <n v="0.16210559999999996"/>
    <n v="0.16210559999999996"/>
    <m/>
    <n v="0.33636200846623593"/>
    <n v="0.33636200846623593"/>
    <n v="0"/>
    <n v="1"/>
    <m/>
    <n v="2010"/>
    <s v="IT"/>
    <s v="Wave VIII"/>
    <s v="Italy 2010"/>
    <s v="Net"/>
    <n v="0.39947280000000002"/>
    <n v="0.31929580000000002"/>
    <n v="0.31929580000000002"/>
    <n v="8.0176999999999998E-2"/>
    <n v="8.0176999999999998E-2"/>
    <m/>
    <n v="0.20070703186800201"/>
    <n v="0.20070703186800201"/>
    <n v="0"/>
    <n v="1"/>
    <m/>
  </r>
  <r>
    <x v="1"/>
    <x v="1"/>
    <x v="23"/>
    <x v="1"/>
    <x v="135"/>
    <x v="1"/>
    <n v="0.47008810000000001"/>
    <n v="0.31893280000000002"/>
    <n v="0.31893280000000002"/>
    <n v="0.15115529999999999"/>
    <n v="0.15115529999999999"/>
    <m/>
    <n v="0.32154674836482777"/>
    <n v="0.32154674836482777"/>
    <n v="0"/>
    <n v="1"/>
    <m/>
    <n v="2008"/>
    <s v="IT"/>
    <s v="Wave VII"/>
    <s v="Italy 2008"/>
    <s v="Net"/>
    <n v="0.39193280000000003"/>
    <n v="0.31566949999999999"/>
    <n v="0.31566949999999999"/>
    <n v="7.6263300000000034E-2"/>
    <n v="7.6263300000000034E-2"/>
    <m/>
    <n v="0.19458259170959927"/>
    <n v="0.19458259170959927"/>
    <n v="0"/>
    <n v="1"/>
    <m/>
  </r>
  <r>
    <x v="10"/>
    <x v="1"/>
    <x v="23"/>
    <x v="2"/>
    <x v="136"/>
    <x v="1"/>
    <n v="0.48633559999999998"/>
    <n v="0.32870909999999998"/>
    <n v="0.32870909999999998"/>
    <n v="0.1576265"/>
    <n v="0.1576265"/>
    <m/>
    <n v="0.32411055246623938"/>
    <n v="0.32411055246623938"/>
    <n v="0"/>
    <n v="1"/>
    <m/>
    <n v="2004"/>
    <s v="IT"/>
    <s v="Wave VI"/>
    <s v="Italy 2004"/>
    <s v="Net"/>
    <n v="0.41366150000000002"/>
    <n v="0.3255767"/>
    <n v="0.3255767"/>
    <n v="8.8084800000000019E-2"/>
    <n v="8.8084800000000019E-2"/>
    <m/>
    <n v="0.21293932357736944"/>
    <n v="0.21293932357736944"/>
    <n v="0"/>
    <n v="1"/>
    <m/>
  </r>
  <r>
    <x v="11"/>
    <x v="1"/>
    <x v="23"/>
    <x v="3"/>
    <x v="137"/>
    <x v="1"/>
    <n v="0.4674336"/>
    <n v="0.32770690000000002"/>
    <n v="0.32770690000000002"/>
    <n v="0.13972669999999998"/>
    <n v="0.13972669999999998"/>
    <m/>
    <n v="0.29892309838231562"/>
    <n v="0.29892309838231562"/>
    <n v="0"/>
    <n v="1"/>
    <m/>
    <n v="2000"/>
    <s v="IT"/>
    <s v="Wave V"/>
    <s v="Italy 2000"/>
    <s v="Net"/>
    <n v="0.4067191"/>
    <n v="0.32274930000000002"/>
    <n v="0.32274930000000002"/>
    <n v="8.3969799999999983E-2"/>
    <n v="8.3969799999999983E-2"/>
    <m/>
    <n v="0.20645649540432201"/>
    <n v="0.20645649540432201"/>
    <n v="0"/>
    <n v="1"/>
    <m/>
  </r>
  <r>
    <x v="20"/>
    <x v="1"/>
    <x v="23"/>
    <x v="3"/>
    <x v="138"/>
    <x v="1"/>
    <n v="0.47374699999999997"/>
    <n v="0.34007959999999998"/>
    <n v="0.34007959999999998"/>
    <n v="0.13366739999999999"/>
    <n v="0.13366739999999999"/>
    <m/>
    <n v="0.28214933287176491"/>
    <n v="0.28214933287176491"/>
    <n v="0"/>
    <n v="1"/>
    <m/>
    <n v="1998"/>
    <s v="IT"/>
    <s v="Wave V"/>
    <s v="Italy 1998"/>
    <s v="Net"/>
    <n v="0.42141210000000001"/>
    <n v="0.33774739999999998"/>
    <n v="0.33774739999999998"/>
    <n v="8.3664700000000036E-2"/>
    <n v="8.3664700000000036E-2"/>
    <m/>
    <n v="0.19853416643708149"/>
    <n v="0.19853416643708149"/>
    <n v="0"/>
    <n v="1"/>
    <m/>
  </r>
  <r>
    <x v="4"/>
    <x v="1"/>
    <x v="23"/>
    <x v="4"/>
    <x v="139"/>
    <x v="1"/>
    <n v="0.46990500000000002"/>
    <n v="0.33578249999999998"/>
    <n v="0.33578249999999998"/>
    <n v="0.13412250000000003"/>
    <n v="0.13412250000000003"/>
    <m/>
    <n v="0.28542471350592147"/>
    <n v="0.28542471350592147"/>
    <n v="0"/>
    <n v="1"/>
    <m/>
    <n v="1995"/>
    <s v="IT"/>
    <s v="Wave IV"/>
    <s v="Italy 1995"/>
    <s v="Net"/>
    <n v="0.42345490000000002"/>
    <n v="0.3355282"/>
    <n v="0.3355282"/>
    <n v="8.7926700000000024E-2"/>
    <n v="8.7926700000000024E-2"/>
    <m/>
    <n v="0.20764123877182675"/>
    <n v="0.20764123877182675"/>
    <n v="0"/>
    <n v="1"/>
    <m/>
  </r>
  <r>
    <x v="36"/>
    <x v="1"/>
    <x v="23"/>
    <x v="4"/>
    <x v="140"/>
    <x v="1"/>
    <n v="0.47153889999999998"/>
    <n v="0.33933150000000001"/>
    <n v="0.33933150000000001"/>
    <n v="0.13220739999999997"/>
    <n v="0.13220739999999997"/>
    <m/>
    <n v="0.28037432330609413"/>
    <n v="0.28037432330609413"/>
    <n v="0"/>
    <n v="1"/>
    <m/>
    <n v="1993"/>
    <s v="IT"/>
    <s v="Wave IV"/>
    <s v="Italy 1993"/>
    <s v="Net"/>
    <n v="0.41869210000000001"/>
    <n v="0.33629809999999999"/>
    <n v="0.33629809999999999"/>
    <n v="8.2394000000000023E-2"/>
    <n v="8.2394000000000023E-2"/>
    <m/>
    <n v="0.19678900079557274"/>
    <n v="0.19678900079557274"/>
    <n v="0"/>
    <n v="1"/>
    <m/>
  </r>
  <r>
    <x v="21"/>
    <x v="1"/>
    <x v="23"/>
    <x v="5"/>
    <x v="141"/>
    <x v="1"/>
    <n v="0.4152497"/>
    <n v="0.29094940000000002"/>
    <n v="0.29094940000000002"/>
    <n v="0.12430029999999997"/>
    <n v="0.12430029999999997"/>
    <m/>
    <n v="0.29933868705985817"/>
    <n v="0.29933868705985817"/>
    <n v="0"/>
    <n v="1"/>
    <m/>
    <n v="1991"/>
    <s v="IT"/>
    <s v="Wave III"/>
    <s v="Italy 1991"/>
    <s v="Net"/>
    <n v="0.36390220000000001"/>
    <n v="0.28554230000000003"/>
    <n v="0.28554230000000003"/>
    <n v="7.8359899999999982E-2"/>
    <n v="7.8359899999999982E-2"/>
    <m/>
    <n v="0.21533230631746655"/>
    <n v="0.21533230631746655"/>
    <n v="0"/>
    <n v="1"/>
    <m/>
  </r>
  <r>
    <x v="5"/>
    <x v="1"/>
    <x v="23"/>
    <x v="5"/>
    <x v="142"/>
    <x v="1"/>
    <n v="0.42766729999999997"/>
    <n v="0.30357889999999998"/>
    <n v="0.30357889999999998"/>
    <n v="0.12408839999999999"/>
    <n v="0.12408839999999999"/>
    <m/>
    <n v="0.29015171372700227"/>
    <n v="0.29015171372700227"/>
    <n v="0"/>
    <n v="1"/>
    <m/>
    <n v="1989"/>
    <s v="IT"/>
    <s v="Wave III"/>
    <s v="Italy 1989"/>
    <s v="Net"/>
    <n v="0.38186940000000003"/>
    <n v="0.29908240000000003"/>
    <n v="0.29908240000000003"/>
    <n v="8.2786999999999999E-2"/>
    <n v="8.2786999999999999E-2"/>
    <m/>
    <n v="0.21679401386966327"/>
    <n v="0.21679401386966327"/>
    <n v="0"/>
    <n v="1"/>
    <m/>
  </r>
  <r>
    <x v="14"/>
    <x v="1"/>
    <x v="23"/>
    <x v="6"/>
    <x v="143"/>
    <x v="1"/>
    <n v="0.45244479999999998"/>
    <n v="0.3322002"/>
    <n v="0.3322002"/>
    <n v="0.12024459999999998"/>
    <n v="0.12024459999999998"/>
    <m/>
    <n v="0.26576634320916048"/>
    <n v="0.26576634320916048"/>
    <n v="0"/>
    <n v="1"/>
    <m/>
    <n v="1987"/>
    <s v="IT"/>
    <s v="Wave II"/>
    <s v="Italy 1987"/>
    <s v="Net"/>
    <n v="0.41057890000000002"/>
    <n v="0.33351019999999998"/>
    <n v="0.33351019999999998"/>
    <n v="7.7068700000000046E-2"/>
    <n v="7.7068700000000046E-2"/>
    <m/>
    <n v="0.1877074053245309"/>
    <n v="0.1877074053245309"/>
    <n v="0"/>
    <n v="1"/>
    <m/>
  </r>
  <r>
    <x v="34"/>
    <x v="1"/>
    <x v="23"/>
    <x v="6"/>
    <x v="144"/>
    <x v="1"/>
    <n v="0.42436170000000001"/>
    <n v="0.30641879999999999"/>
    <n v="0.30641879999999999"/>
    <n v="0.11794290000000002"/>
    <n v="0.11794290000000002"/>
    <m/>
    <n v="0.27793012423128671"/>
    <n v="0.27793012423128671"/>
    <n v="0"/>
    <n v="1"/>
    <m/>
    <n v="1986"/>
    <s v="IT"/>
    <s v="Wave II"/>
    <s v="Italy 1986"/>
    <s v="Net"/>
    <n v="0.3924319"/>
    <n v="0.30721280000000001"/>
    <n v="0.30721280000000001"/>
    <n v="8.5219099999999992E-2"/>
    <n v="8.5219099999999992E-2"/>
    <m/>
    <n v="0.21715640344222778"/>
    <n v="0.21715640344222778"/>
    <n v="0"/>
    <n v="1"/>
    <m/>
  </r>
  <r>
    <x v="1"/>
    <x v="7"/>
    <x v="24"/>
    <x v="1"/>
    <x v="145"/>
    <x v="0"/>
    <n v="0.38203019999999999"/>
    <n v="0.32084649999999998"/>
    <n v="0.30181550000000001"/>
    <n v="8.0214699999999972E-2"/>
    <n v="6.1183700000000008E-2"/>
    <n v="1.9030999999999965E-2"/>
    <n v="0.20996952596941282"/>
    <n v="0.1601540925298576"/>
    <n v="4.9815433439555211E-2"/>
    <n v="0.76274922177605886"/>
    <n v="0.23725077822394114"/>
    <n v="2008"/>
    <s v="JP"/>
    <s v="Wave VII"/>
    <s v="Japan 2008"/>
    <s v="Gross"/>
    <n v="0.35114210000000001"/>
    <n v="0.32269330000000002"/>
    <n v="0.30273119999999998"/>
    <n v="4.8410900000000034E-2"/>
    <n v="2.8448799999999996E-2"/>
    <n v="1.9962100000000038E-2"/>
    <n v="0.13786697749999227"/>
    <n v="8.1017912691186827E-2"/>
    <n v="5.684906480880543E-2"/>
    <n v="0.58765278067542592"/>
    <n v="0.41234721932457408"/>
  </r>
  <r>
    <x v="8"/>
    <x v="1"/>
    <x v="25"/>
    <x v="8"/>
    <x v="146"/>
    <x v="0"/>
    <n v="0.475132"/>
    <n v="0.31672729999999999"/>
    <n v="0.28298479999999998"/>
    <n v="0.19214720000000002"/>
    <n v="0.15840470000000001"/>
    <n v="3.3742500000000009E-2"/>
    <n v="0.40440803818728271"/>
    <n v="0.33339093136223197"/>
    <n v="7.1017106825050746E-2"/>
    <n v="0.82439244495886488"/>
    <n v="0.17560755504113515"/>
    <n v="2013"/>
    <s v="LU"/>
    <s v="Wave IX"/>
    <s v="Luxembourg 2013"/>
    <s v="Gross"/>
    <n v="0.41616819999999999"/>
    <n v="0.3156562"/>
    <n v="0.28267809999999999"/>
    <n v="0.1334901"/>
    <n v="0.10051199999999999"/>
    <n v="3.297810000000001E-2"/>
    <n v="0.32075997156918767"/>
    <n v="0.2415177324937369"/>
    <n v="7.9242239075450777E-2"/>
    <n v="0.7529547134956075"/>
    <n v="0.24704528650439253"/>
  </r>
  <r>
    <x v="0"/>
    <x v="1"/>
    <x v="25"/>
    <x v="0"/>
    <x v="147"/>
    <x v="0"/>
    <n v="0.46169399999999999"/>
    <n v="0.30446519999999999"/>
    <n v="0.27064949999999999"/>
    <n v="0.19104450000000001"/>
    <n v="0.1572288"/>
    <n v="3.3815700000000004E-2"/>
    <n v="0.41379030266800088"/>
    <n v="0.3405476354468544"/>
    <n v="7.3242667221146487E-2"/>
    <n v="0.82299568948595747"/>
    <n v="0.17700431051404256"/>
    <n v="2010"/>
    <s v="LU"/>
    <s v="Wave VIII"/>
    <s v="Luxembourg 2010"/>
    <s v="Gross"/>
    <n v="0.41045589999999998"/>
    <n v="0.3057105"/>
    <n v="0.27274470000000001"/>
    <n v="0.13771119999999998"/>
    <n v="0.10474539999999999"/>
    <n v="3.296579999999999E-2"/>
    <n v="0.33550790718320772"/>
    <n v="0.2551928233946692"/>
    <n v="8.0315083788538522E-2"/>
    <n v="0.76061642045091471"/>
    <n v="0.23938357954908529"/>
  </r>
  <r>
    <x v="9"/>
    <x v="1"/>
    <x v="25"/>
    <x v="0"/>
    <x v="148"/>
    <x v="0"/>
    <n v="0.45562789999999997"/>
    <n v="0.30937730000000002"/>
    <n v="0.27588669999999998"/>
    <n v="0.17974119999999999"/>
    <n v="0.14625059999999995"/>
    <n v="3.3490600000000037E-2"/>
    <n v="0.39449120653059216"/>
    <n v="0.32098692814904434"/>
    <n v="7.3504278381547841E-2"/>
    <n v="0.81367321459965747"/>
    <n v="0.18632678540034248"/>
    <n v="2007"/>
    <s v="LU"/>
    <s v="Wave VIII"/>
    <s v="Luxembourg 2007"/>
    <s v="Gross"/>
    <n v="0.3958508"/>
    <n v="0.3097278"/>
    <n v="0.28003709999999998"/>
    <n v="0.11581370000000002"/>
    <n v="8.6123000000000005E-2"/>
    <n v="2.9690700000000014E-2"/>
    <n v="0.29256906895224166"/>
    <n v="0.21756429442608174"/>
    <n v="7.500477452615989E-2"/>
    <n v="0.74363395694982537"/>
    <n v="0.25636604305017463"/>
  </r>
  <r>
    <x v="10"/>
    <x v="1"/>
    <x v="25"/>
    <x v="2"/>
    <x v="149"/>
    <x v="0"/>
    <n v="0.45355509999999999"/>
    <n v="0.30667359999999999"/>
    <n v="0.26919460000000001"/>
    <n v="0.18436049999999998"/>
    <n v="0.1468815"/>
    <n v="3.7478999999999985E-2"/>
    <n v="0.40647872772238697"/>
    <n v="0.32384488676238016"/>
    <n v="8.263384096000681E-2"/>
    <n v="0.79670808009307859"/>
    <n v="0.20329191990692144"/>
    <n v="2004"/>
    <s v="LU"/>
    <s v="Wave VI"/>
    <s v="Luxembourg 2004"/>
    <s v="Gross"/>
    <n v="0.40131159999999999"/>
    <n v="0.30645339999999999"/>
    <n v="0.26903379999999999"/>
    <n v="0.1322778"/>
    <n v="9.4858200000000004E-2"/>
    <n v="3.7419599999999997E-2"/>
    <n v="0.32961369668855822"/>
    <n v="0.23637044132290222"/>
    <n v="9.3243255365656003E-2"/>
    <n v="0.71711352925434202"/>
    <n v="0.28288647074565798"/>
  </r>
  <r>
    <x v="11"/>
    <x v="1"/>
    <x v="25"/>
    <x v="3"/>
    <x v="150"/>
    <x v="1"/>
    <n v="0.42809710000000001"/>
    <n v="0.26206279999999998"/>
    <n v="0.26206279999999998"/>
    <n v="0.16603430000000002"/>
    <n v="0.16603430000000002"/>
    <m/>
    <n v="0.38784261794812441"/>
    <n v="0.38784261794812441"/>
    <n v="0"/>
    <n v="1"/>
    <m/>
    <n v="2000"/>
    <s v="LU"/>
    <s v="Wave V"/>
    <s v="Luxembourg 2000"/>
    <s v="Net"/>
    <n v="0.37383309999999997"/>
    <n v="0.26462190000000002"/>
    <n v="0.26462190000000002"/>
    <n v="0.10921119999999995"/>
    <n v="0.10921119999999995"/>
    <m/>
    <n v="0.29213892509785772"/>
    <n v="0.29213892509785772"/>
    <n v="0"/>
    <n v="1"/>
    <m/>
  </r>
  <r>
    <x v="12"/>
    <x v="1"/>
    <x v="25"/>
    <x v="4"/>
    <x v="151"/>
    <x v="1"/>
    <n v="0.43153259999999999"/>
    <n v="0.26098359999999998"/>
    <n v="0.26098359999999998"/>
    <n v="0.17054900000000001"/>
    <n v="0.17054900000000001"/>
    <m/>
    <n v="0.39521695464027518"/>
    <n v="0.39521695464027518"/>
    <n v="0"/>
    <n v="1"/>
    <m/>
    <n v="1997"/>
    <s v="LU"/>
    <s v="Wave IV"/>
    <s v="Luxembourg 1997"/>
    <s v="Net"/>
    <n v="0.3754806"/>
    <n v="0.2597024"/>
    <n v="0.2597024"/>
    <n v="0.1157782"/>
    <n v="0.1157782"/>
    <m/>
    <n v="0.30834668954934025"/>
    <n v="0.30834668954934025"/>
    <n v="0"/>
    <n v="1"/>
    <m/>
  </r>
  <r>
    <x v="13"/>
    <x v="1"/>
    <x v="25"/>
    <x v="4"/>
    <x v="152"/>
    <x v="1"/>
    <n v="0.38797870000000001"/>
    <n v="0.23540910000000001"/>
    <n v="0.23540910000000001"/>
    <n v="0.1525696"/>
    <n v="0.1525696"/>
    <m/>
    <n v="0.39324220633761597"/>
    <n v="0.39324220633761597"/>
    <n v="0"/>
    <n v="1"/>
    <m/>
    <n v="1994"/>
    <s v="LU"/>
    <s v="Wave IV"/>
    <s v="Luxembourg 1994"/>
    <s v="Net"/>
    <n v="0.34281889999999998"/>
    <n v="0.2326684"/>
    <n v="0.2326684"/>
    <n v="0.11015049999999998"/>
    <n v="0.11015049999999998"/>
    <m/>
    <n v="0.321308130911102"/>
    <n v="0.321308130911102"/>
    <n v="0"/>
    <n v="1"/>
    <m/>
  </r>
  <r>
    <x v="21"/>
    <x v="1"/>
    <x v="25"/>
    <x v="5"/>
    <x v="153"/>
    <x v="1"/>
    <n v="0.37227189999999999"/>
    <n v="0.2387523"/>
    <n v="0.2387523"/>
    <n v="0.13351959999999999"/>
    <n v="0.13351959999999999"/>
    <m/>
    <n v="0.35866150520627527"/>
    <n v="0.35866150520627527"/>
    <n v="0"/>
    <n v="1"/>
    <m/>
    <n v="1991"/>
    <s v="LU"/>
    <s v="Wave III"/>
    <s v="Luxembourg 1991"/>
    <s v="Net"/>
    <n v="0.33220640000000001"/>
    <n v="0.23121820000000001"/>
    <n v="0.23121820000000001"/>
    <n v="0.1009882"/>
    <n v="0.1009882"/>
    <m/>
    <n v="0.30399233729392328"/>
    <n v="0.30399233729392328"/>
    <n v="0"/>
    <n v="1"/>
    <m/>
  </r>
  <r>
    <x v="6"/>
    <x v="1"/>
    <x v="25"/>
    <x v="6"/>
    <x v="154"/>
    <x v="1"/>
    <n v="0.3749943"/>
    <n v="0.23567869999999999"/>
    <n v="0.23567869999999999"/>
    <n v="0.13931560000000001"/>
    <n v="0.13931560000000001"/>
    <m/>
    <n v="0.37151391367815462"/>
    <n v="0.37151391367815462"/>
    <n v="0"/>
    <n v="1"/>
    <m/>
    <n v="1985"/>
    <s v="LU"/>
    <s v="Wave II"/>
    <s v="Luxembourg 1985"/>
    <s v="Net"/>
    <n v="0.32965270000000002"/>
    <n v="0.2296002"/>
    <n v="0.2296002"/>
    <n v="0.10005250000000002"/>
    <n v="0.10005250000000002"/>
    <m/>
    <n v="0.30350881397300861"/>
    <n v="0.30350881397300861"/>
    <n v="0"/>
    <n v="1"/>
    <m/>
  </r>
  <r>
    <x v="26"/>
    <x v="3"/>
    <x v="26"/>
    <x v="8"/>
    <x v="155"/>
    <x v="1"/>
    <n v="0.48637130000000001"/>
    <n v="0.45898169999999999"/>
    <n v="0.45898169999999999"/>
    <n v="2.7389600000000014E-2"/>
    <n v="2.7389600000000014E-2"/>
    <m/>
    <n v="5.6314178077530509E-2"/>
    <n v="5.6314178077530509E-2"/>
    <n v="0"/>
    <n v="1"/>
    <m/>
    <n v="2012"/>
    <s v="MX"/>
    <s v="Wave IX"/>
    <s v="Mexico 2012"/>
    <s v="Net"/>
    <n v="0.47800320000000002"/>
    <n v="0.45809759999999999"/>
    <n v="0.45809759999999999"/>
    <n v="1.9905600000000023E-2"/>
    <n v="1.9905600000000023E-2"/>
    <m/>
    <n v="4.1643235861182563E-2"/>
    <n v="4.1643235861182563E-2"/>
    <n v="0"/>
    <n v="1"/>
    <m/>
  </r>
  <r>
    <x v="0"/>
    <x v="3"/>
    <x v="26"/>
    <x v="0"/>
    <x v="156"/>
    <x v="1"/>
    <n v="0.4866007"/>
    <n v="0.45526739999999999"/>
    <n v="0.45526739999999999"/>
    <n v="3.1333300000000008E-2"/>
    <n v="3.1333300000000008E-2"/>
    <m/>
    <n v="6.4392221383980763E-2"/>
    <n v="6.4392221383980763E-2"/>
    <n v="0"/>
    <n v="1"/>
    <m/>
    <n v="2010"/>
    <s v="MX"/>
    <s v="Wave VIII"/>
    <s v="Mexico 2010"/>
    <s v="Net"/>
    <n v="0.47748859999999999"/>
    <n v="0.4531385"/>
    <n v="0.4531385"/>
    <n v="2.4350099999999986E-2"/>
    <n v="2.4350099999999986E-2"/>
    <m/>
    <n v="5.0996191322682856E-2"/>
    <n v="5.0996191322682856E-2"/>
    <n v="0"/>
    <n v="1"/>
    <m/>
  </r>
  <r>
    <x v="1"/>
    <x v="3"/>
    <x v="26"/>
    <x v="1"/>
    <x v="157"/>
    <x v="1"/>
    <n v="0.4972702"/>
    <n v="0.46927669999999999"/>
    <n v="0.46927669999999999"/>
    <n v="2.7993500000000004E-2"/>
    <n v="2.7993500000000004E-2"/>
    <m/>
    <n v="5.629434460379891E-2"/>
    <n v="5.629434460379891E-2"/>
    <n v="0"/>
    <n v="1"/>
    <m/>
    <n v="2008"/>
    <s v="MX"/>
    <s v="Wave VII"/>
    <s v="Mexico 2008"/>
    <s v="Net"/>
    <n v="0.48515920000000001"/>
    <n v="0.46502379999999999"/>
    <n v="0.46502379999999999"/>
    <n v="2.0135400000000025E-2"/>
    <n v="2.0135400000000025E-2"/>
    <m/>
    <n v="4.1502665516803608E-2"/>
    <n v="4.1502665516803608E-2"/>
    <n v="0"/>
    <n v="1"/>
    <m/>
  </r>
  <r>
    <x v="10"/>
    <x v="3"/>
    <x v="26"/>
    <x v="2"/>
    <x v="158"/>
    <x v="1"/>
    <n v="0.47299669999999999"/>
    <n v="0.45667049999999998"/>
    <n v="0.45667049999999998"/>
    <n v="1.6326200000000013E-2"/>
    <n v="1.6326200000000013E-2"/>
    <m/>
    <n v="3.4516519882696883E-2"/>
    <n v="3.4516519882696883E-2"/>
    <n v="0"/>
    <n v="1"/>
    <m/>
    <n v="2004"/>
    <s v="MX"/>
    <s v="Wave VI"/>
    <s v="Mexico 2004"/>
    <s v="Net"/>
    <n v="0.46768850000000001"/>
    <n v="0.45507880000000001"/>
    <n v="0.45507880000000001"/>
    <n v="1.2609700000000001E-2"/>
    <n v="1.2609700000000001E-2"/>
    <m/>
    <n v="2.6961749112924524E-2"/>
    <n v="2.6961749112924524E-2"/>
    <n v="0"/>
    <n v="1"/>
    <m/>
  </r>
  <r>
    <x v="24"/>
    <x v="3"/>
    <x v="26"/>
    <x v="3"/>
    <x v="159"/>
    <x v="1"/>
    <n v="0.48368519999999998"/>
    <n v="0.46757530000000003"/>
    <n v="0.46757530000000003"/>
    <n v="1.6109899999999955E-2"/>
    <n v="1.6109899999999955E-2"/>
    <m/>
    <n v="3.3306580395678749E-2"/>
    <n v="3.3306580395678749E-2"/>
    <n v="0"/>
    <n v="1"/>
    <m/>
    <n v="2002"/>
    <s v="MX"/>
    <s v="Wave V"/>
    <s v="Mexico 2002"/>
    <s v="Net"/>
    <n v="0.4807208"/>
    <n v="0.46804869999999998"/>
    <n v="0.46804869999999998"/>
    <n v="1.2672100000000019E-2"/>
    <n v="1.2672100000000019E-2"/>
    <m/>
    <n v="2.6360623463765286E-2"/>
    <n v="2.6360623463765286E-2"/>
    <n v="0"/>
    <n v="1"/>
    <m/>
  </r>
  <r>
    <x v="11"/>
    <x v="3"/>
    <x v="26"/>
    <x v="3"/>
    <x v="160"/>
    <x v="1"/>
    <n v="0.49131380000000002"/>
    <n v="0.48562260000000002"/>
    <n v="0.48562260000000002"/>
    <n v="5.6912000000000074E-3"/>
    <n v="5.6912000000000074E-3"/>
    <m/>
    <n v="1.158363555023288E-2"/>
    <n v="1.158363555023288E-2"/>
    <n v="0"/>
    <n v="1"/>
    <m/>
    <n v="2000"/>
    <s v="MX"/>
    <s v="Wave V"/>
    <s v="Mexico 2000"/>
    <s v="Net"/>
    <n v="0.48797220000000002"/>
    <n v="0.48363050000000002"/>
    <n v="0.48363050000000002"/>
    <n v="4.3417000000000039E-3"/>
    <n v="4.3417000000000039E-3"/>
    <m/>
    <n v="8.897433091475301E-3"/>
    <n v="8.897433091475301E-3"/>
    <n v="0"/>
    <n v="1"/>
    <m/>
  </r>
  <r>
    <x v="20"/>
    <x v="3"/>
    <x v="26"/>
    <x v="3"/>
    <x v="161"/>
    <x v="1"/>
    <n v="0.49363469999999998"/>
    <n v="0.48643249999999999"/>
    <n v="0.48643249999999999"/>
    <n v="7.2021999999999919E-3"/>
    <n v="7.2021999999999919E-3"/>
    <m/>
    <n v="1.4590141252225568E-2"/>
    <n v="1.4590141252225568E-2"/>
    <n v="0"/>
    <n v="1"/>
    <m/>
    <n v="1998"/>
    <s v="MX"/>
    <s v="Wave V"/>
    <s v="Mexico 1998"/>
    <s v="Net"/>
    <n v="0.48791830000000003"/>
    <n v="0.48103669999999998"/>
    <n v="0.48103669999999998"/>
    <n v="6.8816000000000432E-3"/>
    <n v="6.8816000000000432E-3"/>
    <m/>
    <n v="1.410400060829865E-2"/>
    <n v="1.410400060829865E-2"/>
    <n v="0"/>
    <n v="1"/>
    <m/>
  </r>
  <r>
    <x v="25"/>
    <x v="3"/>
    <x v="26"/>
    <x v="4"/>
    <x v="162"/>
    <x v="1"/>
    <n v="0.47844520000000001"/>
    <n v="0.46964590000000001"/>
    <n v="0.46964590000000001"/>
    <n v="8.7993000000000099E-3"/>
    <n v="8.7993000000000099E-3"/>
    <m/>
    <n v="1.8391447965200633E-2"/>
    <n v="1.8391447965200633E-2"/>
    <n v="0"/>
    <n v="1"/>
    <m/>
    <n v="1996"/>
    <s v="MX"/>
    <s v="Wave IV"/>
    <s v="Mexico 1996"/>
    <s v="Net"/>
    <n v="0.47762070000000001"/>
    <n v="0.46971479999999999"/>
    <n v="0.46971479999999999"/>
    <n v="7.9059000000000212E-3"/>
    <n v="7.9059000000000212E-3"/>
    <m/>
    <n v="1.6552674538603585E-2"/>
    <n v="1.6552674538603585E-2"/>
    <n v="0"/>
    <n v="1"/>
    <m/>
  </r>
  <r>
    <x v="13"/>
    <x v="3"/>
    <x v="26"/>
    <x v="4"/>
    <x v="163"/>
    <x v="1"/>
    <n v="0.49508950000000002"/>
    <n v="0.48452190000000001"/>
    <n v="0.48452190000000001"/>
    <n v="1.056760000000001E-2"/>
    <n v="1.056760000000001E-2"/>
    <m/>
    <n v="2.1344827551382145E-2"/>
    <n v="2.1344827551382145E-2"/>
    <n v="0"/>
    <n v="1"/>
    <m/>
    <n v="1994"/>
    <s v="MX"/>
    <s v="Wave IV"/>
    <s v="Mexico 1994"/>
    <s v="Net"/>
    <n v="0.49671779999999999"/>
    <n v="0.48666429999999999"/>
    <n v="0.48666429999999999"/>
    <n v="1.0053499999999993E-2"/>
    <n v="1.0053499999999993E-2"/>
    <m/>
    <n v="2.0239862553747809E-2"/>
    <n v="2.0239862553747809E-2"/>
    <n v="0"/>
    <n v="1"/>
    <m/>
  </r>
  <r>
    <x v="15"/>
    <x v="3"/>
    <x v="26"/>
    <x v="5"/>
    <x v="164"/>
    <x v="1"/>
    <n v="0.482711"/>
    <n v="0.47504370000000001"/>
    <n v="0.47504370000000001"/>
    <n v="7.667299999999988E-3"/>
    <n v="7.667299999999988E-3"/>
    <m/>
    <n v="1.5883831112197544E-2"/>
    <n v="1.5883831112197544E-2"/>
    <n v="0"/>
    <n v="1"/>
    <m/>
    <n v="1992"/>
    <s v="MX"/>
    <s v="Wave III"/>
    <s v="Mexico 1992"/>
    <s v="Net"/>
    <n v="0.48366769999999998"/>
    <n v="0.4757248"/>
    <n v="0.4757248"/>
    <n v="7.942899999999975E-3"/>
    <n v="7.942899999999975E-3"/>
    <m/>
    <n v="1.6422225424604486E-2"/>
    <n v="1.6422225424604486E-2"/>
    <n v="0"/>
    <n v="1"/>
    <m/>
  </r>
  <r>
    <x v="5"/>
    <x v="3"/>
    <x v="26"/>
    <x v="5"/>
    <x v="165"/>
    <x v="1"/>
    <n v="0.45706259999999999"/>
    <n v="0.45235819999999999"/>
    <n v="0.45235819999999999"/>
    <n v="4.7043999999999975E-3"/>
    <n v="4.7043999999999975E-3"/>
    <m/>
    <n v="1.0292682008985197E-2"/>
    <n v="1.0292682008985197E-2"/>
    <n v="0"/>
    <n v="1"/>
    <m/>
    <n v="1989"/>
    <s v="MX"/>
    <s v="Wave III"/>
    <s v="Mexico 1989"/>
    <s v="Net"/>
    <n v="0.4661961"/>
    <n v="0.4617733"/>
    <n v="0.4617733"/>
    <n v="4.4228000000000045E-3"/>
    <n v="4.4228000000000045E-3"/>
    <m/>
    <n v="9.4869948504502817E-3"/>
    <n v="9.4869948504502817E-3"/>
    <n v="0"/>
    <n v="1"/>
    <m/>
  </r>
  <r>
    <x v="28"/>
    <x v="3"/>
    <x v="26"/>
    <x v="6"/>
    <x v="166"/>
    <x v="1"/>
    <n v="0.43125140000000001"/>
    <n v="0.43043900000000002"/>
    <n v="0.43043900000000002"/>
    <n v="8.1239999999999091E-4"/>
    <n v="8.1239999999999091E-4"/>
    <m/>
    <n v="1.8838199713670284E-3"/>
    <n v="1.8838199713670284E-3"/>
    <n v="0"/>
    <n v="1"/>
    <m/>
    <n v="1984"/>
    <s v="MX"/>
    <s v="Wave II"/>
    <s v="Mexico 1984"/>
    <s v="Net"/>
    <n v="0.43110999999999999"/>
    <n v="0.42892649999999999"/>
    <n v="0.42892649999999999"/>
    <n v="2.1835000000000049E-3"/>
    <n v="2.1835000000000049E-3"/>
    <m/>
    <n v="5.0648326413212522E-3"/>
    <n v="5.0648326413212522E-3"/>
    <n v="0"/>
    <n v="1"/>
    <m/>
  </r>
  <r>
    <x v="8"/>
    <x v="1"/>
    <x v="27"/>
    <x v="0"/>
    <x v="167"/>
    <x v="0"/>
    <n v="0.47545730000000003"/>
    <n v="0.32338460000000002"/>
    <n v="0.26367760000000001"/>
    <n v="0.21177970000000002"/>
    <n v="0.15207270000000001"/>
    <n v="5.970700000000001E-2"/>
    <n v="0.44542317469938941"/>
    <n v="0.31984512594506381"/>
    <n v="0.1255780487543256"/>
    <n v="0.71807023997106423"/>
    <n v="0.28192976002893577"/>
    <n v="2013"/>
    <s v="NL"/>
    <s v="Wave VIII"/>
    <s v="Netherlands 2013"/>
    <s v="Gross"/>
    <n v="0.40676079999999998"/>
    <n v="0.32919860000000001"/>
    <n v="0.27240750000000002"/>
    <n v="0.13435329999999995"/>
    <n v="7.756219999999997E-2"/>
    <n v="5.6791099999999983E-2"/>
    <n v="0.33030051076701578"/>
    <n v="0.19068258298243088"/>
    <n v="0.1396179277845849"/>
    <n v="0.57730029705262165"/>
    <n v="0.4226997029473783"/>
  </r>
  <r>
    <x v="0"/>
    <x v="1"/>
    <x v="27"/>
    <x v="0"/>
    <x v="168"/>
    <x v="0"/>
    <n v="0.46136749999999999"/>
    <n v="0.31808219999999998"/>
    <n v="0.25675789999999998"/>
    <n v="0.2046096"/>
    <n v="0.1432853"/>
    <n v="6.1324299999999998E-2"/>
    <n v="0.44348507426292488"/>
    <n v="0.31056652234932025"/>
    <n v="0.13291855191360466"/>
    <n v="0.70028630132701497"/>
    <n v="0.29971369867298503"/>
    <n v="2010"/>
    <s v="NL"/>
    <s v="Wave VIII"/>
    <s v="Netherlands 2010"/>
    <s v="Gross"/>
    <n v="0.39600960000000002"/>
    <n v="0.31739410000000001"/>
    <n v="0.25848569999999998"/>
    <n v="0.13752390000000003"/>
    <n v="7.8615500000000005E-2"/>
    <n v="5.8908400000000027E-2"/>
    <n v="0.34727415699013364"/>
    <n v="0.19851917731287322"/>
    <n v="0.14875497967726042"/>
    <n v="0.57164972779276901"/>
    <n v="0.42835027220723099"/>
  </r>
  <r>
    <x v="9"/>
    <x v="1"/>
    <x v="27"/>
    <x v="1"/>
    <x v="169"/>
    <x v="0"/>
    <n v="0.46826970000000001"/>
    <n v="0.33082400000000001"/>
    <n v="0.27417989999999998"/>
    <n v="0.19408980000000003"/>
    <n v="0.1374457"/>
    <n v="5.6644100000000031E-2"/>
    <n v="0.41448293579533341"/>
    <n v="0.29351824386672892"/>
    <n v="0.12096469192860446"/>
    <n v="0.70815519414209294"/>
    <n v="0.29184480585790712"/>
    <n v="2007"/>
    <s v="NL"/>
    <s v="Wave VII"/>
    <s v="Netherlands 2007"/>
    <s v="Gross"/>
    <n v="0.40819870000000003"/>
    <n v="0.32620840000000001"/>
    <n v="0.27619500000000002"/>
    <n v="0.1320037"/>
    <n v="8.1990300000000016E-2"/>
    <n v="5.0013399999999986E-2"/>
    <n v="0.32338099067929416"/>
    <n v="0.20085879744349996"/>
    <n v="0.12252219323579419"/>
    <n v="0.62112122614744902"/>
    <n v="0.37887877385255098"/>
  </r>
  <r>
    <x v="10"/>
    <x v="1"/>
    <x v="27"/>
    <x v="2"/>
    <x v="170"/>
    <x v="0"/>
    <n v="0.46056059999999999"/>
    <n v="0.30933179999999999"/>
    <n v="0.26570739999999998"/>
    <n v="0.1948532"/>
    <n v="0.1512288"/>
    <n v="4.3624400000000008E-2"/>
    <n v="0.42307830934734758"/>
    <n v="0.32835809229013513"/>
    <n v="9.4720217057212466E-2"/>
    <n v="0.77611658417721641"/>
    <n v="0.22388341582278354"/>
    <n v="2004"/>
    <s v="NL"/>
    <s v="Wave VI"/>
    <s v="Netherlands 2004"/>
    <s v="Gross"/>
    <n v="0.39924130000000002"/>
    <n v="0.29872710000000002"/>
    <n v="0.26524819999999999"/>
    <n v="0.13399310000000003"/>
    <n v="0.1005142"/>
    <n v="3.3478900000000034E-2"/>
    <n v="0.33561933597551163"/>
    <n v="0.25176303153005464"/>
    <n v="8.3856304445456997E-2"/>
    <n v="0.75014459699790492"/>
    <n v="0.24985540300209508"/>
  </r>
  <r>
    <x v="33"/>
    <x v="1"/>
    <x v="27"/>
    <x v="3"/>
    <x v="171"/>
    <x v="0"/>
    <n v="0.42642750000000001"/>
    <n v="0.27414339999999998"/>
    <n v="0.23072619999999999"/>
    <n v="0.19570130000000002"/>
    <n v="0.15228410000000003"/>
    <n v="4.3417199999999989E-2"/>
    <n v="0.45893217487146121"/>
    <n v="0.35711603965504107"/>
    <n v="0.10181613521642011"/>
    <n v="0.7781455718485264"/>
    <n v="0.22185442815147363"/>
    <n v="1999"/>
    <s v="NL"/>
    <s v="Wave V"/>
    <s v="Netherlands 1999"/>
    <s v="Gross"/>
    <n v="0.35877779999999998"/>
    <n v="0.26685569999999997"/>
    <n v="0.23003470000000001"/>
    <n v="0.12874309999999997"/>
    <n v="9.1922100000000007E-2"/>
    <n v="3.6820999999999965E-2"/>
    <n v="0.35883797715466226"/>
    <n v="0.25620899620879556"/>
    <n v="0.10262898094586669"/>
    <n v="0.71399632290973281"/>
    <n v="0.28600367709026714"/>
  </r>
  <r>
    <x v="36"/>
    <x v="1"/>
    <x v="27"/>
    <x v="4"/>
    <x v="172"/>
    <x v="0"/>
    <n v="0.46034320000000001"/>
    <n v="0.2995988"/>
    <n v="0.25739339999999999"/>
    <n v="0.20294980000000001"/>
    <n v="0.16074440000000001"/>
    <n v="4.2205400000000004E-2"/>
    <n v="0.44086629280067569"/>
    <n v="0.3491838263278354"/>
    <n v="9.1682466472840271E-2"/>
    <n v="0.7920401991034236"/>
    <n v="0.2079598008965764"/>
    <n v="1993"/>
    <s v="NL"/>
    <s v="Wave IV"/>
    <s v="Netherlands 1993"/>
    <s v="Gross"/>
    <n v="0.41880719999999999"/>
    <n v="0.29541190000000001"/>
    <n v="0.25897890000000001"/>
    <n v="0.15982829999999998"/>
    <n v="0.12339529999999999"/>
    <n v="3.6432999999999993E-2"/>
    <n v="0.38162739322533135"/>
    <n v="0.29463509700883839"/>
    <n v="8.6992296216492918E-2"/>
    <n v="0.77204913022287047"/>
    <n v="0.22795086977712958"/>
  </r>
  <r>
    <x v="37"/>
    <x v="1"/>
    <x v="27"/>
    <x v="5"/>
    <x v="173"/>
    <x v="0"/>
    <n v="0.45103939999999998"/>
    <n v="0.28742889999999999"/>
    <n v="0.26574049999999999"/>
    <n v="0.18529889999999999"/>
    <n v="0.16361049999999999"/>
    <n v="2.1688399999999997E-2"/>
    <n v="0.41082641560803779"/>
    <n v="0.36274103770091926"/>
    <n v="4.8085377907118532E-2"/>
    <n v="0.88295451295177685"/>
    <n v="0.11704548704822315"/>
    <n v="1990"/>
    <s v="NL"/>
    <s v="Wave III"/>
    <s v="Netherlands 1990"/>
    <s v="Gross"/>
    <n v="0.39828839999999999"/>
    <n v="0.27912409999999999"/>
    <n v="0.26243499999999997"/>
    <n v="0.13585340000000001"/>
    <n v="0.1191643"/>
    <n v="1.6689100000000012E-2"/>
    <n v="0.34109303710577565"/>
    <n v="0.29919098823867329"/>
    <n v="4.1902048867102366E-2"/>
    <n v="0.87715360822769239"/>
    <n v="0.12284639177230758"/>
  </r>
  <r>
    <x v="14"/>
    <x v="1"/>
    <x v="27"/>
    <x v="6"/>
    <x v="174"/>
    <x v="0"/>
    <n v="0.4752982"/>
    <n v="0.28726299999999999"/>
    <n v="0.23550589999999999"/>
    <n v="0.23979230000000001"/>
    <n v="0.18803520000000001"/>
    <n v="5.17571E-2"/>
    <n v="0.50450916919104682"/>
    <n v="0.39561521587921017"/>
    <n v="0.10889395331183666"/>
    <n v="0.78415862394247027"/>
    <n v="0.21584137605752979"/>
    <n v="1987"/>
    <s v="NL"/>
    <s v="Wave II"/>
    <s v="Netherlands 1987"/>
    <s v="Gross"/>
    <n v="0.4303379"/>
    <n v="0.2838948"/>
    <n v="0.24338029999999999"/>
    <n v="0.1869576"/>
    <n v="0.14644309999999999"/>
    <n v="4.0514500000000009E-2"/>
    <n v="0.43444372433847916"/>
    <n v="0.34029793796920976"/>
    <n v="9.4145786369269374E-2"/>
    <n v="0.78329578471268346"/>
    <n v="0.21670421528731654"/>
  </r>
  <r>
    <x v="30"/>
    <x v="1"/>
    <x v="27"/>
    <x v="6"/>
    <x v="175"/>
    <x v="0"/>
    <n v="0.48340749999999999"/>
    <n v="0.29590719999999998"/>
    <n v="0.25217820000000002"/>
    <n v="0.23122929999999997"/>
    <n v="0.18750030000000001"/>
    <n v="4.3728999999999962E-2"/>
    <n v="0.47833204904764609"/>
    <n v="0.38787213686175742"/>
    <n v="9.0459912185888641E-2"/>
    <n v="0.81088469324605505"/>
    <n v="0.18911530675394497"/>
    <n v="1983"/>
    <s v="NL"/>
    <s v="Wave II"/>
    <s v="Netherlands 1983"/>
    <s v="Gross"/>
    <n v="0.44217679999999998"/>
    <n v="0.28658939999999999"/>
    <n v="0.2489278"/>
    <n v="0.19324899999999998"/>
    <n v="0.15558739999999999"/>
    <n v="3.766159999999999E-2"/>
    <n v="0.43704011608026472"/>
    <n v="0.3518669455294805"/>
    <n v="8.5173170550784189E-2"/>
    <n v="0.80511360990225045"/>
    <n v="0.1948863900977495"/>
  </r>
  <r>
    <x v="8"/>
    <x v="6"/>
    <x v="28"/>
    <x v="8"/>
    <x v="176"/>
    <x v="0"/>
    <n v="0.44649810000000001"/>
    <n v="0.29271170000000002"/>
    <n v="0.24847150000000001"/>
    <n v="0.1980266"/>
    <n v="0.15378639999999999"/>
    <n v="4.4240200000000007E-2"/>
    <n v="0.44351050989914625"/>
    <n v="0.34442789342216684"/>
    <n v="9.9082616476979427E-2"/>
    <n v="0.77659465950533912"/>
    <n v="0.22340534049466085"/>
    <n v="2013"/>
    <s v="NO"/>
    <s v="Wave IX"/>
    <s v="Norway 2013"/>
    <s v="Gross"/>
    <n v="0.39080959999999998"/>
    <n v="0.2983401"/>
    <n v="0.25821830000000001"/>
    <n v="0.13259129999999997"/>
    <n v="9.2469499999999982E-2"/>
    <n v="4.0121799999999985E-2"/>
    <n v="0.33927339553583119"/>
    <n v="0.23661010374361321"/>
    <n v="0.10266329179221796"/>
    <n v="0.69740246909110937"/>
    <n v="0.30259753090889069"/>
  </r>
  <r>
    <x v="0"/>
    <x v="6"/>
    <x v="28"/>
    <x v="0"/>
    <x v="177"/>
    <x v="0"/>
    <n v="0.4467661"/>
    <n v="0.2867691"/>
    <n v="0.2429114"/>
    <n v="0.2038547"/>
    <n v="0.159997"/>
    <n v="4.3857699999999999E-2"/>
    <n v="0.45628954390227905"/>
    <n v="0.35812251645771692"/>
    <n v="9.8167027444562155E-2"/>
    <n v="0.78485803859317449"/>
    <n v="0.21514196140682554"/>
    <n v="2010"/>
    <s v="NO"/>
    <s v="Wave VIII"/>
    <s v="Norway 2010"/>
    <s v="Gross"/>
    <n v="0.39400459999999998"/>
    <n v="0.2922227"/>
    <n v="0.25198159999999997"/>
    <n v="0.14202300000000001"/>
    <n v="0.10178189999999998"/>
    <n v="4.024110000000003E-2"/>
    <n v="0.36046025858581349"/>
    <n v="0.25832667943470705"/>
    <n v="0.10213357915110644"/>
    <n v="0.71665786527534259"/>
    <n v="0.28334213472465747"/>
  </r>
  <r>
    <x v="9"/>
    <x v="6"/>
    <x v="28"/>
    <x v="1"/>
    <x v="178"/>
    <x v="0"/>
    <n v="0.43891790000000003"/>
    <n v="0.28614089999999998"/>
    <n v="0.2437925"/>
    <n v="0.19512540000000003"/>
    <n v="0.15277700000000005"/>
    <n v="4.2348399999999981E-2"/>
    <n v="0.44456013299981617"/>
    <n v="0.34807648537459979"/>
    <n v="9.6483647625216426E-2"/>
    <n v="0.78296828603554447"/>
    <n v="0.21703171396445553"/>
    <n v="2007"/>
    <s v="NO"/>
    <s v="Wave VII"/>
    <s v="Norway 2007"/>
    <s v="Gross"/>
    <n v="0.38393260000000001"/>
    <n v="0.28780430000000001"/>
    <n v="0.24877289999999999"/>
    <n v="0.13515970000000002"/>
    <n v="9.61283E-2"/>
    <n v="3.9031400000000022E-2"/>
    <n v="0.35204017580169022"/>
    <n v="0.25037806114927463"/>
    <n v="0.10166211465241561"/>
    <n v="0.71122013440396792"/>
    <n v="0.28877986559603208"/>
  </r>
  <r>
    <x v="10"/>
    <x v="6"/>
    <x v="28"/>
    <x v="2"/>
    <x v="179"/>
    <x v="0"/>
    <n v="0.4562871"/>
    <n v="0.29273519999999997"/>
    <n v="0.25564700000000001"/>
    <n v="0.20064009999999999"/>
    <n v="0.16355190000000003"/>
    <n v="3.708819999999996E-2"/>
    <n v="0.4397233671519532"/>
    <n v="0.35844077117236062"/>
    <n v="8.1282595979592587E-2"/>
    <n v="0.8151506104711872"/>
    <n v="0.18484938952881286"/>
    <n v="2004"/>
    <s v="NO"/>
    <s v="Wave VI"/>
    <s v="Norway 2004"/>
    <s v="Gross"/>
    <n v="0.39641749999999998"/>
    <n v="0.29097070000000003"/>
    <n v="0.258575"/>
    <n v="0.13784249999999998"/>
    <n v="0.10544679999999995"/>
    <n v="3.2395700000000027E-2"/>
    <n v="0.34772052192448616"/>
    <n v="0.26599935673879171"/>
    <n v="8.1721165185694444E-2"/>
    <n v="0.7649803217440192"/>
    <n v="0.2350196782559808"/>
  </r>
  <r>
    <x v="11"/>
    <x v="6"/>
    <x v="28"/>
    <x v="3"/>
    <x v="180"/>
    <x v="0"/>
    <n v="0.42809459999999999"/>
    <n v="0.29055809999999999"/>
    <n v="0.25042389999999998"/>
    <n v="0.17767070000000001"/>
    <n v="0.13753650000000001"/>
    <n v="4.0134200000000009E-2"/>
    <n v="0.41502672540134827"/>
    <n v="0.32127595162377665"/>
    <n v="9.3750773777571614E-2"/>
    <n v="0.77410906806806068"/>
    <n v="0.22589093193193929"/>
    <n v="2000"/>
    <s v="NO"/>
    <s v="Wave V"/>
    <s v="Norway 2000"/>
    <s v="Gross"/>
    <n v="0.3610506"/>
    <n v="0.28395219999999999"/>
    <n v="0.25038739999999998"/>
    <n v="0.11066320000000002"/>
    <n v="7.7098400000000011E-2"/>
    <n v="3.3564800000000006E-2"/>
    <n v="0.30650329898357742"/>
    <n v="0.21353904411182259"/>
    <n v="9.2964254871754831E-2"/>
    <n v="0.69669411330957354"/>
    <n v="0.30330588669042646"/>
  </r>
  <r>
    <x v="4"/>
    <x v="6"/>
    <x v="28"/>
    <x v="4"/>
    <x v="181"/>
    <x v="0"/>
    <n v="0.4219408"/>
    <n v="0.27934779999999998"/>
    <n v="0.23904549999999999"/>
    <n v="0.18289530000000001"/>
    <n v="0.14259300000000003"/>
    <n v="4.0302299999999985E-2"/>
    <n v="0.43346199277244585"/>
    <n v="0.33794551273543594"/>
    <n v="9.5516480037009896E-2"/>
    <n v="0.77964277922942804"/>
    <n v="0.22035722077057193"/>
    <n v="1995"/>
    <s v="NO"/>
    <s v="Wave IV"/>
    <s v="Norway 1995"/>
    <s v="Gross"/>
    <n v="0.348354"/>
    <n v="0.26704529999999999"/>
    <n v="0.23420550000000001"/>
    <n v="0.11414849999999999"/>
    <n v="8.1308700000000012E-2"/>
    <n v="3.2839799999999975E-2"/>
    <n v="0.32767960178439171"/>
    <n v="0.23340825711775956"/>
    <n v="9.4271344666632145E-2"/>
    <n v="0.71230633779681751"/>
    <n v="0.28769366220318249"/>
  </r>
  <r>
    <x v="21"/>
    <x v="6"/>
    <x v="28"/>
    <x v="5"/>
    <x v="182"/>
    <x v="0"/>
    <n v="0.39168389999999997"/>
    <n v="0.27111200000000002"/>
    <n v="0.2312411"/>
    <n v="0.16044279999999997"/>
    <n v="0.12057189999999995"/>
    <n v="3.9870900000000015E-2"/>
    <n v="0.40962316806996657"/>
    <n v="0.30782960443357504"/>
    <n v="0.10179356363639153"/>
    <n v="0.75149461365670489"/>
    <n v="0.24850538634329508"/>
    <n v="1991"/>
    <s v="NO"/>
    <s v="Wave III"/>
    <s v="Norway 1991"/>
    <s v="Gross"/>
    <n v="0.3242276"/>
    <n v="0.25703239999999999"/>
    <n v="0.22334200000000001"/>
    <n v="0.10088559999999999"/>
    <n v="6.719520000000001E-2"/>
    <n v="3.3690399999999981E-2"/>
    <n v="0.31115673064230187"/>
    <n v="0.20724700796600909"/>
    <n v="0.10390972267629277"/>
    <n v="0.66605343081668755"/>
    <n v="0.33394656918331245"/>
  </r>
  <r>
    <x v="34"/>
    <x v="6"/>
    <x v="28"/>
    <x v="6"/>
    <x v="183"/>
    <x v="0"/>
    <n v="0.3616259"/>
    <n v="0.26179530000000001"/>
    <n v="0.23396130000000001"/>
    <n v="0.12766459999999999"/>
    <n v="9.9830599999999992E-2"/>
    <n v="2.7833999999999998E-2"/>
    <n v="0.35302947051082345"/>
    <n v="0.2760604259816567"/>
    <n v="7.6969044529166739E-2"/>
    <n v="0.78197558289455338"/>
    <n v="0.21802441710544662"/>
    <n v="1986"/>
    <s v="NO"/>
    <s v="Wave II"/>
    <s v="Norway 1986"/>
    <s v="Gross"/>
    <n v="0.29049330000000001"/>
    <n v="0.24189949999999999"/>
    <n v="0.22084799999999999"/>
    <n v="6.9645300000000021E-2"/>
    <n v="4.859380000000002E-2"/>
    <n v="2.1051500000000001E-2"/>
    <n v="0.23974838662371908"/>
    <n v="0.16728027806493306"/>
    <n v="7.2468108558786035E-2"/>
    <n v="0.69773265389049954"/>
    <n v="0.30226734610950051"/>
  </r>
  <r>
    <x v="35"/>
    <x v="6"/>
    <x v="28"/>
    <x v="7"/>
    <x v="184"/>
    <x v="0"/>
    <n v="0.37214989999999998"/>
    <n v="0.27346160000000003"/>
    <n v="0.2237355"/>
    <n v="0.14841439999999997"/>
    <n v="9.8688299999999951E-2"/>
    <n v="4.9726100000000023E-2"/>
    <n v="0.3988027405085961"/>
    <n v="0.26518427117674881"/>
    <n v="0.13361846933184726"/>
    <n v="0.66495097510753653"/>
    <n v="0.33504902489246347"/>
    <n v="1979"/>
    <s v="NO"/>
    <s v="Wave I"/>
    <s v="Norway 1979"/>
    <s v="Gross"/>
    <n v="0.30328500000000003"/>
    <n v="0.25749810000000001"/>
    <n v="0.2155135"/>
    <n v="8.777150000000003E-2"/>
    <n v="4.5786900000000019E-2"/>
    <n v="4.1984600000000011E-2"/>
    <n v="0.2894027070247458"/>
    <n v="0.1509698798160147"/>
    <n v="0.1384328272087311"/>
    <n v="0.52166022000307621"/>
    <n v="0.47833977999692379"/>
  </r>
  <r>
    <x v="8"/>
    <x v="3"/>
    <x v="29"/>
    <x v="8"/>
    <x v="185"/>
    <x v="0"/>
    <n v="0.51437069999999996"/>
    <n v="0.48158590000000001"/>
    <n v="0.46680899999999997"/>
    <n v="4.7561699999999985E-2"/>
    <n v="3.2784799999999947E-2"/>
    <n v="1.4776900000000037E-2"/>
    <n v="9.2465803359328178E-2"/>
    <n v="6.3737689569020844E-2"/>
    <n v="2.8728113790307337E-2"/>
    <n v="0.68931093716162284"/>
    <n v="0.31068906283837716"/>
    <n v="2013"/>
    <s v="PA"/>
    <s v="Wave IX"/>
    <s v="Panama 2013"/>
    <s v="Gross"/>
    <n v="0.48826449999999999"/>
    <n v="0.46975529999999999"/>
    <n v="0.4553528"/>
    <n v="3.2911699999999988E-2"/>
    <n v="1.8509200000000003E-2"/>
    <n v="1.4402499999999985E-2"/>
    <n v="6.740547387737586E-2"/>
    <n v="3.7908142000903207E-2"/>
    <n v="2.949733187647266E-2"/>
    <n v="0.5623896668965751"/>
    <n v="0.4376103331034249"/>
  </r>
  <r>
    <x v="0"/>
    <x v="3"/>
    <x v="29"/>
    <x v="0"/>
    <x v="186"/>
    <x v="0"/>
    <n v="0.51166929999999999"/>
    <n v="0.48177439999999999"/>
    <n v="0.4709044"/>
    <n v="4.0764899999999993E-2"/>
    <n v="2.9894900000000002E-2"/>
    <n v="1.0869999999999991E-2"/>
    <n v="7.9670404302153747E-2"/>
    <n v="5.8426213962807623E-2"/>
    <n v="2.1244190339346117E-2"/>
    <n v="0.73334903311427246"/>
    <n v="0.26665096688572748"/>
    <n v="2010"/>
    <s v="PA"/>
    <s v="Wave VIII"/>
    <s v="Panama 2010"/>
    <s v="Gross"/>
    <n v="0.48926360000000002"/>
    <n v="0.47147909999999998"/>
    <n v="0.46028659999999999"/>
    <n v="2.8977000000000031E-2"/>
    <n v="1.7784500000000036E-2"/>
    <n v="1.1192499999999994E-2"/>
    <n v="5.922574252407093E-2"/>
    <n v="3.634952610412881E-2"/>
    <n v="2.2876216419942121E-2"/>
    <n v="0.61374538427028391"/>
    <n v="0.38625461572971609"/>
  </r>
  <r>
    <x v="9"/>
    <x v="3"/>
    <x v="29"/>
    <x v="1"/>
    <x v="187"/>
    <x v="0"/>
    <n v="0.5157081"/>
    <n v="0.4942009"/>
    <n v="0.48087970000000002"/>
    <n v="3.4828399999999982E-2"/>
    <n v="2.1507200000000004E-2"/>
    <n v="1.3321199999999978E-2"/>
    <n v="6.753510367589724E-2"/>
    <n v="4.1704212130854651E-2"/>
    <n v="2.5830891545042589E-2"/>
    <n v="0.61751903618885784"/>
    <n v="0.38248096381114216"/>
    <n v="2007"/>
    <s v="PA"/>
    <s v="Wave VII"/>
    <s v="Panama 2007"/>
    <s v="Gross"/>
    <n v="0.49540459999999997"/>
    <n v="0.48156640000000001"/>
    <n v="0.46743440000000003"/>
    <n v="2.7970199999999945E-2"/>
    <n v="1.3838199999999967E-2"/>
    <n v="1.4131999999999978E-2"/>
    <n v="5.6459306191343289E-2"/>
    <n v="2.7933127790900545E-2"/>
    <n v="2.8526178400442748E-2"/>
    <n v="0.49474798178060914"/>
    <n v="0.50525201821939081"/>
  </r>
  <r>
    <x v="8"/>
    <x v="3"/>
    <x v="30"/>
    <x v="8"/>
    <x v="188"/>
    <x v="1"/>
    <n v="0.47173229999999999"/>
    <n v="0.46341130000000003"/>
    <n v="0.46341130000000003"/>
    <n v="8.3209999999999673E-3"/>
    <n v="8.3209999999999673E-3"/>
    <m/>
    <n v="1.7639241578327299E-2"/>
    <n v="1.7639241578327299E-2"/>
    <n v="0"/>
    <n v="1"/>
    <m/>
    <n v="2013"/>
    <s v="PY"/>
    <s v="Wave IX"/>
    <s v="Paraguay 2013"/>
    <s v="Net"/>
    <n v="0.4609202"/>
    <n v="0.45528160000000001"/>
    <n v="0.45528160000000001"/>
    <n v="5.6385999999999936E-3"/>
    <n v="5.6385999999999936E-3"/>
    <m/>
    <n v="1.2233354059986943E-2"/>
    <n v="1.2233354059986943E-2"/>
    <n v="0"/>
    <n v="1"/>
    <m/>
  </r>
  <r>
    <x v="0"/>
    <x v="3"/>
    <x v="30"/>
    <x v="0"/>
    <x v="189"/>
    <x v="1"/>
    <n v="0.4713852"/>
    <n v="0.46909970000000001"/>
    <n v="0.46909970000000001"/>
    <n v="2.2854999999999959E-3"/>
    <n v="2.2854999999999959E-3"/>
    <m/>
    <n v="4.8484763628556769E-3"/>
    <n v="4.8484763628556769E-3"/>
    <n v="0"/>
    <n v="1"/>
    <m/>
    <n v="2010"/>
    <s v="PY"/>
    <s v="Wave VIII"/>
    <s v="Paraguay 2010"/>
    <s v="Net"/>
    <n v="0.46148119999999998"/>
    <n v="0.46231129999999998"/>
    <n v="0.46231129999999998"/>
    <n v="-8.3010000000000028E-4"/>
    <n v="-8.3010000000000028E-4"/>
    <m/>
    <n v="-1.7987731677910179E-3"/>
    <n v="-1.7987731677910179E-3"/>
    <n v="0"/>
    <n v="1"/>
    <m/>
  </r>
  <r>
    <x v="8"/>
    <x v="3"/>
    <x v="31"/>
    <x v="8"/>
    <x v="190"/>
    <x v="0"/>
    <n v="0.48266500000000001"/>
    <n v="0.46520729999999999"/>
    <n v="0.45481830000000001"/>
    <n v="2.7846700000000002E-2"/>
    <n v="1.745770000000002E-2"/>
    <n v="1.0388999999999982E-2"/>
    <n v="5.7693638444884135E-2"/>
    <n v="3.6169392850113474E-2"/>
    <n v="2.1524245594770661E-2"/>
    <n v="0.62692168192281383"/>
    <n v="0.37307831807718622"/>
    <n v="2013"/>
    <s v="PE"/>
    <s v="Wave IX"/>
    <s v="Peru 2013"/>
    <s v="Gross"/>
    <n v="0.45989829999999998"/>
    <n v="0.44862930000000001"/>
    <n v="0.43804490000000001"/>
    <n v="2.1853399999999967E-2"/>
    <n v="1.1268999999999973E-2"/>
    <n v="1.0584399999999994E-2"/>
    <n v="4.7517896891551822E-2"/>
    <n v="2.4503243434472303E-2"/>
    <n v="2.301465345707952E-2"/>
    <n v="0.51566346655440298"/>
    <n v="0.48433653344559702"/>
  </r>
  <r>
    <x v="0"/>
    <x v="3"/>
    <x v="31"/>
    <x v="0"/>
    <x v="191"/>
    <x v="0"/>
    <n v="0.49632700000000002"/>
    <n v="0.47862149999999998"/>
    <n v="0.47039449999999999"/>
    <n v="2.5932500000000025E-2"/>
    <n v="1.7705500000000041E-2"/>
    <n v="8.2269999999999843E-3"/>
    <n v="5.2248819830474719E-2"/>
    <n v="3.5673054256568831E-2"/>
    <n v="1.657576557390588E-2"/>
    <n v="0.68275330184131977"/>
    <n v="0.31724669815868028"/>
    <n v="2010"/>
    <s v="PE"/>
    <s v="Wave VIII"/>
    <s v="Peru 2010"/>
    <s v="Gross"/>
    <n v="0.4738501"/>
    <n v="0.4620726"/>
    <n v="0.45374150000000002"/>
    <n v="2.0108599999999976E-2"/>
    <n v="1.1777499999999996E-2"/>
    <n v="8.3310999999999802E-3"/>
    <n v="4.2436627110556645E-2"/>
    <n v="2.4854906646637823E-2"/>
    <n v="1.7581720463918822E-2"/>
    <n v="0.58569467789900886"/>
    <n v="0.41430532210099114"/>
  </r>
  <r>
    <x v="9"/>
    <x v="3"/>
    <x v="31"/>
    <x v="1"/>
    <x v="192"/>
    <x v="0"/>
    <n v="0.52374180000000004"/>
    <n v="0.50751250000000003"/>
    <n v="0.50013269999999999"/>
    <n v="2.3609100000000049E-2"/>
    <n v="1.6229300000000002E-2"/>
    <n v="7.3798000000000474E-3"/>
    <n v="4.5077746324620353E-2"/>
    <n v="3.0987215456165618E-2"/>
    <n v="1.4090530868454737E-2"/>
    <n v="0.68741714000109988"/>
    <n v="0.31258285999890006"/>
    <n v="2007"/>
    <s v="PE"/>
    <s v="Wave VII"/>
    <s v="Peru 2007"/>
    <s v="Gross"/>
    <n v="0.50487420000000005"/>
    <n v="0.49309049999999999"/>
    <n v="0.48593950000000002"/>
    <n v="1.8934700000000027E-2"/>
    <n v="1.1783700000000064E-2"/>
    <n v="7.1509999999999629E-3"/>
    <n v="3.7503797975812637E-2"/>
    <n v="2.3339873576427677E-2"/>
    <n v="1.416392439938496E-2"/>
    <n v="0.62233359915921815"/>
    <n v="0.3776664008407819"/>
  </r>
  <r>
    <x v="10"/>
    <x v="3"/>
    <x v="31"/>
    <x v="2"/>
    <x v="193"/>
    <x v="0"/>
    <n v="0.53556289999999995"/>
    <n v="0.52552089999999996"/>
    <n v="0.51904110000000003"/>
    <n v="1.652179999999992E-2"/>
    <n v="1.0041999999999995E-2"/>
    <n v="6.4797999999999245E-3"/>
    <n v="3.0849410965546571E-2"/>
    <n v="1.8750365269887059E-2"/>
    <n v="1.209904569565951E-2"/>
    <n v="0.60780302388359886"/>
    <n v="0.39219697611640114"/>
    <n v="2004"/>
    <s v="PE"/>
    <s v="Wave VI"/>
    <s v="Peru 2004"/>
    <s v="Gross"/>
    <n v="0.52095279999999999"/>
    <n v="0.5117041"/>
    <n v="0.50536139999999996"/>
    <n v="1.5591400000000033E-2"/>
    <n v="9.2486999999999986E-3"/>
    <n v="6.3427000000000344E-3"/>
    <n v="2.9928623092149678E-2"/>
    <n v="1.7753431788830001E-2"/>
    <n v="1.2175191303319677E-2"/>
    <n v="0.59319240093897785"/>
    <n v="0.40680759906102215"/>
  </r>
  <r>
    <x v="8"/>
    <x v="4"/>
    <x v="32"/>
    <x v="8"/>
    <x v="194"/>
    <x v="0"/>
    <n v="0.4840102"/>
    <n v="0.31650859999999997"/>
    <n v="0.31600879999999998"/>
    <n v="0.16800140000000002"/>
    <n v="0.16750160000000003"/>
    <n v="4.9979999999999469E-4"/>
    <n v="0.3471030155976052"/>
    <n v="0.3460703927313929"/>
    <n v="1.0326228662123126E-3"/>
    <n v="0.99702502479146016"/>
    <n v="2.9749752085398967E-3"/>
    <n v="2013"/>
    <s v="PL"/>
    <s v="Wave IX"/>
    <s v="Poland 2013"/>
    <s v="Gross"/>
    <n v="0.44219609999999998"/>
    <n v="0.32017449999999997"/>
    <n v="0.31948500000000002"/>
    <n v="0.12271109999999996"/>
    <n v="0.12202160000000001"/>
    <n v="6.8949999999995404E-4"/>
    <n v="0.27750380430763627"/>
    <n v="0.27594454134715346"/>
    <n v="1.5592629604828131E-3"/>
    <n v="0.99438111140719987"/>
    <n v="5.6188885928001153E-3"/>
  </r>
  <r>
    <x v="0"/>
    <x v="4"/>
    <x v="32"/>
    <x v="0"/>
    <x v="195"/>
    <x v="0"/>
    <n v="0.4768522"/>
    <n v="0.31096770000000001"/>
    <n v="0.31002000000000002"/>
    <n v="0.16683219999999999"/>
    <n v="0.16588449999999999"/>
    <n v="9.4769999999999577E-4"/>
    <n v="0.34986144553805137"/>
    <n v="0.34787403728031452"/>
    <n v="1.9874082577368748E-3"/>
    <n v="0.99431944193027488"/>
    <n v="5.6805580697251237E-3"/>
    <n v="2010"/>
    <s v="PL"/>
    <s v="Wave VIII"/>
    <s v="Poland 2010"/>
    <s v="Gross"/>
    <n v="0.44149660000000002"/>
    <n v="0.3136563"/>
    <n v="0.31223020000000001"/>
    <n v="0.1292664"/>
    <n v="0.12784030000000002"/>
    <n v="1.4260999999999857E-3"/>
    <n v="0.29279138276489558"/>
    <n v="0.28956123331414108"/>
    <n v="3.2301494507545147E-3"/>
    <n v="0.98896774413149913"/>
    <n v="1.1032255868500908E-2"/>
  </r>
  <r>
    <x v="9"/>
    <x v="4"/>
    <x v="32"/>
    <x v="1"/>
    <x v="196"/>
    <x v="0"/>
    <n v="0.48999389999999998"/>
    <n v="0.31320700000000001"/>
    <n v="0.31030649999999999"/>
    <n v="0.1796874"/>
    <n v="0.17678689999999997"/>
    <n v="2.9005000000000281E-3"/>
    <n v="0.366713544801272"/>
    <n v="0.3607940833549152"/>
    <n v="5.9194614463568386E-3"/>
    <n v="0.98385807797319103"/>
    <n v="1.6141922026808937E-2"/>
    <n v="2007"/>
    <s v="PL"/>
    <s v="Wave VII"/>
    <s v="Poland 2007"/>
    <s v="Gross"/>
    <n v="0.45658569999999998"/>
    <n v="0.31794830000000002"/>
    <n v="0.31457499999999999"/>
    <n v="0.14201069999999999"/>
    <n v="0.13863739999999997"/>
    <n v="3.3733000000000235E-3"/>
    <n v="0.3110274807117262"/>
    <n v="0.30363938248613564"/>
    <n v="7.3880982255905593E-3"/>
    <n v="0.97624615609950505"/>
    <n v="2.3753843900494988E-2"/>
  </r>
  <r>
    <x v="10"/>
    <x v="4"/>
    <x v="32"/>
    <x v="2"/>
    <x v="197"/>
    <x v="0"/>
    <n v="0.52581160000000005"/>
    <n v="0.32295580000000002"/>
    <n v="0.31543549999999998"/>
    <n v="0.21037610000000007"/>
    <n v="0.20285580000000003"/>
    <n v="7.5203000000000353E-3"/>
    <n v="0.40009786775339312"/>
    <n v="0.38579559674986252"/>
    <n v="1.4302271003530608E-2"/>
    <n v="0.96425306867082317"/>
    <n v="3.5746931329176806E-2"/>
    <n v="2004"/>
    <s v="PL"/>
    <s v="Wave VI"/>
    <s v="Poland 2004"/>
    <s v="Gross"/>
    <n v="0.49594850000000001"/>
    <n v="0.32820539999999998"/>
    <n v="0.3211599"/>
    <n v="0.17478860000000002"/>
    <n v="0.16774310000000003"/>
    <n v="7.0454999999999823E-3"/>
    <n v="0.35243296430980237"/>
    <n v="0.33822685218324083"/>
    <n v="1.4206112126561492E-2"/>
    <n v="0.95969130709897565"/>
    <n v="4.0308692901024332E-2"/>
  </r>
  <r>
    <x v="33"/>
    <x v="4"/>
    <x v="32"/>
    <x v="3"/>
    <x v="198"/>
    <x v="0"/>
    <n v="0.47455989999999998"/>
    <n v="0.29328369999999998"/>
    <n v="0.28645350000000003"/>
    <n v="0.18810639999999995"/>
    <n v="0.1812762"/>
    <n v="6.830199999999953E-3"/>
    <n v="0.39638073086242637"/>
    <n v="0.38198802722269626"/>
    <n v="1.4392703639730102E-2"/>
    <n v="0.96368969902140511"/>
    <n v="3.6310300978594855E-2"/>
    <n v="1999"/>
    <s v="PL"/>
    <s v="Wave V"/>
    <s v="Poland 1999"/>
    <s v="Gross"/>
    <n v="0.45241959999999998"/>
    <n v="0.29399239999999999"/>
    <n v="0.28754540000000001"/>
    <n v="0.16487419999999997"/>
    <n v="0.15842719999999999"/>
    <n v="6.4469999999999805E-3"/>
    <n v="0.36442762426738362"/>
    <n v="0.35017757851339776"/>
    <n v="1.4250045753985859E-2"/>
    <n v="0.9608974600028386"/>
    <n v="3.9102539997161359E-2"/>
  </r>
  <r>
    <x v="4"/>
    <x v="4"/>
    <x v="32"/>
    <x v="4"/>
    <x v="199"/>
    <x v="2"/>
    <n v="0.53449539999999995"/>
    <n v="0.32497019999999999"/>
    <n v="0.31790930000000001"/>
    <n v="0.21658609999999995"/>
    <n v="0.20952519999999997"/>
    <n v="7.0608999999999811E-3"/>
    <n v="0.40521602243910793"/>
    <n v="0.3920056187574299"/>
    <n v="1.321040368167805E-2"/>
    <n v="0.96739910825302278"/>
    <n v="3.2600891746977216E-2"/>
    <n v="1995"/>
    <s v="PL"/>
    <s v="Wave IV"/>
    <s v="Poland 1995"/>
    <s v="Mix"/>
    <n v="0.51386279999999995"/>
    <n v="0.32416739999999999"/>
    <n v="0.31690180000000001"/>
    <n v="0.19696099999999994"/>
    <n v="0.18969539999999996"/>
    <n v="7.2655999999999832E-3"/>
    <n v="0.38329491841012808"/>
    <n v="0.36915573573335136"/>
    <n v="1.4139182676776727E-2"/>
    <n v="0.96311147892222326"/>
    <n v="3.6888521077776744E-2"/>
  </r>
  <r>
    <x v="15"/>
    <x v="4"/>
    <x v="32"/>
    <x v="5"/>
    <x v="200"/>
    <x v="1"/>
    <n v="0.40318989999999999"/>
    <n v="0.26205390000000001"/>
    <n v="0.26205390000000001"/>
    <n v="0.14113599999999998"/>
    <n v="0.14113599999999998"/>
    <m/>
    <n v="0.3500484511144748"/>
    <n v="0.3500484511144748"/>
    <n v="0"/>
    <n v="1"/>
    <m/>
    <n v="1992"/>
    <s v="PL"/>
    <s v="Wave III"/>
    <s v="Poland 1992"/>
    <s v="Net"/>
    <n v="0.3931962"/>
    <n v="0.26170359999999998"/>
    <n v="0.26170359999999998"/>
    <n v="0.13149260000000002"/>
    <n v="0.13149260000000002"/>
    <m/>
    <n v="0.33441981382322622"/>
    <n v="0.33441981382322622"/>
    <n v="0"/>
    <n v="1"/>
    <m/>
  </r>
  <r>
    <x v="34"/>
    <x v="4"/>
    <x v="32"/>
    <x v="6"/>
    <x v="201"/>
    <x v="1"/>
    <n v="0.36594529999999997"/>
    <n v="0.27081889999999997"/>
    <n v="0.27081889999999997"/>
    <n v="9.51264E-2"/>
    <n v="9.51264E-2"/>
    <m/>
    <n v="0.25994704673075458"/>
    <n v="0.25994704673075458"/>
    <n v="0"/>
    <n v="1"/>
    <m/>
    <n v="1986"/>
    <s v="PL"/>
    <s v="Wave II"/>
    <s v="Poland 1986"/>
    <s v="Net"/>
    <n v="0.34474519999999997"/>
    <n v="0.26218780000000003"/>
    <n v="0.26218780000000003"/>
    <n v="8.2557399999999947E-2"/>
    <n v="8.2557399999999947E-2"/>
    <m/>
    <n v="0.23947367505044292"/>
    <n v="0.23947367505044292"/>
    <n v="0"/>
    <n v="1"/>
    <m/>
  </r>
  <r>
    <x v="12"/>
    <x v="4"/>
    <x v="33"/>
    <x v="4"/>
    <x v="202"/>
    <x v="0"/>
    <n v="0.3750037"/>
    <n v="0.29559099999999999"/>
    <n v="0.27992630000000002"/>
    <n v="9.5077399999999979E-2"/>
    <n v="7.9412700000000003E-2"/>
    <n v="1.5664699999999976E-2"/>
    <n v="0.25353723176597986"/>
    <n v="0.21176511058424224"/>
    <n v="4.1772121181737606E-2"/>
    <n v="0.83524265493166638"/>
    <n v="0.16475734506833359"/>
    <n v="1997"/>
    <s v="RO"/>
    <s v="Wave IV"/>
    <s v="Romania 1997"/>
    <s v="Gross"/>
    <n v="0.3601126"/>
    <n v="0.29277140000000001"/>
    <n v="0.27852880000000002"/>
    <n v="8.1583799999999984E-2"/>
    <n v="6.734119999999999E-2"/>
    <n v="1.4242599999999994E-2"/>
    <n v="0.22655080660882174"/>
    <n v="0.18700039931954612"/>
    <n v="3.9550407289275613E-2"/>
    <n v="0.82542367479818302"/>
    <n v="0.17457632520181698"/>
  </r>
  <r>
    <x v="4"/>
    <x v="4"/>
    <x v="33"/>
    <x v="4"/>
    <x v="203"/>
    <x v="0"/>
    <n v="0.37637530000000002"/>
    <n v="0.29840889999999998"/>
    <n v="0.27890569999999998"/>
    <n v="9.7469600000000045E-2"/>
    <n v="7.7966400000000047E-2"/>
    <n v="1.9503199999999998E-2"/>
    <n v="0.2589691725254023"/>
    <n v="0.20715068177959617"/>
    <n v="5.1818490745806106E-2"/>
    <n v="0.79990479082708876"/>
    <n v="0.20009520917291124"/>
    <n v="1995"/>
    <s v="RO"/>
    <s v="Wave IV"/>
    <s v="Romania 1995"/>
    <s v="Gross"/>
    <n v="0.35933700000000002"/>
    <n v="0.2916281"/>
    <n v="0.27379690000000001"/>
    <n v="8.5540100000000008E-2"/>
    <n v="6.7708900000000016E-2"/>
    <n v="1.7831199999999992E-2"/>
    <n v="0.23804979726551956"/>
    <n v="0.18842729805168967"/>
    <n v="4.9622499213829892E-2"/>
    <n v="0.79154571949296304"/>
    <n v="0.20845428050703693"/>
  </r>
  <r>
    <x v="8"/>
    <x v="2"/>
    <x v="34"/>
    <x v="8"/>
    <x v="204"/>
    <x v="1"/>
    <n v="0.45700800000000003"/>
    <n v="0.3309337"/>
    <n v="0.3309337"/>
    <n v="0.12607430000000003"/>
    <n v="0.12607430000000003"/>
    <m/>
    <n v="0.27586891257921092"/>
    <n v="0.27586891257921092"/>
    <n v="0"/>
    <n v="1"/>
    <m/>
    <n v="2013"/>
    <s v="RU"/>
    <s v="Wave IX"/>
    <s v="Russia 2013"/>
    <s v="Net"/>
    <n v="0.40906039999999999"/>
    <n v="0.33001910000000001"/>
    <n v="0.33001910000000001"/>
    <n v="7.9041299999999981E-2"/>
    <n v="7.9041299999999981E-2"/>
    <m/>
    <n v="0.19322647706793419"/>
    <n v="0.19322647706793419"/>
    <n v="0"/>
    <n v="1"/>
    <m/>
  </r>
  <r>
    <x v="0"/>
    <x v="2"/>
    <x v="34"/>
    <x v="0"/>
    <x v="205"/>
    <x v="1"/>
    <n v="0.45027739999999999"/>
    <n v="0.33831099999999997"/>
    <n v="0.33831099999999997"/>
    <n v="0.11196640000000002"/>
    <n v="0.11196640000000002"/>
    <m/>
    <n v="0.24866093656932375"/>
    <n v="0.24866093656932375"/>
    <n v="0"/>
    <n v="1"/>
    <m/>
    <n v="2010"/>
    <s v="RU"/>
    <s v="Wave VIII"/>
    <s v="Russia 2010"/>
    <s v="Net"/>
    <n v="0.41200769999999998"/>
    <n v="0.33723009999999998"/>
    <n v="0.33723009999999998"/>
    <n v="7.47776E-2"/>
    <n v="7.47776E-2"/>
    <m/>
    <n v="0.18149563709610284"/>
    <n v="0.18149563709610284"/>
    <n v="0"/>
    <n v="1"/>
    <m/>
  </r>
  <r>
    <x v="9"/>
    <x v="2"/>
    <x v="34"/>
    <x v="1"/>
    <x v="206"/>
    <x v="1"/>
    <n v="0.4457045"/>
    <n v="0.34952420000000001"/>
    <n v="0.34952420000000001"/>
    <n v="9.6180299999999996E-2"/>
    <n v="9.6180299999999996E-2"/>
    <m/>
    <n v="0.21579387239751899"/>
    <n v="0.21579387239751899"/>
    <n v="0"/>
    <n v="1"/>
    <m/>
    <n v="2007"/>
    <s v="RU"/>
    <s v="Wave VII"/>
    <s v="Russia 2007"/>
    <s v="Net"/>
    <n v="0.40056340000000001"/>
    <n v="0.34347240000000001"/>
    <n v="0.34347240000000001"/>
    <n v="5.7091000000000003E-2"/>
    <n v="5.7091000000000003E-2"/>
    <m/>
    <n v="0.14252675107111634"/>
    <n v="0.14252675107111634"/>
    <n v="0"/>
    <n v="1"/>
    <m/>
  </r>
  <r>
    <x v="10"/>
    <x v="2"/>
    <x v="34"/>
    <x v="2"/>
    <x v="207"/>
    <x v="1"/>
    <n v="0.49202259999999998"/>
    <n v="0.38808599999999999"/>
    <n v="0.38808599999999999"/>
    <n v="0.10393659999999999"/>
    <n v="0.10393659999999999"/>
    <m/>
    <n v="0.21124354856870395"/>
    <n v="0.21124354856870395"/>
    <n v="0"/>
    <n v="1"/>
    <m/>
    <n v="2004"/>
    <s v="RU"/>
    <s v="Wave VI"/>
    <s v="Russia 2004"/>
    <s v="Net"/>
    <n v="0.44832329999999998"/>
    <n v="0.38514870000000001"/>
    <n v="0.38514870000000001"/>
    <n v="6.317459999999997E-2"/>
    <n v="6.317459999999997E-2"/>
    <m/>
    <n v="0.14091304199447133"/>
    <n v="0.14091304199447133"/>
    <n v="0"/>
    <n v="1"/>
    <m/>
  </r>
  <r>
    <x v="11"/>
    <x v="2"/>
    <x v="34"/>
    <x v="3"/>
    <x v="208"/>
    <x v="1"/>
    <n v="0.50691410000000003"/>
    <n v="0.40831129999999999"/>
    <n v="0.40831129999999999"/>
    <n v="9.8602800000000046E-2"/>
    <n v="9.8602800000000046E-2"/>
    <m/>
    <n v="0.19451579666061772"/>
    <n v="0.19451579666061772"/>
    <n v="0"/>
    <n v="1"/>
    <m/>
    <n v="2000"/>
    <s v="RU"/>
    <s v="Wave V"/>
    <s v="Russia 2000"/>
    <s v="Net"/>
    <n v="0.4766358"/>
    <n v="0.40974319999999997"/>
    <n v="0.40974319999999997"/>
    <n v="6.6892600000000024E-2"/>
    <n v="6.6892600000000024E-2"/>
    <m/>
    <n v="0.14034321383328743"/>
    <n v="0.14034321383328743"/>
    <n v="0"/>
    <n v="1"/>
    <m/>
  </r>
  <r>
    <x v="8"/>
    <x v="6"/>
    <x v="35"/>
    <x v="8"/>
    <x v="209"/>
    <x v="1"/>
    <n v="0.51831139999999998"/>
    <n v="0.3315805"/>
    <n v="0.3315805"/>
    <n v="0.18673089999999998"/>
    <n v="0.18673089999999998"/>
    <m/>
    <n v="0.36026778496479139"/>
    <n v="0.36026778496479139"/>
    <n v="0"/>
    <n v="1"/>
    <m/>
    <n v="2013"/>
    <s v="RS"/>
    <s v="Wave IX"/>
    <s v="Serbia 2013"/>
    <s v="Net"/>
    <n v="0.46784029999999999"/>
    <n v="0.33316780000000001"/>
    <n v="0.33316780000000001"/>
    <n v="0.13467249999999997"/>
    <n v="0.13467249999999997"/>
    <m/>
    <n v="0.28785998127993673"/>
    <n v="0.28785998127993673"/>
    <n v="0"/>
    <n v="1"/>
    <m/>
  </r>
  <r>
    <x v="0"/>
    <x v="6"/>
    <x v="35"/>
    <x v="0"/>
    <x v="210"/>
    <x v="1"/>
    <n v="0.51287780000000005"/>
    <n v="0.32366339999999999"/>
    <n v="0.32366339999999999"/>
    <n v="0.18921440000000006"/>
    <n v="0.18921440000000006"/>
    <m/>
    <n v="0.36892686717966744"/>
    <n v="0.36892686717966744"/>
    <n v="0"/>
    <n v="1"/>
    <m/>
    <n v="2010"/>
    <s v="RS"/>
    <s v="Wave VIII"/>
    <s v="Serbia 2010"/>
    <s v="Net"/>
    <n v="0.46109460000000002"/>
    <n v="0.32919090000000001"/>
    <n v="0.32919090000000001"/>
    <n v="0.13190370000000001"/>
    <n v="0.13190370000000001"/>
    <m/>
    <n v="0.28606646011469233"/>
    <n v="0.28606646011469233"/>
    <n v="0"/>
    <n v="1"/>
    <m/>
  </r>
  <r>
    <x v="19"/>
    <x v="6"/>
    <x v="35"/>
    <x v="1"/>
    <x v="211"/>
    <x v="1"/>
    <n v="0.47159849999999998"/>
    <n v="0.34303270000000002"/>
    <n v="0.34303270000000002"/>
    <n v="0.12856579999999995"/>
    <n v="0.12856579999999995"/>
    <m/>
    <n v="0.27261706727226648"/>
    <n v="0.27261706727226648"/>
    <n v="0"/>
    <n v="1"/>
    <m/>
    <n v="2006"/>
    <s v="RS"/>
    <s v="Wave VII"/>
    <s v="Serbia 2006"/>
    <s v="Net"/>
    <n v="0.42736669999999999"/>
    <n v="0.33774609999999999"/>
    <n v="0.33774609999999999"/>
    <n v="8.9620599999999995E-2"/>
    <n v="8.9620599999999995E-2"/>
    <m/>
    <n v="0.20970421888275337"/>
    <n v="0.20970421888275337"/>
    <n v="0"/>
    <n v="1"/>
    <m/>
  </r>
  <r>
    <x v="8"/>
    <x v="4"/>
    <x v="36"/>
    <x v="8"/>
    <x v="212"/>
    <x v="0"/>
    <n v="0.42501420000000001"/>
    <n v="0.2872014"/>
    <n v="0.26834849999999999"/>
    <n v="0.15666570000000002"/>
    <n v="0.13781280000000001"/>
    <n v="1.8852900000000006E-2"/>
    <n v="0.36861286046442687"/>
    <n v="0.32425457784704609"/>
    <n v="4.4358282617380798E-2"/>
    <n v="0.87966159791198706"/>
    <n v="0.1203384020880129"/>
    <n v="2013"/>
    <s v="SK"/>
    <s v="Wave IX"/>
    <s v="Slovakia 2013"/>
    <s v="Gross"/>
    <n v="0.36096250000000002"/>
    <n v="0.28274450000000001"/>
    <n v="0.2686926"/>
    <n v="9.2269900000000016E-2"/>
    <n v="7.821800000000001E-2"/>
    <n v="1.4051900000000006E-2"/>
    <n v="0.25562184437441565"/>
    <n v="0.21669286975793886"/>
    <n v="3.8928974616476798E-2"/>
    <n v="0.84770873275033354"/>
    <n v="0.15229126724966652"/>
  </r>
  <r>
    <x v="0"/>
    <x v="4"/>
    <x v="36"/>
    <x v="0"/>
    <x v="213"/>
    <x v="0"/>
    <n v="0.4291509"/>
    <n v="0.28034989999999999"/>
    <n v="0.26242369999999998"/>
    <n v="0.16672720000000002"/>
    <n v="0.14880100000000002"/>
    <n v="1.7926200000000003E-2"/>
    <n v="0.38850483594465263"/>
    <n v="0.34673351494777249"/>
    <n v="4.1771320996880128E-2"/>
    <n v="0.89248185059186502"/>
    <n v="0.10751814940813498"/>
    <n v="2010"/>
    <s v="SK"/>
    <s v="Wave VIII"/>
    <s v="Slovakia 2010"/>
    <s v="Gross"/>
    <n v="0.37010769999999998"/>
    <n v="0.27532879999999998"/>
    <n v="0.26134370000000001"/>
    <n v="0.10876399999999997"/>
    <n v="9.4778899999999999E-2"/>
    <n v="1.3985099999999973E-2"/>
    <n v="0.29387121640538683"/>
    <n v="0.25608464779306134"/>
    <n v="3.7786568612325475E-2"/>
    <n v="0.87141793240410448"/>
    <n v="0.12858206759589549"/>
  </r>
  <r>
    <x v="9"/>
    <x v="4"/>
    <x v="36"/>
    <x v="1"/>
    <x v="214"/>
    <x v="0"/>
    <n v="0.50310189999999999"/>
    <n v="0.38890170000000002"/>
    <n v="0.24764920000000001"/>
    <n v="0.25545269999999998"/>
    <n v="0.11420019999999997"/>
    <n v="0.1412525"/>
    <n v="0.507755387129327"/>
    <n v="0.22699218587725464"/>
    <n v="0.28076320125207238"/>
    <n v="0.44705027584362972"/>
    <n v="0.55294972415637034"/>
    <n v="2007"/>
    <s v="SK"/>
    <s v="Wave VII"/>
    <s v="Slovakia 2007"/>
    <s v="Gross"/>
    <n v="0.44056309999999999"/>
    <n v="0.37127670000000002"/>
    <n v="0.24201700000000001"/>
    <n v="0.19854609999999998"/>
    <n v="6.928639999999997E-2"/>
    <n v="0.12925970000000001"/>
    <n v="0.45066438837024703"/>
    <n v="0.15726782383726637"/>
    <n v="0.29339656453298063"/>
    <n v="0.34896882890170083"/>
    <n v="0.65103117109829922"/>
  </r>
  <r>
    <x v="10"/>
    <x v="4"/>
    <x v="36"/>
    <x v="2"/>
    <x v="215"/>
    <x v="0"/>
    <n v="0.47361690000000001"/>
    <n v="0.33180690000000002"/>
    <n v="0.26901069999999999"/>
    <n v="0.20460620000000002"/>
    <n v="0.14180999999999999"/>
    <n v="6.2796200000000024E-2"/>
    <n v="0.43200781053209886"/>
    <n v="0.29941921413699552"/>
    <n v="0.13258859639510334"/>
    <n v="0.69308750174725875"/>
    <n v="0.30691249825274119"/>
    <n v="2004"/>
    <s v="SK"/>
    <s v="Wave VI"/>
    <s v="Slovakia 2004"/>
    <s v="Gross"/>
    <n v="0.42286109999999999"/>
    <n v="0.32791759999999998"/>
    <n v="0.2668198"/>
    <n v="0.15604129999999999"/>
    <n v="9.4943500000000014E-2"/>
    <n v="6.109779999999998E-2"/>
    <n v="0.3690131345730312"/>
    <n v="0.22452644615454109"/>
    <n v="0.14448668841849011"/>
    <n v="0.60845109595985181"/>
    <n v="0.39154890404014825"/>
  </r>
  <r>
    <x v="25"/>
    <x v="4"/>
    <x v="36"/>
    <x v="4"/>
    <x v="216"/>
    <x v="1"/>
    <n v="0.43007800000000002"/>
    <n v="0.24964510000000001"/>
    <n v="0.24964510000000001"/>
    <n v="0.18043290000000001"/>
    <n v="0.18043290000000001"/>
    <m/>
    <n v="0.41953529359790548"/>
    <n v="0.41953529359790548"/>
    <n v="0"/>
    <n v="1"/>
    <m/>
    <n v="1996"/>
    <s v="SK"/>
    <s v="Wave IV"/>
    <s v="Slovakia 1996"/>
    <s v="Net"/>
    <n v="0.38904660000000002"/>
    <n v="0.25113780000000002"/>
    <n v="0.25113780000000002"/>
    <n v="0.1379088"/>
    <n v="0.1379088"/>
    <m/>
    <n v="0.35447887219680108"/>
    <n v="0.35447887219680108"/>
    <n v="0"/>
    <n v="1"/>
    <m/>
  </r>
  <r>
    <x v="15"/>
    <x v="4"/>
    <x v="36"/>
    <x v="5"/>
    <x v="217"/>
    <x v="0"/>
    <n v="0.40134059999999999"/>
    <n v="0.21566109999999999"/>
    <n v="0.18915850000000001"/>
    <n v="0.21218209999999998"/>
    <n v="0.1856795"/>
    <n v="2.6502599999999987E-2"/>
    <n v="0.52868336769317625"/>
    <n v="0.46264818460928198"/>
    <n v="6.6035183083894292E-2"/>
    <n v="0.87509502450960763"/>
    <n v="0.12490497549039239"/>
    <n v="1992"/>
    <s v="SK"/>
    <s v="Wave III"/>
    <s v="Slovakia 1992"/>
    <s v="Gross"/>
    <n v="0.36620390000000003"/>
    <n v="0.2149768"/>
    <n v="0.19063379999999999"/>
    <n v="0.17557010000000003"/>
    <n v="0.15122710000000003"/>
    <n v="2.4343000000000004E-2"/>
    <n v="0.47943263302220435"/>
    <n v="0.41295873692224472"/>
    <n v="6.6473896099959615E-2"/>
    <n v="0.86134882875842755"/>
    <n v="0.13865117124157245"/>
  </r>
  <r>
    <x v="26"/>
    <x v="4"/>
    <x v="37"/>
    <x v="8"/>
    <x v="218"/>
    <x v="1"/>
    <n v="0.4487218"/>
    <n v="0.27075110000000002"/>
    <n v="0.27075110000000002"/>
    <n v="0.17797069999999998"/>
    <n v="0.17797069999999998"/>
    <m/>
    <n v="0.3966170130356938"/>
    <n v="0.3966170130356938"/>
    <n v="0"/>
    <n v="1"/>
    <m/>
    <n v="2012"/>
    <s v="SI"/>
    <s v="Wave IX"/>
    <s v="Slovenia 2012"/>
    <s v="Net"/>
    <n v="0.39487879999999997"/>
    <n v="0.27586670000000002"/>
    <n v="0.27586670000000002"/>
    <n v="0.11901209999999995"/>
    <n v="0.11901209999999995"/>
    <m/>
    <n v="0.30138893250283366"/>
    <n v="0.30138893250283366"/>
    <n v="0"/>
    <n v="1"/>
    <m/>
  </r>
  <r>
    <x v="0"/>
    <x v="4"/>
    <x v="37"/>
    <x v="0"/>
    <x v="219"/>
    <x v="1"/>
    <n v="0.41524280000000002"/>
    <n v="0.25233660000000002"/>
    <n v="0.25233660000000002"/>
    <n v="0.1629062"/>
    <n v="0.1629062"/>
    <m/>
    <n v="0.39231553202126562"/>
    <n v="0.39231553202126562"/>
    <n v="0"/>
    <n v="1"/>
    <m/>
    <n v="2010"/>
    <s v="SI"/>
    <s v="Wave VIII"/>
    <s v="Slovenia 2010"/>
    <s v="Net"/>
    <n v="0.35685090000000003"/>
    <n v="0.24902769999999999"/>
    <n v="0.24902769999999999"/>
    <n v="0.10782320000000004"/>
    <n v="0.10782320000000004"/>
    <m/>
    <n v="0.3021519631868661"/>
    <n v="0.3021519631868661"/>
    <n v="0"/>
    <n v="1"/>
    <m/>
  </r>
  <r>
    <x v="9"/>
    <x v="4"/>
    <x v="37"/>
    <x v="1"/>
    <x v="220"/>
    <x v="1"/>
    <n v="0.39519690000000002"/>
    <n v="0.2301096"/>
    <n v="0.2301096"/>
    <n v="0.16508730000000002"/>
    <n v="0.16508730000000002"/>
    <m/>
    <n v="0.41773429902916753"/>
    <n v="0.41773429902916753"/>
    <n v="0"/>
    <n v="1"/>
    <m/>
    <n v="2007"/>
    <s v="SI"/>
    <s v="Wave VII"/>
    <s v="Slovenia 2007"/>
    <s v="Net"/>
    <n v="0.34121089999999998"/>
    <n v="0.22545850000000001"/>
    <n v="0.22545850000000001"/>
    <n v="0.11575239999999998"/>
    <n v="0.11575239999999998"/>
    <m/>
    <n v="0.33924004186267198"/>
    <n v="0.33924004186267198"/>
    <n v="0"/>
    <n v="1"/>
    <m/>
  </r>
  <r>
    <x v="10"/>
    <x v="4"/>
    <x v="37"/>
    <x v="2"/>
    <x v="221"/>
    <x v="1"/>
    <n v="0.39601170000000002"/>
    <n v="0.23109469999999999"/>
    <n v="0.23109469999999999"/>
    <n v="0.16491700000000004"/>
    <n v="0.16491700000000004"/>
    <m/>
    <n v="0.4164447666571468"/>
    <n v="0.4164447666571468"/>
    <n v="0"/>
    <n v="1"/>
    <m/>
    <n v="2004"/>
    <s v="SI"/>
    <s v="Wave VI"/>
    <s v="Slovenia 2004"/>
    <s v="Net"/>
    <n v="0.34615390000000001"/>
    <n v="0.22608529999999999"/>
    <n v="0.22608529999999999"/>
    <n v="0.12006860000000003"/>
    <n v="0.12006860000000003"/>
    <m/>
    <n v="0.3468647904876993"/>
    <n v="0.3468647904876993"/>
    <n v="0"/>
    <n v="1"/>
    <m/>
  </r>
  <r>
    <x v="33"/>
    <x v="4"/>
    <x v="37"/>
    <x v="3"/>
    <x v="222"/>
    <x v="1"/>
    <n v="0.37215959999999998"/>
    <n v="0.23197300000000001"/>
    <n v="0.23197300000000001"/>
    <n v="0.14018659999999997"/>
    <n v="0.14018659999999997"/>
    <m/>
    <n v="0.37668408929932207"/>
    <n v="0.37668408929932207"/>
    <n v="0"/>
    <n v="1"/>
    <m/>
    <n v="1999"/>
    <s v="SI"/>
    <s v="Wave V"/>
    <s v="Slovenia 1999"/>
    <s v="Net"/>
    <n v="0.3395958"/>
    <n v="0.22945370000000001"/>
    <n v="0.22945370000000001"/>
    <n v="0.11014209999999999"/>
    <n v="0.11014209999999999"/>
    <m/>
    <n v="0.32433292755681897"/>
    <n v="0.32433292755681897"/>
    <n v="0"/>
    <n v="1"/>
    <m/>
  </r>
  <r>
    <x v="12"/>
    <x v="4"/>
    <x v="37"/>
    <x v="4"/>
    <x v="223"/>
    <x v="1"/>
    <n v="0.36642540000000001"/>
    <n v="0.2293346"/>
    <n v="0.2293346"/>
    <n v="0.13709080000000001"/>
    <n v="0.13709080000000001"/>
    <m/>
    <n v="0.37413017765689827"/>
    <n v="0.37413017765689827"/>
    <n v="0"/>
    <n v="1"/>
    <m/>
    <n v="1997"/>
    <s v="SI"/>
    <s v="Wave IV"/>
    <s v="Slovenia 1997"/>
    <s v="Net"/>
    <n v="0.3379472"/>
    <n v="0.2266928"/>
    <n v="0.2266928"/>
    <n v="0.1112544"/>
    <n v="0.1112544"/>
    <m/>
    <n v="0.32920645591974129"/>
    <n v="0.32920645591974129"/>
    <n v="0"/>
    <n v="1"/>
    <m/>
  </r>
  <r>
    <x v="26"/>
    <x v="2"/>
    <x v="38"/>
    <x v="8"/>
    <x v="224"/>
    <x v="0"/>
    <n v="0.66438220000000003"/>
    <n v="0.62547019999999998"/>
    <n v="0.57155659999999997"/>
    <n v="9.2825600000000064E-2"/>
    <n v="3.8912000000000058E-2"/>
    <n v="5.3913600000000006E-2"/>
    <n v="0.13971716882240381"/>
    <n v="5.8568697355227239E-2"/>
    <n v="8.1148471467176575E-2"/>
    <n v="0.41919470490899097"/>
    <n v="0.58080529509100909"/>
    <n v="2012"/>
    <s v="ZA"/>
    <s v="Wave IX"/>
    <s v="South Africa 2012"/>
    <s v="Gross"/>
    <n v="0.63556999999999997"/>
    <n v="0.62089170000000005"/>
    <n v="0.57074279999999999"/>
    <n v="6.4827199999999974E-2"/>
    <n v="1.4678299999999922E-2"/>
    <n v="5.0148900000000052E-2"/>
    <n v="0.10199852101263429"/>
    <n v="2.3094702393127307E-2"/>
    <n v="7.8903818619506988E-2"/>
    <n v="0.22642193400300997"/>
    <n v="0.77357806599699008"/>
  </r>
  <r>
    <x v="0"/>
    <x v="2"/>
    <x v="38"/>
    <x v="0"/>
    <x v="225"/>
    <x v="0"/>
    <n v="0.66485229999999995"/>
    <n v="0.63939860000000004"/>
    <n v="0.58510090000000003"/>
    <n v="7.9751399999999917E-2"/>
    <n v="2.5453699999999913E-2"/>
    <n v="5.4297700000000004E-2"/>
    <n v="0.11995355961015691"/>
    <n v="3.828474384461017E-2"/>
    <n v="8.1668815765546743E-2"/>
    <n v="0.31916304917531152"/>
    <n v="0.68083695082468854"/>
    <n v="2010"/>
    <s v="ZA"/>
    <s v="Wave VIII"/>
    <s v="South Africa 2010"/>
    <s v="Gross"/>
    <n v="0.63307049999999998"/>
    <n v="0.62894000000000005"/>
    <n v="0.57770529999999998"/>
    <n v="5.5365200000000003E-2"/>
    <n v="4.1304999999999259E-3"/>
    <n v="5.1234700000000077E-2"/>
    <n v="8.7455030679837398E-2"/>
    <n v="6.5245497934273136E-3"/>
    <n v="8.0930480886410083E-2"/>
    <n v="7.4604625288085757E-2"/>
    <n v="0.92539537471191424"/>
  </r>
  <r>
    <x v="1"/>
    <x v="2"/>
    <x v="38"/>
    <x v="1"/>
    <x v="226"/>
    <x v="0"/>
    <n v="0.6612015"/>
    <n v="0.62117469999999997"/>
    <n v="0.59625740000000005"/>
    <n v="6.4944099999999949E-2"/>
    <n v="4.0026800000000029E-2"/>
    <n v="2.491729999999992E-2"/>
    <n v="9.8221344022964174E-2"/>
    <n v="6.0536462787818886E-2"/>
    <n v="3.7684881235145296E-2"/>
    <n v="0.61632696426619293"/>
    <n v="0.38367303573380707"/>
    <n v="2008"/>
    <s v="ZA"/>
    <s v="Wave VII"/>
    <s v="South Africa 2008"/>
    <s v="Gross"/>
    <n v="0.62421210000000005"/>
    <n v="0.60889899999999997"/>
    <n v="0.58641759999999998"/>
    <n v="3.7794500000000064E-2"/>
    <n v="1.5313100000000079E-2"/>
    <n v="2.2481399999999985E-2"/>
    <n v="6.0547528636500418E-2"/>
    <n v="2.4531885876611616E-2"/>
    <n v="3.6015642759888798E-2"/>
    <n v="0.40516741853973604"/>
    <n v="0.59483258146026396"/>
  </r>
  <r>
    <x v="26"/>
    <x v="7"/>
    <x v="39"/>
    <x v="8"/>
    <x v="227"/>
    <x v="0"/>
    <n v="0.33742699999999998"/>
    <n v="0.31418790000000002"/>
    <n v="0.30642269999999999"/>
    <n v="3.1004299999999985E-2"/>
    <n v="2.3239099999999957E-2"/>
    <n v="7.7652000000000276E-3"/>
    <n v="9.1884466862462058E-2"/>
    <n v="6.887148924063563E-2"/>
    <n v="2.3012977621826435E-2"/>
    <n v="0.7495444180323364"/>
    <n v="0.25045558196766354"/>
    <n v="2012"/>
    <s v="KR"/>
    <s v="Wave IX"/>
    <s v="South Korea 2012"/>
    <s v="Gross"/>
    <n v="0.30424620000000002"/>
    <n v="0.29012450000000001"/>
    <n v="0.28335009999999999"/>
    <n v="2.0896100000000029E-2"/>
    <n v="1.4121700000000015E-2"/>
    <n v="6.7744000000000137E-3"/>
    <n v="6.8681548035768494E-2"/>
    <n v="4.6415370183752545E-2"/>
    <n v="2.2266177852015945E-2"/>
    <n v="0.67580553308990654"/>
    <n v="0.32419446691009346"/>
  </r>
  <r>
    <x v="0"/>
    <x v="7"/>
    <x v="39"/>
    <x v="0"/>
    <x v="228"/>
    <x v="0"/>
    <n v="0.3405126"/>
    <n v="0.31644610000000001"/>
    <n v="0.30899910000000003"/>
    <n v="3.1513499999999972E-2"/>
    <n v="2.4066499999999991E-2"/>
    <n v="7.4469999999999814E-3"/>
    <n v="9.2547236137517294E-2"/>
    <n v="7.067726715545912E-2"/>
    <n v="2.1869968982058171E-2"/>
    <n v="0.76368857791105438"/>
    <n v="0.23631142208894562"/>
    <n v="2010"/>
    <s v="KR"/>
    <s v="Wave VIII"/>
    <s v="South Korea 2010"/>
    <s v="Gross"/>
    <n v="0.31676670000000001"/>
    <n v="0.30099890000000001"/>
    <n v="0.29434690000000002"/>
    <n v="2.241979999999999E-2"/>
    <n v="1.5767799999999998E-2"/>
    <n v="6.6519999999999913E-3"/>
    <n v="7.0777010335998036E-2"/>
    <n v="4.9777328235575263E-2"/>
    <n v="2.0999682100422776E-2"/>
    <n v="0.70329797768044344"/>
    <n v="0.29670202231955656"/>
  </r>
  <r>
    <x v="1"/>
    <x v="7"/>
    <x v="39"/>
    <x v="1"/>
    <x v="229"/>
    <x v="0"/>
    <n v="0.34375109999999998"/>
    <n v="0.32283139999999999"/>
    <n v="0.31368119999999999"/>
    <n v="3.0069899999999983E-2"/>
    <n v="2.0919699999999986E-2"/>
    <n v="9.1501999999999972E-3"/>
    <n v="8.7475792804735705E-2"/>
    <n v="6.0857114348143136E-2"/>
    <n v="2.6618678456592569E-2"/>
    <n v="0.69570234686513743"/>
    <n v="0.30429765313486251"/>
    <n v="2008"/>
    <s v="KR"/>
    <s v="Wave VII"/>
    <s v="South Korea 2008"/>
    <s v="Gross"/>
    <n v="0.32146049999999998"/>
    <n v="0.30698619999999999"/>
    <n v="0.29854819999999999"/>
    <n v="2.2912299999999997E-2"/>
    <n v="1.4474299999999996E-2"/>
    <n v="8.4380000000000011E-3"/>
    <n v="7.1275631065091966E-2"/>
    <n v="4.5026682905053642E-2"/>
    <n v="2.6248948160038331E-2"/>
    <n v="0.63172619073598013"/>
    <n v="0.36827380926401987"/>
  </r>
  <r>
    <x v="19"/>
    <x v="7"/>
    <x v="39"/>
    <x v="2"/>
    <x v="230"/>
    <x v="0"/>
    <n v="0.33007350000000002"/>
    <n v="0.31319829999999999"/>
    <n v="0.30549959999999998"/>
    <n v="2.4573900000000037E-2"/>
    <n v="1.6875200000000035E-2"/>
    <n v="7.6987000000000028E-3"/>
    <n v="7.4449781639544035E-2"/>
    <n v="5.1125582635382825E-2"/>
    <n v="2.3324199004161203E-2"/>
    <n v="0.68671232486499945"/>
    <n v="0.31328767513500061"/>
    <n v="2006"/>
    <s v="KR"/>
    <s v="Wave VI"/>
    <s v="South Korea 2006"/>
    <s v="Gross"/>
    <n v="0.3119363"/>
    <n v="0.30049209999999998"/>
    <n v="0.29359380000000002"/>
    <n v="1.8342499999999984E-2"/>
    <n v="1.1444200000000015E-2"/>
    <n v="6.8982999999999683E-3"/>
    <n v="5.8802069525092093E-2"/>
    <n v="3.6687618593924512E-2"/>
    <n v="2.2114450931167574E-2"/>
    <n v="0.62391713234292079"/>
    <n v="0.37608286765707916"/>
  </r>
  <r>
    <x v="8"/>
    <x v="1"/>
    <x v="40"/>
    <x v="8"/>
    <x v="231"/>
    <x v="0"/>
    <n v="0.52047429999999995"/>
    <n v="0.37868879999999999"/>
    <n v="0.3430858"/>
    <n v="0.17738849999999995"/>
    <n v="0.14178549999999995"/>
    <n v="3.5602999999999996E-2"/>
    <n v="0.34082086281685758"/>
    <n v="0.27241594829946447"/>
    <n v="6.840491451739307E-2"/>
    <n v="0.79929364079407628"/>
    <n v="0.20070635920592375"/>
    <n v="2013"/>
    <s v="ES"/>
    <s v="Wave IX"/>
    <s v="Spain 2013"/>
    <s v="Gross"/>
    <n v="0.47132560000000001"/>
    <n v="0.38294119999999998"/>
    <n v="0.34919990000000001"/>
    <n v="0.1221257"/>
    <n v="8.838440000000003E-2"/>
    <n v="3.3741299999999974E-2"/>
    <n v="0.25911111129970449"/>
    <n v="0.18752302017968051"/>
    <n v="7.1588091120023983E-2"/>
    <n v="0.7237166296692672"/>
    <n v="0.2762833703307328"/>
  </r>
  <r>
    <x v="0"/>
    <x v="1"/>
    <x v="40"/>
    <x v="0"/>
    <x v="232"/>
    <x v="0"/>
    <n v="0.54727579999999998"/>
    <n v="0.4261067"/>
    <n v="0.33324189999999998"/>
    <n v="0.2140339"/>
    <n v="0.12116909999999997"/>
    <n v="9.2864800000000025E-2"/>
    <n v="0.39108964803486651"/>
    <n v="0.22140408912654275"/>
    <n v="0.16968555890832379"/>
    <n v="0.56612106773740034"/>
    <n v="0.43387893226259966"/>
    <n v="2010"/>
    <s v="ES"/>
    <s v="Wave VIII"/>
    <s v="Spain 2010"/>
    <s v="Gross"/>
    <n v="0.49089539999999998"/>
    <n v="0.42323149999999998"/>
    <n v="0.33123010000000003"/>
    <n v="0.15966529999999995"/>
    <n v="6.7663899999999999E-2"/>
    <n v="9.2001399999999955E-2"/>
    <n v="0.32525320058000129"/>
    <n v="0.13783771451107507"/>
    <n v="0.18741548606892622"/>
    <n v="0.42378588209210155"/>
    <n v="0.57621411790789845"/>
  </r>
  <r>
    <x v="9"/>
    <x v="1"/>
    <x v="40"/>
    <x v="1"/>
    <x v="233"/>
    <x v="0"/>
    <n v="0.47457709999999997"/>
    <n v="0.36831350000000002"/>
    <n v="0.30658059999999998"/>
    <n v="0.16799649999999999"/>
    <n v="0.10626359999999996"/>
    <n v="6.1732900000000035E-2"/>
    <n v="0.35399200677824533"/>
    <n v="0.22391219466763138"/>
    <n v="0.13007981211061392"/>
    <n v="0.63253460637572789"/>
    <n v="0.36746539362427216"/>
    <n v="2007"/>
    <s v="ES"/>
    <s v="Wave VII"/>
    <s v="Spain 2007"/>
    <s v="Gross"/>
    <n v="0.41786129999999999"/>
    <n v="0.36092819999999998"/>
    <n v="0.2981877"/>
    <n v="0.11967359999999999"/>
    <n v="5.6933100000000014E-2"/>
    <n v="6.2740499999999977E-2"/>
    <n v="0.28639550970621114"/>
    <n v="0.1362487983452883"/>
    <n v="0.15014671136092281"/>
    <n v="0.47573650328894607"/>
    <n v="0.52426349671105388"/>
  </r>
  <r>
    <x v="10"/>
    <x v="1"/>
    <x v="40"/>
    <x v="2"/>
    <x v="234"/>
    <x v="1"/>
    <n v="0.4464399"/>
    <n v="0.31574380000000002"/>
    <n v="0.31574380000000002"/>
    <n v="0.13069609999999998"/>
    <n v="0.13069609999999998"/>
    <m/>
    <n v="0.2927518351294317"/>
    <n v="0.2927518351294317"/>
    <n v="0"/>
    <n v="1"/>
    <m/>
    <n v="2004"/>
    <s v="ES"/>
    <s v="Wave VI"/>
    <s v="Spain 2004"/>
    <s v="Net"/>
    <n v="0.38236550000000002"/>
    <n v="0.30426350000000002"/>
    <n v="0.30426350000000002"/>
    <n v="7.8102000000000005E-2"/>
    <n v="7.8102000000000005E-2"/>
    <m/>
    <n v="0.20426006007341144"/>
    <n v="0.20426006007341144"/>
    <n v="0"/>
    <n v="1"/>
    <m/>
  </r>
  <r>
    <x v="11"/>
    <x v="1"/>
    <x v="40"/>
    <x v="3"/>
    <x v="235"/>
    <x v="1"/>
    <n v="0.4761977"/>
    <n v="0.33573950000000002"/>
    <n v="0.33573950000000002"/>
    <n v="0.14045819999999998"/>
    <n v="0.14045819999999998"/>
    <m/>
    <n v="0.29495774549100084"/>
    <n v="0.29495774549100084"/>
    <n v="0"/>
    <n v="1"/>
    <m/>
    <n v="2000"/>
    <s v="ES"/>
    <s v="Wave V"/>
    <s v="Spain 2000"/>
    <s v="Net"/>
    <n v="0.40855780000000003"/>
    <n v="0.32779720000000001"/>
    <n v="0.32779720000000001"/>
    <n v="8.0760600000000016E-2"/>
    <n v="8.0760600000000016E-2"/>
    <m/>
    <n v="0.19767239788348187"/>
    <n v="0.19767239788348187"/>
    <n v="0"/>
    <n v="1"/>
    <m/>
  </r>
  <r>
    <x v="4"/>
    <x v="1"/>
    <x v="40"/>
    <x v="4"/>
    <x v="236"/>
    <x v="1"/>
    <n v="0.50327040000000001"/>
    <n v="0.353493"/>
    <n v="0.353493"/>
    <n v="0.1497774"/>
    <n v="0.1497774"/>
    <m/>
    <n v="0.29760820425759194"/>
    <n v="0.29760820425759194"/>
    <n v="0"/>
    <n v="1"/>
    <m/>
    <n v="1995"/>
    <s v="ES"/>
    <s v="Wave IV"/>
    <s v="Spain 1995"/>
    <s v="Net"/>
    <n v="0.4507815"/>
    <n v="0.3505008"/>
    <n v="0.3505008"/>
    <n v="0.1002807"/>
    <n v="0.1002807"/>
    <m/>
    <n v="0.22245966172081152"/>
    <n v="0.22245966172081152"/>
    <n v="0"/>
    <n v="1"/>
    <m/>
  </r>
  <r>
    <x v="37"/>
    <x v="1"/>
    <x v="40"/>
    <x v="5"/>
    <x v="237"/>
    <x v="1"/>
    <n v="0.41861350000000003"/>
    <n v="0.30198819999999998"/>
    <n v="0.30198819999999998"/>
    <n v="0.11662530000000004"/>
    <n v="0.11662530000000004"/>
    <m/>
    <n v="0.27859899406015343"/>
    <n v="0.27859899406015343"/>
    <n v="0"/>
    <n v="1"/>
    <m/>
    <n v="1990"/>
    <s v="ES"/>
    <s v="Wave III"/>
    <s v="Spain 1990"/>
    <s v="Net"/>
    <n v="0.38228469999999998"/>
    <n v="0.2990623"/>
    <n v="0.2990623"/>
    <n v="8.3222399999999974E-2"/>
    <n v="8.3222399999999974E-2"/>
    <m/>
    <n v="0.21769743858438484"/>
    <n v="0.21769743858438484"/>
    <n v="0"/>
    <n v="1"/>
    <m/>
  </r>
  <r>
    <x v="6"/>
    <x v="1"/>
    <x v="40"/>
    <x v="6"/>
    <x v="238"/>
    <x v="1"/>
    <n v="0.43320710000000001"/>
    <n v="0.3143918"/>
    <n v="0.3143918"/>
    <n v="0.11881530000000001"/>
    <n v="0.11881530000000001"/>
    <m/>
    <n v="0.27426905053033529"/>
    <n v="0.27426905053033529"/>
    <n v="0"/>
    <n v="1"/>
    <m/>
    <n v="1985"/>
    <s v="ES"/>
    <s v="Wave II"/>
    <s v="Spain 1985"/>
    <s v="Net"/>
    <n v="0.40874929999999998"/>
    <n v="0.3143879"/>
    <n v="0.3143879"/>
    <n v="9.4361399999999984E-2"/>
    <n v="9.4361399999999984E-2"/>
    <m/>
    <n v="0.23085397332790536"/>
    <n v="0.23085397332790536"/>
    <n v="0"/>
    <n v="1"/>
    <m/>
  </r>
  <r>
    <x v="38"/>
    <x v="1"/>
    <x v="40"/>
    <x v="7"/>
    <x v="239"/>
    <x v="1"/>
    <n v="0.41531669999999998"/>
    <n v="0.31783169999999999"/>
    <n v="0.31783169999999999"/>
    <n v="9.7484999999999988E-2"/>
    <n v="9.7484999999999988E-2"/>
    <m/>
    <n v="0.23472448856499148"/>
    <n v="0.23472448856499148"/>
    <n v="0"/>
    <n v="1"/>
    <m/>
    <n v="1980"/>
    <s v="ES"/>
    <s v="Wave I"/>
    <s v="Spain 1980"/>
    <s v="Net"/>
    <n v="0.39019490000000001"/>
    <n v="0.3152585"/>
    <n v="0.3152585"/>
    <n v="7.4936400000000014E-2"/>
    <n v="7.4936400000000014E-2"/>
    <m/>
    <n v="0.19204864030770266"/>
    <n v="0.19204864030770266"/>
    <n v="0"/>
    <n v="1"/>
    <m/>
  </r>
  <r>
    <x v="27"/>
    <x v="1"/>
    <x v="41"/>
    <x v="2"/>
    <x v="240"/>
    <x v="0"/>
    <n v="0.4657018"/>
    <n v="0.27354810000000002"/>
    <n v="0.23667759999999999"/>
    <n v="0.22902420000000001"/>
    <n v="0.19215369999999998"/>
    <n v="3.6870500000000028E-2"/>
    <n v="0.49178293921131505"/>
    <n v="0.41261103135096316"/>
    <n v="7.9171907860351901E-2"/>
    <n v="0.83901046264979851"/>
    <n v="0.16098953735020152"/>
    <n v="2005"/>
    <s v="SE"/>
    <s v="Wave VI"/>
    <s v="Sweden 2005"/>
    <s v="Gross"/>
    <n v="0.39102989999999999"/>
    <n v="0.2721075"/>
    <n v="0.2347812"/>
    <n v="0.15624869999999999"/>
    <n v="0.11892239999999998"/>
    <n v="3.7326300000000007E-2"/>
    <n v="0.39958248717041844"/>
    <n v="0.30412610391174688"/>
    <n v="9.5456383258671548E-2"/>
    <n v="0.76110969243264093"/>
    <n v="0.23889030756735902"/>
  </r>
  <r>
    <x v="11"/>
    <x v="1"/>
    <x v="41"/>
    <x v="3"/>
    <x v="241"/>
    <x v="0"/>
    <n v="0.46996900000000003"/>
    <n v="0.28922740000000002"/>
    <n v="0.2518608"/>
    <n v="0.21810820000000003"/>
    <n v="0.1807416"/>
    <n v="3.7366600000000028E-2"/>
    <n v="0.46409061023173875"/>
    <n v="0.38458196178896903"/>
    <n v="7.9508648442769683E-2"/>
    <n v="0.82867860997431542"/>
    <n v="0.17132139002568461"/>
    <n v="2000"/>
    <s v="SE"/>
    <s v="Wave V"/>
    <s v="Sweden 2000"/>
    <s v="Gross"/>
    <n v="0.39214480000000002"/>
    <n v="0.28457830000000001"/>
    <n v="0.25366339999999998"/>
    <n v="0.13848140000000003"/>
    <n v="0.10756650000000001"/>
    <n v="3.0914900000000023E-2"/>
    <n v="0.35313843253818494"/>
    <n v="0.27430301256066636"/>
    <n v="7.883541997751857E-2"/>
    <n v="0.77675774508345519"/>
    <n v="0.22324225491654487"/>
  </r>
  <r>
    <x v="4"/>
    <x v="1"/>
    <x v="41"/>
    <x v="4"/>
    <x v="242"/>
    <x v="0"/>
    <n v="0.48965170000000002"/>
    <n v="0.26252789999999998"/>
    <n v="0.2213349"/>
    <n v="0.26831680000000002"/>
    <n v="0.22712380000000004"/>
    <n v="4.119299999999998E-2"/>
    <n v="0.5479748155678823"/>
    <n v="0.4638476696803055"/>
    <n v="8.4127145887576776E-2"/>
    <n v="0.84647625493446566"/>
    <n v="0.15352374506553437"/>
    <n v="1995"/>
    <s v="SE"/>
    <s v="Wave IV"/>
    <s v="Sweden 1995"/>
    <s v="Gross"/>
    <n v="0.4237629"/>
    <n v="0.27766869999999999"/>
    <n v="0.24240410000000001"/>
    <n v="0.18135879999999999"/>
    <n v="0.14609420000000001"/>
    <n v="3.5264599999999979E-2"/>
    <n v="0.42797234019306546"/>
    <n v="0.3447545785626821"/>
    <n v="8.3217761630383358E-2"/>
    <n v="0.80555341124886148"/>
    <n v="0.19444658875113852"/>
  </r>
  <r>
    <x v="15"/>
    <x v="1"/>
    <x v="41"/>
    <x v="5"/>
    <x v="243"/>
    <x v="0"/>
    <n v="0.46119149999999998"/>
    <n v="0.2600943"/>
    <n v="0.22912299999999999"/>
    <n v="0.23206849999999998"/>
    <n v="0.20109719999999998"/>
    <n v="3.0971300000000007E-2"/>
    <n v="0.5031933589409171"/>
    <n v="0.43603839186108156"/>
    <n v="6.715496707983562E-2"/>
    <n v="0.86654242174185636"/>
    <n v="0.13345757825814364"/>
    <n v="1992"/>
    <s v="SE"/>
    <s v="Wave III"/>
    <s v="Sweden 1992"/>
    <s v="Gross"/>
    <n v="0.39006750000000001"/>
    <n v="0.26572849999999998"/>
    <n v="0.23783660000000001"/>
    <n v="0.1522309"/>
    <n v="0.12433900000000003"/>
    <n v="2.7891899999999969E-2"/>
    <n v="0.39026809462464829"/>
    <n v="0.31876277823710009"/>
    <n v="7.1505316387548229E-2"/>
    <n v="0.8167789850812156"/>
    <n v="0.18322101491878434"/>
  </r>
  <r>
    <x v="14"/>
    <x v="1"/>
    <x v="41"/>
    <x v="6"/>
    <x v="244"/>
    <x v="0"/>
    <n v="0.42944189999999999"/>
    <n v="0.2534072"/>
    <n v="0.2115136"/>
    <n v="0.21792829999999999"/>
    <n v="0.17603469999999999"/>
    <n v="4.1893600000000003E-2"/>
    <n v="0.5074686470975468"/>
    <n v="0.4099150548653962"/>
    <n v="9.7553592232150627E-2"/>
    <n v="0.80776429678935679"/>
    <n v="0.19223570321064315"/>
    <n v="1987"/>
    <s v="SE"/>
    <s v="Wave II"/>
    <s v="Sweden 1987"/>
    <s v="Gross"/>
    <n v="0.34991270000000002"/>
    <n v="0.25126130000000002"/>
    <n v="0.2151267"/>
    <n v="0.13478600000000002"/>
    <n v="9.86514E-2"/>
    <n v="3.6134600000000017E-2"/>
    <n v="0.38519893676336986"/>
    <n v="0.28193146461960367"/>
    <n v="0.10326747214376619"/>
    <n v="0.73191132610211729"/>
    <n v="0.26808867389788266"/>
  </r>
  <r>
    <x v="7"/>
    <x v="1"/>
    <x v="41"/>
    <x v="7"/>
    <x v="245"/>
    <x v="0"/>
    <n v="0.41133779999999998"/>
    <n v="0.2409104"/>
    <n v="0.19697110000000001"/>
    <n v="0.21436669999999997"/>
    <n v="0.17042739999999998"/>
    <n v="4.3939299999999987E-2"/>
    <n v="0.52114515126010785"/>
    <n v="0.41432467427014974"/>
    <n v="0.1068204769899581"/>
    <n v="0.79502739931155353"/>
    <n v="0.20497260068844644"/>
    <n v="1981"/>
    <s v="SE"/>
    <s v="Wave I"/>
    <s v="Sweden 1981"/>
    <s v="Gross"/>
    <n v="0.33278069999999998"/>
    <n v="0.23106189999999999"/>
    <n v="0.1984465"/>
    <n v="0.13433419999999999"/>
    <n v="0.1017188"/>
    <n v="3.2615399999999989E-2"/>
    <n v="0.40367184755606317"/>
    <n v="0.30566315895122526"/>
    <n v="9.8008688604837926E-2"/>
    <n v="0.75720702546335938"/>
    <n v="0.24279297453664064"/>
  </r>
  <r>
    <x v="22"/>
    <x v="1"/>
    <x v="41"/>
    <x v="9"/>
    <x v="246"/>
    <x v="0"/>
    <n v="0.39984409999999998"/>
    <n v="0.27353420000000001"/>
    <n v="0.2150869"/>
    <n v="0.18475719999999998"/>
    <n v="0.12630989999999997"/>
    <n v="5.8447300000000008E-2"/>
    <n v="0.46207309298799204"/>
    <n v="0.31589787119529833"/>
    <n v="0.14617522179269374"/>
    <n v="0.68365346519648484"/>
    <n v="0.31634653480351516"/>
    <n v="1975"/>
    <s v="SE"/>
    <s v="Historical wave"/>
    <s v="Sweden 1975"/>
    <s v="Gross"/>
    <n v="0.33060990000000001"/>
    <n v="0.25985770000000002"/>
    <n v="0.21174319999999999"/>
    <n v="0.11886670000000002"/>
    <n v="7.0752199999999987E-2"/>
    <n v="4.8114500000000032E-2"/>
    <n v="0.35953763030084707"/>
    <n v="0.21400508575212052"/>
    <n v="0.14553254454872655"/>
    <n v="0.59522305237715845"/>
    <n v="0.40477694762284161"/>
  </r>
  <r>
    <x v="39"/>
    <x v="1"/>
    <x v="41"/>
    <x v="9"/>
    <x v="247"/>
    <x v="0"/>
    <n v="0.39053490000000002"/>
    <n v="0.31629200000000002"/>
    <n v="0.26046970000000003"/>
    <n v="0.13006519999999999"/>
    <n v="7.4242900000000001E-2"/>
    <n v="5.5822299999999991E-2"/>
    <n v="0.3330437305347102"/>
    <n v="0.19010567301411474"/>
    <n v="0.14293805752059544"/>
    <n v="0.5708129461224063"/>
    <n v="0.42918705387759365"/>
    <n v="1967"/>
    <s v="SE"/>
    <s v="Historical wave"/>
    <s v="Sweden 1967"/>
    <s v="Gross"/>
    <n v="0.3471245"/>
    <n v="0.30354569999999997"/>
    <n v="0.25291970000000003"/>
    <n v="9.4204799999999977E-2"/>
    <n v="4.3578800000000029E-2"/>
    <n v="5.0625999999999949E-2"/>
    <n v="0.2713862029329534"/>
    <n v="0.12554227661833153"/>
    <n v="0.14584392631462184"/>
    <n v="0.4625963857467989"/>
    <n v="0.53740361425320116"/>
  </r>
  <r>
    <x v="8"/>
    <x v="6"/>
    <x v="42"/>
    <x v="8"/>
    <x v="248"/>
    <x v="0"/>
    <n v="0.42522219999999999"/>
    <n v="0.30041390000000001"/>
    <n v="0.2952824"/>
    <n v="0.12993979999999999"/>
    <n v="0.12480829999999998"/>
    <n v="5.1315000000000111E-3"/>
    <n v="0.30558094097627075"/>
    <n v="0.29351313266334633"/>
    <n v="1.2067808312924422E-2"/>
    <n v="0.96050863553737953"/>
    <n v="3.9491364462620471E-2"/>
    <n v="2013"/>
    <s v="CH"/>
    <s v="Wave IX"/>
    <s v="Switzerland 2013"/>
    <s v="Gross"/>
    <n v="0.34551419999999999"/>
    <n v="0.2885586"/>
    <n v="0.28491739999999999"/>
    <n v="6.0596800000000006E-2"/>
    <n v="5.6955599999999995E-2"/>
    <n v="3.6412000000000111E-3"/>
    <n v="0.17538150385714973"/>
    <n v="0.1648430078995306"/>
    <n v="1.053849595761914E-2"/>
    <n v="0.93991101840361191"/>
    <n v="6.0088981596388105E-2"/>
  </r>
  <r>
    <x v="0"/>
    <x v="6"/>
    <x v="42"/>
    <x v="0"/>
    <x v="249"/>
    <x v="0"/>
    <n v="0.41131859999999998"/>
    <n v="0.2938595"/>
    <n v="0.2944272"/>
    <n v="0.11689139999999998"/>
    <n v="0.11745909999999998"/>
    <n v="-5.6770000000000431E-4"/>
    <n v="0.28418700248420564"/>
    <n v="0.28556719778779754"/>
    <n v="-1.3801953035919221E-3"/>
    <n v="1.0048566447146667"/>
    <n v="-4.8566447146668138E-3"/>
    <n v="2010"/>
    <s v="CH"/>
    <s v="Wave VIII"/>
    <s v="Switzerland 2010"/>
    <s v="Gross"/>
    <n v="0.3335186"/>
    <n v="0.27948390000000001"/>
    <n v="0.28055970000000002"/>
    <n v="5.2958899999999975E-2"/>
    <n v="5.4034699999999991E-2"/>
    <n v="-1.0758000000000156E-3"/>
    <n v="0.15878844538205658"/>
    <n v="0.16201405258957069"/>
    <n v="-3.2256072075141106E-3"/>
    <n v="1.0203138660357374"/>
    <n v="-2.0313866035737451E-2"/>
  </r>
  <r>
    <x v="9"/>
    <x v="6"/>
    <x v="42"/>
    <x v="1"/>
    <x v="250"/>
    <x v="0"/>
    <n v="0.4100859"/>
    <n v="0.30659419999999998"/>
    <n v="0.31119059999999998"/>
    <n v="9.8895300000000019E-2"/>
    <n v="0.10349170000000002"/>
    <n v="-4.5964000000000005E-3"/>
    <n v="0.24115752333840304"/>
    <n v="0.2523659067527072"/>
    <n v="-1.1208383414304175E-2"/>
    <n v="1.0464774362381226"/>
    <n v="-4.6477436238122533E-2"/>
    <n v="2007"/>
    <s v="CH"/>
    <s v="Wave VII"/>
    <s v="Switzerland 2007"/>
    <s v="Gross"/>
    <n v="0.33536199999999999"/>
    <n v="0.29345650000000001"/>
    <n v="0.29837239999999998"/>
    <n v="3.6989600000000011E-2"/>
    <n v="4.1905499999999984E-2"/>
    <n v="-4.9158999999999731E-3"/>
    <n v="0.11029752923706326"/>
    <n v="0.12495601767642125"/>
    <n v="-1.4658488439357987E-2"/>
    <n v="1.1328995177022723"/>
    <n v="-0.13289951770227229"/>
  </r>
  <r>
    <x v="10"/>
    <x v="6"/>
    <x v="42"/>
    <x v="2"/>
    <x v="251"/>
    <x v="0"/>
    <n v="0.39438240000000002"/>
    <n v="0.265376"/>
    <n v="0.2676422"/>
    <n v="0.12674020000000003"/>
    <n v="0.12900640000000002"/>
    <n v="-2.266199999999996E-3"/>
    <n v="0.3213637322558005"/>
    <n v="0.32710993188337006"/>
    <n v="-5.7461996275695766E-3"/>
    <n v="1.0178806724306888"/>
    <n v="-1.7880672430688888E-2"/>
    <n v="2004"/>
    <s v="CH"/>
    <s v="Wave VI"/>
    <s v="Switzerland 2004"/>
    <s v="Gross"/>
    <n v="0.32366149999999999"/>
    <n v="0.2559901"/>
    <n v="0.25982319999999998"/>
    <n v="6.3838300000000014E-2"/>
    <n v="6.7671399999999993E-2"/>
    <n v="-3.8330999999999782E-3"/>
    <n v="0.19723785498120727"/>
    <n v="0.20908078347285666"/>
    <n v="-1.1842928491649387E-2"/>
    <n v="1.0600438921462505"/>
    <n v="-6.0043892146250409E-2"/>
  </r>
  <r>
    <x v="24"/>
    <x v="6"/>
    <x v="42"/>
    <x v="3"/>
    <x v="252"/>
    <x v="0"/>
    <n v="0.39057649999999999"/>
    <n v="0.27565899999999999"/>
    <n v="0.2728872"/>
    <n v="0.1176893"/>
    <n v="0.11491750000000001"/>
    <n v="2.7717999999999909E-3"/>
    <n v="0.30132202014202081"/>
    <n v="0.29422533101709908"/>
    <n v="7.0966891249217273E-3"/>
    <n v="0.97644815628948434"/>
    <n v="2.3551843710515663E-2"/>
    <n v="2002"/>
    <s v="CH"/>
    <s v="Wave V"/>
    <s v="Switzerland 2002"/>
    <s v="Gross"/>
    <n v="0.32140679999999999"/>
    <n v="0.26315769999999999"/>
    <n v="0.26274940000000002"/>
    <n v="5.8657399999999971E-2"/>
    <n v="5.8249099999999998E-2"/>
    <n v="4.0829999999997257E-4"/>
    <n v="0.18250205036109993"/>
    <n v="0.18123169764920966"/>
    <n v="1.2703527118902668E-3"/>
    <n v="0.99303924142563471"/>
    <n v="6.9607585743652594E-3"/>
  </r>
  <r>
    <x v="11"/>
    <x v="6"/>
    <x v="42"/>
    <x v="3"/>
    <x v="253"/>
    <x v="0"/>
    <n v="0.38513310000000001"/>
    <n v="0.27849249999999998"/>
    <n v="0.28009200000000001"/>
    <n v="0.1050411"/>
    <n v="0.10664060000000003"/>
    <n v="-1.5995000000000315E-3"/>
    <n v="0.27273973595102574"/>
    <n v="0.2768928456162299"/>
    <n v="-4.1531096652041369E-3"/>
    <n v="1.0152273729045109"/>
    <n v="-1.5227372904511011E-2"/>
    <n v="2000"/>
    <s v="CH"/>
    <s v="Wave V"/>
    <s v="Switzerland 2000"/>
    <s v="Gross"/>
    <n v="0.32757130000000001"/>
    <n v="0.27524850000000001"/>
    <n v="0.27928910000000001"/>
    <n v="4.8282199999999997E-2"/>
    <n v="5.2322800000000003E-2"/>
    <n v="-4.0406000000000053E-3"/>
    <n v="0.14739447564545488"/>
    <n v="0.15972950011188405"/>
    <n v="-1.2335024466429157E-2"/>
    <n v="1.0836871559291004"/>
    <n v="-8.3687155929100282E-2"/>
  </r>
  <r>
    <x v="15"/>
    <x v="6"/>
    <x v="42"/>
    <x v="5"/>
    <x v="254"/>
    <x v="0"/>
    <n v="0.40103739999999999"/>
    <n v="0.32228610000000002"/>
    <n v="0.30705090000000002"/>
    <n v="9.3986499999999973E-2"/>
    <n v="7.8751299999999969E-2"/>
    <n v="1.5235200000000004E-2"/>
    <n v="0.23435844138227502"/>
    <n v="0.19636896708386792"/>
    <n v="3.7989474298407093E-2"/>
    <n v="0.83790012395397206"/>
    <n v="0.16209987604602799"/>
    <n v="1992"/>
    <s v="CH"/>
    <s v="Wave III"/>
    <s v="Switzerland 1992"/>
    <s v="Gross"/>
    <n v="0.34681220000000001"/>
    <n v="0.31181720000000002"/>
    <n v="0.3018014"/>
    <n v="4.5010800000000017E-2"/>
    <n v="3.4994999999999998E-2"/>
    <n v="1.0015800000000019E-2"/>
    <n v="0.1297843616804715"/>
    <n v="0.10090475479236312"/>
    <n v="2.8879606888108374E-2"/>
    <n v="0.77748007144951847"/>
    <n v="0.22251992855048155"/>
  </r>
  <r>
    <x v="40"/>
    <x v="6"/>
    <x v="42"/>
    <x v="7"/>
    <x v="255"/>
    <x v="0"/>
    <n v="0.39828540000000001"/>
    <n v="0.33039869999999999"/>
    <n v="0.30933660000000002"/>
    <n v="8.8948799999999995E-2"/>
    <n v="6.7886700000000022E-2"/>
    <n v="2.1062099999999973E-2"/>
    <n v="0.2233293010489463"/>
    <n v="0.17044737266291965"/>
    <n v="5.2881928386026636E-2"/>
    <n v="0.76321097080567724"/>
    <n v="0.23678902919432274"/>
    <n v="1982"/>
    <s v="CH"/>
    <s v="Wave I"/>
    <s v="Switzerland 1982"/>
    <s v="Gross"/>
    <n v="0.33977429999999997"/>
    <n v="0.31993100000000002"/>
    <n v="0.30427120000000002"/>
    <n v="3.5503099999999954E-2"/>
    <n v="1.9843299999999953E-2"/>
    <n v="1.5659800000000001E-2"/>
    <n v="0.10449024543645578"/>
    <n v="5.8401415292445469E-2"/>
    <n v="4.6088830144010308E-2"/>
    <n v="0.55891739031239462"/>
    <n v="0.44108260968760538"/>
  </r>
  <r>
    <x v="8"/>
    <x v="7"/>
    <x v="43"/>
    <x v="8"/>
    <x v="256"/>
    <x v="0"/>
    <n v="0.3328894"/>
    <n v="0.30395939999999999"/>
    <n v="0.30767840000000002"/>
    <n v="2.5210999999999983E-2"/>
    <n v="2.8930000000000011E-2"/>
    <n v="-3.7190000000000278E-3"/>
    <n v="7.573386235788819E-2"/>
    <n v="8.6905741065951669E-2"/>
    <n v="-1.1171878708063483E-2"/>
    <n v="1.1475149736226262"/>
    <n v="-0.14751497362262625"/>
    <n v="2013"/>
    <s v="TW"/>
    <s v="Wave IX"/>
    <s v="Taiwan 2013"/>
    <s v="Gross"/>
    <n v="0.30756260000000002"/>
    <n v="0.28952749999999999"/>
    <n v="0.29571360000000002"/>
    <n v="1.1848999999999998E-2"/>
    <n v="1.8035100000000026E-2"/>
    <n v="-6.1861000000000277E-3"/>
    <n v="3.8525490420486752E-2"/>
    <n v="5.8638794183688212E-2"/>
    <n v="-2.0113303763201466E-2"/>
    <n v="1.5220778124736289"/>
    <n v="-0.52207781247362883"/>
  </r>
  <r>
    <x v="0"/>
    <x v="7"/>
    <x v="43"/>
    <x v="0"/>
    <x v="257"/>
    <x v="0"/>
    <n v="0.32927479999999998"/>
    <n v="0.30737300000000001"/>
    <n v="0.31679190000000002"/>
    <n v="1.2482899999999963E-2"/>
    <n v="2.1901799999999971E-2"/>
    <n v="-9.4189000000000078E-3"/>
    <n v="3.791028041016186E-2"/>
    <n v="6.6515263239093833E-2"/>
    <n v="-2.8604982828931969E-2"/>
    <n v="1.7545442164881586"/>
    <n v="-0.75454421648815861"/>
    <n v="2010"/>
    <s v="TW"/>
    <s v="Wave VIII"/>
    <s v="Taiwan 2010"/>
    <s v="Gross"/>
    <n v="0.30618050000000002"/>
    <n v="0.294738"/>
    <n v="0.30560300000000001"/>
    <n v="5.7750000000000856E-4"/>
    <n v="1.1442500000000022E-2"/>
    <n v="-1.0865000000000014E-2"/>
    <n v="1.8861423245438835E-3"/>
    <n v="3.737174640449023E-2"/>
    <n v="-3.5485604079946345E-2"/>
    <n v="19.813852813852559"/>
    <n v="-18.813852813852559"/>
  </r>
  <r>
    <x v="9"/>
    <x v="7"/>
    <x v="43"/>
    <x v="1"/>
    <x v="258"/>
    <x v="0"/>
    <n v="0.32862190000000002"/>
    <n v="0.3042396"/>
    <n v="0.30674839999999998"/>
    <n v="2.1873500000000046E-2"/>
    <n v="2.4382300000000023E-2"/>
    <n v="-2.5087999999999777E-3"/>
    <n v="6.6561297345064482E-2"/>
    <n v="7.4195602910213904E-2"/>
    <n v="-7.6343055651494239E-3"/>
    <n v="1.1146958648593033"/>
    <n v="-0.11469586485930337"/>
    <n v="2007"/>
    <s v="TW"/>
    <s v="Wave VII"/>
    <s v="Taiwan 2007"/>
    <s v="Gross"/>
    <n v="0.30530780000000002"/>
    <n v="0.29154809999999998"/>
    <n v="0.29499750000000002"/>
    <n v="1.0310299999999994E-2"/>
    <n v="1.3759700000000041E-2"/>
    <n v="-3.4494000000000469E-3"/>
    <n v="3.3770182091646506E-2"/>
    <n v="4.5068288461677167E-2"/>
    <n v="-1.1298106370030659E-2"/>
    <n v="1.3345586452382616"/>
    <n v="-0.33455864523826162"/>
  </r>
  <r>
    <x v="27"/>
    <x v="7"/>
    <x v="43"/>
    <x v="2"/>
    <x v="259"/>
    <x v="0"/>
    <n v="0.32354630000000001"/>
    <n v="0.30910369999999998"/>
    <n v="0.30528290000000002"/>
    <n v="1.8263399999999985E-2"/>
    <n v="1.4442600000000028E-2"/>
    <n v="3.8207999999999576E-3"/>
    <n v="5.6447562528145076E-2"/>
    <n v="4.4638433510134488E-2"/>
    <n v="1.1809129018010582E-2"/>
    <n v="0.79079470416242537"/>
    <n v="0.20920529583757463"/>
    <n v="2005"/>
    <s v="TW"/>
    <s v="Wave VI"/>
    <s v="Taiwan 2005"/>
    <s v="Gross"/>
    <n v="0.30169560000000001"/>
    <n v="0.29872779999999999"/>
    <n v="0.29564000000000001"/>
    <n v="6.0555999999999943E-3"/>
    <n v="2.9678000000000204E-3"/>
    <n v="3.0877999999999739E-3"/>
    <n v="2.0071887027851894E-2"/>
    <n v="9.837067560813019E-3"/>
    <n v="1.0234819467038875E-2"/>
    <n v="0.49009181583988759"/>
    <n v="0.50990818416011241"/>
  </r>
  <r>
    <x v="11"/>
    <x v="7"/>
    <x v="43"/>
    <x v="3"/>
    <x v="260"/>
    <x v="0"/>
    <n v="0.30599419999999999"/>
    <n v="0.29212559999999999"/>
    <n v="0.28909669999999998"/>
    <n v="1.689750000000001E-2"/>
    <n v="1.3868600000000009E-2"/>
    <n v="3.028900000000001E-3"/>
    <n v="5.5221634919877596E-2"/>
    <n v="4.5323081287161684E-2"/>
    <n v="9.898553632715917E-3"/>
    <n v="0.82074863145435717"/>
    <n v="0.1792513685456428"/>
    <n v="2000"/>
    <s v="TW"/>
    <s v="Wave V"/>
    <s v="Taiwan 2000"/>
    <s v="Gross"/>
    <n v="0.29062149999999998"/>
    <n v="0.28454079999999998"/>
    <n v="0.28168599999999999"/>
    <n v="8.9354999999999851E-3"/>
    <n v="6.0806999999999944E-3"/>
    <n v="2.8547999999999907E-3"/>
    <n v="3.0746176728149794E-2"/>
    <n v="2.0923090686683521E-2"/>
    <n v="9.8230860414662748E-3"/>
    <n v="0.68051032398858535"/>
    <n v="0.31948967601141465"/>
  </r>
  <r>
    <x v="12"/>
    <x v="7"/>
    <x v="43"/>
    <x v="4"/>
    <x v="261"/>
    <x v="0"/>
    <n v="0.29983929999999998"/>
    <n v="0.28907840000000001"/>
    <n v="0.28738370000000002"/>
    <n v="1.2455599999999956E-2"/>
    <n v="1.0760899999999962E-2"/>
    <n v="1.6946999999999934E-3"/>
    <n v="4.1540918752144752E-2"/>
    <n v="3.5888891149358886E-2"/>
    <n v="5.6520276027858711E-3"/>
    <n v="0.86394071742830536"/>
    <n v="0.13605928257169461"/>
    <n v="1997"/>
    <s v="TW"/>
    <s v="Wave IV"/>
    <s v="Taiwan 1997"/>
    <s v="Gross"/>
    <n v="0.28708509999999998"/>
    <n v="0.28312500000000002"/>
    <n v="0.28164800000000001"/>
    <n v="5.4370999999999725E-3"/>
    <n v="3.9600999999999664E-3"/>
    <n v="1.4770000000000061E-3"/>
    <n v="1.8938983597546418E-2"/>
    <n v="1.3794167652727247E-2"/>
    <n v="5.1448159448191713E-3"/>
    <n v="0.72834783248422619"/>
    <n v="0.27165216751577376"/>
  </r>
  <r>
    <x v="4"/>
    <x v="7"/>
    <x v="43"/>
    <x v="4"/>
    <x v="262"/>
    <x v="0"/>
    <n v="0.31335390000000002"/>
    <m/>
    <n v="0.28386299999999998"/>
    <n v="2.9490900000000042E-2"/>
    <m/>
    <m/>
    <n v="9.4113716152886689E-2"/>
    <m/>
    <m/>
    <m/>
    <m/>
    <n v="1995"/>
    <s v="TW"/>
    <s v="Wave IV"/>
    <s v="Taiwan 1995"/>
    <s v="Gross"/>
    <n v="0.29942170000000001"/>
    <m/>
    <n v="0.27488089999999998"/>
    <n v="2.4540800000000029E-2"/>
    <m/>
    <m/>
    <n v="8.1960659497958999E-2"/>
    <m/>
    <m/>
    <m/>
    <m/>
  </r>
  <r>
    <x v="21"/>
    <x v="7"/>
    <x v="43"/>
    <x v="5"/>
    <x v="263"/>
    <x v="0"/>
    <n v="0.28122449999999999"/>
    <n v="0.27655689999999999"/>
    <n v="0.27129019999999998"/>
    <n v="9.934300000000007E-3"/>
    <n v="4.667599999999994E-3"/>
    <n v="5.266700000000013E-3"/>
    <n v="3.5325158369914456E-2"/>
    <n v="1.6597415943489967E-2"/>
    <n v="1.8727742426424488E-2"/>
    <n v="0.46984689409419794"/>
    <n v="0.530153105905802"/>
    <n v="1991"/>
    <s v="TW"/>
    <s v="Wave III"/>
    <s v="Taiwan 1991"/>
    <s v="Gross"/>
    <n v="0.27840179999999998"/>
    <n v="0.27451979999999998"/>
    <n v="0.26908910000000003"/>
    <n v="9.3126999999999516E-3"/>
    <n v="3.8819999999999966E-3"/>
    <n v="5.430699999999955E-3"/>
    <n v="3.3450573954622247E-2"/>
    <n v="1.3943875362874798E-2"/>
    <n v="1.9506698591747453E-2"/>
    <n v="0.41685010791714722"/>
    <n v="0.58314989208285284"/>
  </r>
  <r>
    <x v="34"/>
    <x v="7"/>
    <x v="43"/>
    <x v="6"/>
    <x v="264"/>
    <x v="0"/>
    <n v="0.27505079999999998"/>
    <n v="0.27376089999999997"/>
    <n v="0.26850469999999999"/>
    <n v="6.5460999999999991E-3"/>
    <n v="1.2899000000000105E-3"/>
    <n v="5.2561999999999887E-3"/>
    <n v="2.3799603564141604E-2"/>
    <n v="4.689679142907458E-3"/>
    <n v="1.9109924421234145E-2"/>
    <n v="0.19704862437176496"/>
    <n v="0.80295137562823504"/>
    <n v="1986"/>
    <s v="TW"/>
    <s v="Wave II"/>
    <s v="Taiwan 1986"/>
    <s v="Gross"/>
    <n v="0.2760262"/>
    <n v="0.27492719999999998"/>
    <n v="0.26950619999999997"/>
    <n v="6.5200000000000258E-3"/>
    <n v="1.0990000000000166E-3"/>
    <n v="5.4210000000000091E-3"/>
    <n v="2.3620946127577837E-2"/>
    <n v="3.9815061034061865E-3"/>
    <n v="1.9639440024171652E-2"/>
    <n v="0.16855828220859084"/>
    <n v="0.83144171779140918"/>
  </r>
  <r>
    <x v="7"/>
    <x v="7"/>
    <x v="43"/>
    <x v="7"/>
    <x v="265"/>
    <x v="0"/>
    <n v="0.2719377"/>
    <n v="0.27115430000000001"/>
    <n v="0.26717419999999997"/>
    <n v="4.7635000000000316E-3"/>
    <n v="7.8339999999998966E-4"/>
    <n v="3.9801000000000419E-3"/>
    <n v="1.7516879785333301E-2"/>
    <n v="2.8808068906958821E-3"/>
    <n v="1.4636072894637418E-2"/>
    <n v="0.1644589062663975"/>
    <n v="0.83554109373360252"/>
    <n v="1981"/>
    <s v="TW"/>
    <s v="Wave I"/>
    <s v="Taiwan 1981"/>
    <s v="Gross"/>
    <n v="0.27448240000000002"/>
    <n v="0.27376200000000001"/>
    <n v="0.26944230000000002"/>
    <n v="5.0400999999999918E-3"/>
    <n v="7.2040000000000992E-4"/>
    <n v="4.3196999999999819E-3"/>
    <n v="1.8362197357644758E-2"/>
    <n v="2.6245762934162986E-3"/>
    <n v="1.573762106422846E-2"/>
    <n v="0.14293367195095555"/>
    <n v="0.85706632804904448"/>
  </r>
  <r>
    <x v="8"/>
    <x v="1"/>
    <x v="44"/>
    <x v="8"/>
    <x v="266"/>
    <x v="0"/>
    <n v="0.53663620000000001"/>
    <n v="0.36422060000000001"/>
    <n v="0.32989410000000002"/>
    <n v="0.20674209999999998"/>
    <n v="0.1724156"/>
    <n v="3.4326499999999982E-2"/>
    <n v="0.38525559774014495"/>
    <n v="0.32128954401510745"/>
    <n v="6.3966053725037525E-2"/>
    <n v="0.83396463516622887"/>
    <n v="0.16603536483377107"/>
    <n v="2013"/>
    <s v="UK"/>
    <s v="Wave IX"/>
    <s v="United Kingdom 2013"/>
    <s v="Gross"/>
    <n v="0.45930799999999999"/>
    <n v="0.36429250000000002"/>
    <n v="0.33546110000000001"/>
    <n v="0.12384689999999998"/>
    <n v="9.5015499999999975E-2"/>
    <n v="2.8831400000000007E-2"/>
    <n v="0.26963802067457998"/>
    <n v="0.20686663415398812"/>
    <n v="6.277138652059186E-2"/>
    <n v="0.76720127835254648"/>
    <n v="0.23279872164745352"/>
  </r>
  <r>
    <x v="0"/>
    <x v="1"/>
    <x v="44"/>
    <x v="0"/>
    <x v="267"/>
    <x v="0"/>
    <n v="0.5418885"/>
    <n v="0.3695504"/>
    <n v="0.33375630000000001"/>
    <n v="0.20813219999999999"/>
    <n v="0.17233809999999999"/>
    <n v="3.5794099999999995E-2"/>
    <n v="0.38408676323634844"/>
    <n v="0.3180323996541724"/>
    <n v="6.6054363582176034E-2"/>
    <n v="0.8280222858356372"/>
    <n v="0.17197771416436283"/>
    <n v="2010"/>
    <s v="UK"/>
    <s v="Wave VIII"/>
    <s v="United Kingdom 2010"/>
    <s v="Gross"/>
    <n v="0.47100449999999999"/>
    <n v="0.36989529999999998"/>
    <n v="0.33957140000000002"/>
    <n v="0.13143309999999997"/>
    <n v="0.10110920000000001"/>
    <n v="3.0323899999999959E-2"/>
    <n v="0.27904850165975054"/>
    <n v="0.21466716347720671"/>
    <n v="6.4381338182543824E-2"/>
    <n v="0.76928262363133815"/>
    <n v="0.23071737636866183"/>
  </r>
  <r>
    <x v="9"/>
    <x v="1"/>
    <x v="44"/>
    <x v="1"/>
    <x v="268"/>
    <x v="0"/>
    <n v="0.52426720000000004"/>
    <n v="0.37217240000000001"/>
    <n v="0.33870440000000002"/>
    <n v="0.18556280000000003"/>
    <n v="0.15209480000000003"/>
    <n v="3.3467999999999998E-2"/>
    <n v="0.35394699496745174"/>
    <n v="0.29010931830181252"/>
    <n v="6.3837676665639193E-2"/>
    <n v="0.81964057451170169"/>
    <n v="0.18035942548829825"/>
    <n v="2007"/>
    <s v="UK"/>
    <s v="Wave VII"/>
    <s v="United Kingdom 2007"/>
    <s v="Gross"/>
    <n v="0.4504629"/>
    <n v="0.36358550000000001"/>
    <n v="0.33685310000000002"/>
    <n v="0.11360979999999998"/>
    <n v="8.6877399999999994E-2"/>
    <n v="2.673239999999999E-2"/>
    <n v="0.25220678550886205"/>
    <n v="0.19286249766628949"/>
    <n v="5.9344287842572584E-2"/>
    <n v="0.76469987624307068"/>
    <n v="0.23530012375692935"/>
  </r>
  <r>
    <x v="10"/>
    <x v="1"/>
    <x v="44"/>
    <x v="2"/>
    <x v="269"/>
    <x v="0"/>
    <n v="0.52655180000000001"/>
    <n v="0.367336"/>
    <n v="0.34397749999999999"/>
    <n v="0.18257430000000002"/>
    <n v="0.15921580000000002"/>
    <n v="2.3358500000000004E-2"/>
    <n v="0.34673568678333266"/>
    <n v="0.30237442925843194"/>
    <n v="4.4361257524900694E-2"/>
    <n v="0.87206030640676147"/>
    <n v="0.12793969359323848"/>
    <n v="2004"/>
    <s v="UK"/>
    <s v="Wave VI"/>
    <s v="United Kingdom 2004"/>
    <s v="Gross"/>
    <n v="0.44861079999999998"/>
    <n v="0.35742699999999999"/>
    <n v="0.33964220000000001"/>
    <n v="0.10896859999999997"/>
    <n v="9.1183799999999982E-2"/>
    <n v="1.778479999999999E-2"/>
    <n v="0.24290231086723721"/>
    <n v="0.20325814715116083"/>
    <n v="3.9644163716076361E-2"/>
    <n v="0.83678968069700821"/>
    <n v="0.16321031930299182"/>
  </r>
  <r>
    <x v="33"/>
    <x v="1"/>
    <x v="44"/>
    <x v="3"/>
    <x v="270"/>
    <x v="0"/>
    <n v="0.52993570000000001"/>
    <n v="0.37332359999999998"/>
    <n v="0.346362"/>
    <n v="0.18357370000000001"/>
    <n v="0.15661210000000003"/>
    <n v="2.6961599999999974E-2"/>
    <n v="0.34640749811722443"/>
    <n v="0.29553038227090578"/>
    <n v="5.0877115846318662E-2"/>
    <n v="0.8531292881278747"/>
    <n v="0.14687071187212533"/>
    <n v="1999"/>
    <s v="UK"/>
    <s v="Wave V"/>
    <s v="United Kingdom 1999"/>
    <s v="Gross"/>
    <n v="0.45721390000000001"/>
    <n v="0.36035499999999998"/>
    <n v="0.33913110000000002"/>
    <n v="0.11808279999999999"/>
    <n v="9.6858900000000026E-2"/>
    <n v="2.1223899999999962E-2"/>
    <n v="0.25826598885117008"/>
    <n v="0.2118459215697511"/>
    <n v="4.6420067281418967E-2"/>
    <n v="0.8202625615246254"/>
    <n v="0.1797374384753746"/>
  </r>
  <r>
    <x v="4"/>
    <x v="1"/>
    <x v="44"/>
    <x v="4"/>
    <x v="271"/>
    <x v="0"/>
    <n v="0.53797640000000002"/>
    <n v="0.37979960000000001"/>
    <n v="0.34430369999999999"/>
    <n v="0.19367270000000003"/>
    <n v="0.15817680000000001"/>
    <n v="3.5495900000000025E-2"/>
    <n v="0.36000222314584807"/>
    <n v="0.29402181954450046"/>
    <n v="6.5980403601347618E-2"/>
    <n v="0.81672223292183144"/>
    <n v="0.18327776707816856"/>
    <n v="1995"/>
    <s v="UK"/>
    <s v="Wave IV"/>
    <s v="United Kingdom 1995"/>
    <s v="Gross"/>
    <n v="0.46981070000000003"/>
    <n v="0.36562109999999998"/>
    <n v="0.33789999999999998"/>
    <n v="0.13191070000000005"/>
    <n v="0.10418960000000005"/>
    <n v="2.7721099999999999E-2"/>
    <n v="0.28077415009917833"/>
    <n v="0.22176932113295852"/>
    <n v="5.9004828966219794E-2"/>
    <n v="0.7898494966670635"/>
    <n v="0.2101505033329365"/>
  </r>
  <r>
    <x v="13"/>
    <x v="1"/>
    <x v="44"/>
    <x v="4"/>
    <x v="272"/>
    <x v="0"/>
    <n v="0.53493000000000002"/>
    <n v="0.36799419999999999"/>
    <n v="0.33939960000000002"/>
    <n v="0.19553039999999999"/>
    <n v="0.16693580000000002"/>
    <n v="2.859459999999997E-2"/>
    <n v="0.36552520890583812"/>
    <n v="0.31207036434673702"/>
    <n v="5.3454844559101135E-2"/>
    <n v="0.85375880170040075"/>
    <n v="0.14624119829959931"/>
    <n v="1994"/>
    <s v="UK"/>
    <s v="Wave IV"/>
    <s v="United Kingdom 1994"/>
    <s v="Gross"/>
    <n v="0.4631922"/>
    <n v="0.35385929999999999"/>
    <n v="0.33211829999999998"/>
    <n v="0.13107390000000002"/>
    <n v="0.10933290000000001"/>
    <n v="2.174100000000001E-2"/>
    <n v="0.28297950613157996"/>
    <n v="0.2360421872389043"/>
    <n v="4.6937318892675675E-2"/>
    <n v="0.83413173789747608"/>
    <n v="0.16586826210252389"/>
  </r>
  <r>
    <x v="21"/>
    <x v="1"/>
    <x v="44"/>
    <x v="5"/>
    <x v="273"/>
    <x v="0"/>
    <n v="0.50066379999999999"/>
    <n v="0.36780350000000001"/>
    <n v="0.33604849999999997"/>
    <n v="0.16461530000000002"/>
    <n v="0.13286029999999999"/>
    <n v="3.1755000000000033E-2"/>
    <n v="0.32879409296218343"/>
    <n v="0.26536829704883796"/>
    <n v="6.3425795913345503E-2"/>
    <n v="0.8070956952361048"/>
    <n v="0.19290430476389514"/>
    <n v="1991"/>
    <s v="UK"/>
    <s v="Wave III"/>
    <s v="United Kingdom 1991"/>
    <s v="Gross"/>
    <n v="0.42987730000000002"/>
    <n v="0.34724460000000001"/>
    <n v="0.32266830000000002"/>
    <n v="0.107209"/>
    <n v="8.2632700000000003E-2"/>
    <n v="2.4576299999999995E-2"/>
    <n v="0.24939442022177025"/>
    <n v="0.19222392063968022"/>
    <n v="5.7170499582090042E-2"/>
    <n v="0.77076271581676914"/>
    <n v="0.22923728418323083"/>
  </r>
  <r>
    <x v="34"/>
    <x v="1"/>
    <x v="44"/>
    <x v="6"/>
    <x v="274"/>
    <x v="0"/>
    <n v="0.49977899999999997"/>
    <n v="0.34042020000000001"/>
    <n v="0.30334660000000002"/>
    <n v="0.19643239999999995"/>
    <n v="0.15935879999999997"/>
    <n v="3.7073599999999984E-2"/>
    <n v="0.39303852302717796"/>
    <n v="0.31885853547267889"/>
    <n v="7.4179987554499061E-2"/>
    <n v="0.81126535133715216"/>
    <n v="0.18873464866284784"/>
    <n v="1986"/>
    <s v="UK"/>
    <s v="Wave II"/>
    <s v="United Kingdom 1986"/>
    <s v="Gross"/>
    <n v="0.43369249999999998"/>
    <n v="0.32807409999999998"/>
    <n v="0.29927150000000002"/>
    <n v="0.13442099999999996"/>
    <n v="0.1056184"/>
    <n v="2.8802599999999956E-2"/>
    <n v="0.309945410630804"/>
    <n v="0.24353291790842591"/>
    <n v="6.6412492722378078E-2"/>
    <n v="0.78572842041050162"/>
    <n v="0.21427157958949841"/>
  </r>
  <r>
    <x v="35"/>
    <x v="1"/>
    <x v="44"/>
    <x v="7"/>
    <x v="275"/>
    <x v="0"/>
    <n v="0.40976829999999997"/>
    <n v="0.2954987"/>
    <n v="0.2670458"/>
    <n v="0.14272249999999997"/>
    <n v="0.11426959999999997"/>
    <n v="2.8452900000000003E-2"/>
    <n v="0.34830049078955105"/>
    <n v="0.27886393359369177"/>
    <n v="6.9436557195859228E-2"/>
    <n v="0.80064180490111925"/>
    <n v="0.19935819509888075"/>
    <n v="1979"/>
    <s v="UK"/>
    <s v="Wave I"/>
    <s v="United Kingdom 1979"/>
    <s v="Gross"/>
    <n v="0.34087319999999999"/>
    <n v="0.27309410000000001"/>
    <n v="0.25280609999999998"/>
    <n v="8.8067100000000009E-2"/>
    <n v="6.7779099999999981E-2"/>
    <n v="2.0288000000000028E-2"/>
    <n v="0.25835735986284641"/>
    <n v="0.19883962716928166"/>
    <n v="5.951773269356473E-2"/>
    <n v="0.76963020242519598"/>
    <n v="0.23036979757480405"/>
  </r>
  <r>
    <x v="41"/>
    <x v="1"/>
    <x v="44"/>
    <x v="9"/>
    <x v="276"/>
    <x v="0"/>
    <n v="0.37425940000000002"/>
    <n v="0.3069944"/>
    <n v="0.26805869999999998"/>
    <n v="0.10620070000000004"/>
    <n v="6.7265000000000019E-2"/>
    <n v="3.8935700000000018E-2"/>
    <n v="0.28376227824872274"/>
    <n v="0.1797282847137574"/>
    <n v="0.10403399353496537"/>
    <n v="0.63337623951631206"/>
    <n v="0.366623760483688"/>
    <n v="1974"/>
    <s v="UK"/>
    <s v="Historical wave"/>
    <s v="United Kingdom 1974"/>
    <s v="Gross"/>
    <n v="0.31546400000000002"/>
    <n v="0.28277449999999998"/>
    <n v="0.25330419999999998"/>
    <n v="6.2159800000000043E-2"/>
    <n v="3.2689500000000038E-2"/>
    <n v="2.9470300000000005E-2"/>
    <n v="0.19704245175360752"/>
    <n v="0.10362355134024813"/>
    <n v="9.3418900413359374E-2"/>
    <n v="0.52589454921026157"/>
    <n v="0.47410545078973848"/>
  </r>
  <r>
    <x v="42"/>
    <x v="1"/>
    <x v="44"/>
    <x v="9"/>
    <x v="277"/>
    <x v="0"/>
    <n v="0.36032259999999999"/>
    <n v="0.29464899999999999"/>
    <n v="0.26707579999999997"/>
    <n v="9.3246800000000019E-2"/>
    <n v="6.5673599999999999E-2"/>
    <n v="2.757320000000002E-2"/>
    <n v="0.25878698699443226"/>
    <n v="0.18226333846392095"/>
    <n v="7.6523648530511329E-2"/>
    <n v="0.70429869979452364"/>
    <n v="0.29570130020547636"/>
    <n v="1969"/>
    <s v="UK"/>
    <s v="Historical wave"/>
    <s v="United Kingdom 1969"/>
    <s v="Gross"/>
    <n v="0.32994299999999999"/>
    <n v="0.29106300000000002"/>
    <n v="0.26501859999999999"/>
    <n v="6.4924399999999993E-2"/>
    <n v="3.887999999999997E-2"/>
    <n v="2.6044400000000023E-2"/>
    <n v="0.19677459439963871"/>
    <n v="0.1178385357470835"/>
    <n v="7.8936058652555208E-2"/>
    <n v="0.59885035518233476"/>
    <n v="0.40114964481766524"/>
  </r>
  <r>
    <x v="8"/>
    <x v="0"/>
    <x v="45"/>
    <x v="8"/>
    <x v="278"/>
    <x v="0"/>
    <n v="0.50908909999999996"/>
    <n v="0.41803109999999999"/>
    <n v="0.3771969"/>
    <n v="0.13189219999999996"/>
    <n v="9.1057999999999972E-2"/>
    <n v="4.0834199999999987E-2"/>
    <n v="0.25907488492682318"/>
    <n v="0.17886456417943339"/>
    <n v="8.0210320747389777E-2"/>
    <n v="0.69039715767877097"/>
    <n v="0.30960284232122898"/>
    <n v="2013"/>
    <s v="US"/>
    <s v="Wave IX"/>
    <s v="United States 2013"/>
    <s v="Gross"/>
    <n v="0.46359679999999998"/>
    <n v="0.41105930000000002"/>
    <n v="0.37375999999999998"/>
    <n v="8.9836799999999994E-2"/>
    <n v="5.2537499999999959E-2"/>
    <n v="3.7299300000000035E-2"/>
    <n v="0.19378218313845133"/>
    <n v="0.11332584694286062"/>
    <n v="8.0456336195590727E-2"/>
    <n v="0.58481045629407946"/>
    <n v="0.41518954370592048"/>
  </r>
  <r>
    <x v="0"/>
    <x v="0"/>
    <x v="45"/>
    <x v="0"/>
    <x v="279"/>
    <x v="0"/>
    <n v="0.50650269999999997"/>
    <n v="0.41094310000000001"/>
    <n v="0.36675920000000001"/>
    <n v="0.13974349999999996"/>
    <n v="9.5559599999999967E-2"/>
    <n v="4.4183899999999998E-2"/>
    <n v="0.27589882541593552"/>
    <n v="0.18866552932491765"/>
    <n v="8.7233296091017876E-2"/>
    <n v="0.68382142997706508"/>
    <n v="0.31617857002293492"/>
    <n v="2010"/>
    <s v="US"/>
    <s v="Wave VIII"/>
    <s v="United States 2010"/>
    <s v="Gross"/>
    <n v="0.46361760000000002"/>
    <n v="0.40286179999999999"/>
    <n v="0.36158109999999999"/>
    <n v="0.10203650000000003"/>
    <n v="6.0755800000000026E-2"/>
    <n v="4.1280700000000004E-2"/>
    <n v="0.22008763256614941"/>
    <n v="0.131047225126915"/>
    <n v="8.9040407439234401E-2"/>
    <n v="0.59543202677473261"/>
    <n v="0.40456797322526733"/>
  </r>
  <r>
    <x v="9"/>
    <x v="0"/>
    <x v="45"/>
    <x v="1"/>
    <x v="280"/>
    <x v="0"/>
    <n v="0.48254590000000003"/>
    <n v="0.4087577"/>
    <n v="0.3710542"/>
    <n v="0.11149170000000003"/>
    <n v="7.3788200000000026E-2"/>
    <n v="3.7703500000000001E-2"/>
    <n v="0.23104890125478222"/>
    <n v="0.15291436524483998"/>
    <n v="7.813453600994226E-2"/>
    <n v="0.66182684450950169"/>
    <n v="0.33817315549049831"/>
    <n v="2007"/>
    <s v="US"/>
    <s v="Wave VII"/>
    <s v="United States 2007"/>
    <s v="Gross"/>
    <n v="0.43693939999999998"/>
    <n v="0.39570699999999998"/>
    <n v="0.36141780000000001"/>
    <n v="7.5521599999999967E-2"/>
    <n v="4.1232400000000002E-2"/>
    <n v="3.4289199999999964E-2"/>
    <n v="0.1728422751530303"/>
    <n v="9.4366404128352815E-2"/>
    <n v="7.8475871024677485E-2"/>
    <n v="0.54596830575623423"/>
    <n v="0.45403169424376577"/>
  </r>
  <r>
    <x v="10"/>
    <x v="0"/>
    <x v="45"/>
    <x v="2"/>
    <x v="281"/>
    <x v="0"/>
    <n v="0.48743360000000002"/>
    <n v="0.40916000000000002"/>
    <n v="0.36350310000000002"/>
    <n v="0.1239305"/>
    <n v="7.8273599999999999E-2"/>
    <n v="4.56569E-2"/>
    <n v="0.25425104055198489"/>
    <n v="0.160583103011364"/>
    <n v="9.3667937540620916E-2"/>
    <n v="0.63159270720282734"/>
    <n v="0.3684072927971726"/>
    <n v="2004"/>
    <s v="US"/>
    <s v="Wave VI"/>
    <s v="United States 2004"/>
    <s v="Gross"/>
    <n v="0.44124000000000002"/>
    <n v="0.3975088"/>
    <n v="0.35512359999999998"/>
    <n v="8.6116400000000037E-2"/>
    <n v="4.3731200000000026E-2"/>
    <n v="4.2385200000000012E-2"/>
    <n v="0.19516906898739922"/>
    <n v="9.9109781524793814E-2"/>
    <n v="9.6059287462605406E-2"/>
    <n v="0.50781500387847156"/>
    <n v="0.49218499612152844"/>
  </r>
  <r>
    <x v="11"/>
    <x v="0"/>
    <x v="45"/>
    <x v="3"/>
    <x v="282"/>
    <x v="0"/>
    <n v="0.47694829999999999"/>
    <n v="0.4093637"/>
    <n v="0.35690369999999999"/>
    <n v="0.1200446"/>
    <n v="6.7584599999999995E-2"/>
    <n v="5.2460000000000007E-2"/>
    <n v="0.25169310803707656"/>
    <n v="0.14170215094592012"/>
    <n v="0.10999095709115643"/>
    <n v="0.56299575324504392"/>
    <n v="0.43700424675495614"/>
    <n v="2000"/>
    <s v="US"/>
    <s v="Wave V"/>
    <s v="United States 2000"/>
    <s v="Gross"/>
    <n v="0.43043940000000003"/>
    <n v="0.39498349999999999"/>
    <n v="0.34669610000000001"/>
    <n v="8.374330000000002E-2"/>
    <n v="3.545590000000004E-2"/>
    <n v="4.828739999999998E-2"/>
    <n v="0.19455305439046708"/>
    <n v="8.2371409308720431E-2"/>
    <n v="0.11218164508174665"/>
    <n v="0.42338790088281725"/>
    <n v="0.5766120991171827"/>
  </r>
  <r>
    <x v="12"/>
    <x v="0"/>
    <x v="45"/>
    <x v="4"/>
    <x v="283"/>
    <x v="0"/>
    <n v="0.4827748"/>
    <n v="0.40699079999999999"/>
    <n v="0.36014800000000002"/>
    <n v="0.12262679999999998"/>
    <n v="7.5784000000000018E-2"/>
    <n v="4.6842799999999962E-2"/>
    <n v="0.25400414437538987"/>
    <n v="0.15697588192258588"/>
    <n v="9.7028262452804007E-2"/>
    <n v="0.61800519951592991"/>
    <n v="0.38199480048407014"/>
    <n v="1997"/>
    <s v="US"/>
    <s v="Wave IV"/>
    <s v="United States 1997"/>
    <s v="Gross"/>
    <n v="0.43441669999999999"/>
    <n v="0.3939531"/>
    <n v="0.35115030000000003"/>
    <n v="8.3266399999999963E-2"/>
    <n v="4.0463599999999988E-2"/>
    <n v="4.2802799999999974E-2"/>
    <n v="0.19167403094770519"/>
    <n v="9.3144669622507587E-2"/>
    <n v="9.8529361325197615E-2"/>
    <n v="0.48595351786554969"/>
    <n v="0.51404648213445037"/>
  </r>
  <r>
    <x v="13"/>
    <x v="0"/>
    <x v="45"/>
    <x v="4"/>
    <x v="284"/>
    <x v="0"/>
    <n v="0.48731849999999999"/>
    <n v="0.40571810000000003"/>
    <n v="0.36088429999999999"/>
    <n v="0.1264342"/>
    <n v="8.1600399999999962E-2"/>
    <n v="4.4833800000000035E-2"/>
    <n v="0.25944879991217246"/>
    <n v="0.16744777799324254"/>
    <n v="9.2001021918929893E-2"/>
    <n v="0.64539815967515091"/>
    <n v="0.35460184032484909"/>
    <n v="1994"/>
    <s v="US"/>
    <s v="Wave IV"/>
    <s v="United States 1994"/>
    <s v="Gross"/>
    <n v="0.43641980000000002"/>
    <n v="0.39166509999999999"/>
    <n v="0.35036640000000002"/>
    <n v="8.6053400000000002E-2"/>
    <n v="4.4754700000000036E-2"/>
    <n v="4.1298699999999966E-2"/>
    <n v="0.19718032958174675"/>
    <n v="0.10254965517146572"/>
    <n v="9.4630674410281029E-2"/>
    <n v="0.52008055463235658"/>
    <n v="0.47991944536764342"/>
  </r>
  <r>
    <x v="21"/>
    <x v="0"/>
    <x v="45"/>
    <x v="5"/>
    <x v="285"/>
    <x v="0"/>
    <n v="0.46715620000000002"/>
    <n v="0.38793109999999997"/>
    <n v="0.34576089999999998"/>
    <n v="0.12139530000000004"/>
    <n v="7.9225100000000048E-2"/>
    <n v="4.2170199999999991E-2"/>
    <n v="0.25986019237248703"/>
    <n v="0.16959017133883708"/>
    <n v="9.0270021033649964E-2"/>
    <n v="0.65262081810416073"/>
    <n v="0.34737918189583927"/>
    <n v="1991"/>
    <s v="US"/>
    <s v="Wave III"/>
    <s v="United States 1991"/>
    <s v="Gross"/>
    <n v="0.41667769999999998"/>
    <n v="0.37269140000000001"/>
    <n v="0.33375680000000002"/>
    <n v="8.2920899999999964E-2"/>
    <n v="4.3986299999999978E-2"/>
    <n v="3.8934599999999986E-2"/>
    <n v="0.19900489035050345"/>
    <n v="0.10556432465668304"/>
    <n v="9.3440565693820393E-2"/>
    <n v="0.53046095737021659"/>
    <n v="0.46953904262978335"/>
  </r>
  <r>
    <x v="34"/>
    <x v="0"/>
    <x v="45"/>
    <x v="6"/>
    <x v="286"/>
    <x v="0"/>
    <n v="0.45874690000000001"/>
    <n v="0.38642799999999999"/>
    <n v="0.34049160000000001"/>
    <n v="0.11825530000000001"/>
    <n v="7.2318900000000019E-2"/>
    <n v="4.5936399999999988E-2"/>
    <n v="0.25777896264803096"/>
    <n v="0.15764444402785069"/>
    <n v="0.10013451862018029"/>
    <n v="0.61154891154984181"/>
    <n v="0.38845108845015813"/>
    <n v="1986"/>
    <s v="US"/>
    <s v="Wave II"/>
    <s v="United States 1986"/>
    <s v="Gross"/>
    <n v="0.41296440000000001"/>
    <n v="0.37223060000000002"/>
    <n v="0.3287233"/>
    <n v="8.4241100000000013E-2"/>
    <n v="4.0733799999999987E-2"/>
    <n v="4.3507300000000027E-2"/>
    <n v="0.20399119149253547"/>
    <n v="9.8637558104282083E-2"/>
    <n v="0.10535363338825339"/>
    <n v="0.48353832036856098"/>
    <n v="0.51646167963143907"/>
  </r>
  <r>
    <x v="35"/>
    <x v="0"/>
    <x v="45"/>
    <x v="7"/>
    <x v="287"/>
    <x v="0"/>
    <n v="0.42802620000000002"/>
    <n v="0.35634480000000002"/>
    <n v="0.3101141"/>
    <n v="0.11791210000000002"/>
    <n v="7.1681400000000006E-2"/>
    <n v="4.6230700000000013E-2"/>
    <n v="0.27547869733207925"/>
    <n v="0.16746965489495738"/>
    <n v="0.10800904243712187"/>
    <n v="0.607922342151484"/>
    <n v="0.392077657848516"/>
    <n v="1979"/>
    <s v="US"/>
    <s v="Wave I"/>
    <s v="United States 1979"/>
    <s v="Gross"/>
    <n v="0.38222240000000002"/>
    <n v="0.34015699999999999"/>
    <n v="0.29614610000000002"/>
    <n v="8.6076299999999994E-2"/>
    <n v="4.2065400000000031E-2"/>
    <n v="4.4010899999999964E-2"/>
    <n v="0.22519951734906168"/>
    <n v="0.11005477439312826"/>
    <n v="0.11514474295593341"/>
    <n v="0.48869897985856775"/>
    <n v="0.51130102014143231"/>
  </r>
  <r>
    <x v="41"/>
    <x v="0"/>
    <x v="45"/>
    <x v="9"/>
    <x v="288"/>
    <x v="0"/>
    <n v="0.41160089999999999"/>
    <n v="0.3517381"/>
    <n v="0.3156196"/>
    <n v="9.5981299999999992E-2"/>
    <n v="5.9862799999999994E-2"/>
    <n v="3.6118499999999998E-2"/>
    <n v="0.23319020925367265"/>
    <n v="0.14543894340367086"/>
    <n v="8.7751265850001786E-2"/>
    <n v="0.62369232340049574"/>
    <n v="0.37630767659950431"/>
    <n v="1974"/>
    <s v="US"/>
    <s v="Historical wave"/>
    <s v="United States 1974"/>
    <s v="Gross"/>
    <n v="0.36879689999999998"/>
    <n v="0.33642889999999998"/>
    <n v="0.30271569999999998"/>
    <n v="6.6081200000000007E-2"/>
    <n v="3.2368000000000008E-2"/>
    <n v="3.3713199999999999E-2"/>
    <n v="0.17918046491171702"/>
    <n v="8.7766464414424331E-2"/>
    <n v="9.1414000497292688E-2"/>
    <n v="0.48982161340895752"/>
    <n v="0.51017838659104242"/>
  </r>
  <r>
    <x v="8"/>
    <x v="3"/>
    <x v="46"/>
    <x v="8"/>
    <x v="289"/>
    <x v="1"/>
    <n v="0.46595789999999998"/>
    <n v="0.37168319999999999"/>
    <n v="0.37168319999999999"/>
    <n v="9.4274699999999989E-2"/>
    <n v="9.4274699999999989E-2"/>
    <m/>
    <n v="0.20232450184877215"/>
    <n v="0.20232450184877215"/>
    <n v="0"/>
    <n v="1"/>
    <m/>
    <n v="2013"/>
    <s v="UY"/>
    <s v="Wave IX"/>
    <s v="Uruguay 2013"/>
    <s v="Net"/>
    <n v="0.41911769999999998"/>
    <n v="0.36371369999999997"/>
    <n v="0.36371369999999997"/>
    <n v="5.5404000000000009E-2"/>
    <n v="5.5404000000000009E-2"/>
    <m/>
    <n v="0.1321919833020653"/>
    <n v="0.1321919833020653"/>
    <n v="0"/>
    <n v="1"/>
    <m/>
  </r>
  <r>
    <x v="0"/>
    <x v="3"/>
    <x v="46"/>
    <x v="0"/>
    <x v="290"/>
    <x v="1"/>
    <n v="0.49830780000000002"/>
    <n v="0.40514090000000003"/>
    <n v="0.40514090000000003"/>
    <n v="9.3166899999999997E-2"/>
    <n v="9.3166899999999997E-2"/>
    <m/>
    <n v="0.18696656965835171"/>
    <n v="0.18696656965835171"/>
    <n v="0"/>
    <n v="1"/>
    <m/>
    <n v="2010"/>
    <s v="UY"/>
    <s v="Wave VIII"/>
    <s v="Uruguay 2010"/>
    <s v="Net"/>
    <n v="0.45332719999999999"/>
    <n v="0.40164440000000001"/>
    <n v="0.40164440000000001"/>
    <n v="5.1682799999999973E-2"/>
    <n v="5.1682799999999973E-2"/>
    <m/>
    <n v="0.11400771892796191"/>
    <n v="0.11400771892796191"/>
    <n v="0"/>
    <n v="1"/>
    <m/>
  </r>
  <r>
    <x v="9"/>
    <x v="3"/>
    <x v="46"/>
    <x v="1"/>
    <x v="291"/>
    <x v="1"/>
    <n v="0.52123819999999998"/>
    <n v="0.42255599999999999"/>
    <n v="0.42255599999999999"/>
    <n v="9.8682199999999998E-2"/>
    <n v="9.8682199999999998E-2"/>
    <m/>
    <n v="0.18932265516993957"/>
    <n v="0.18932265516993957"/>
    <n v="0"/>
    <n v="1"/>
    <m/>
    <n v="2007"/>
    <s v="UY"/>
    <s v="Wave VII"/>
    <s v="Uruguay 2007"/>
    <s v="Net"/>
    <n v="0.47660910000000001"/>
    <n v="0.41941610000000001"/>
    <n v="0.41941610000000001"/>
    <n v="5.7192999999999994E-2"/>
    <n v="5.7192999999999994E-2"/>
    <m/>
    <n v="0.11999980696969485"/>
    <n v="0.11999980696969485"/>
    <n v="0"/>
    <n v="1"/>
    <m/>
  </r>
  <r>
    <x v="10"/>
    <x v="3"/>
    <x v="46"/>
    <x v="2"/>
    <x v="292"/>
    <x v="1"/>
    <n v="0.52934899999999996"/>
    <n v="0.42418260000000002"/>
    <n v="0.42418260000000002"/>
    <n v="0.10516639999999994"/>
    <n v="0.10516639999999994"/>
    <m/>
    <n v="0.19867119801869834"/>
    <n v="0.19867119801869834"/>
    <n v="0"/>
    <n v="1"/>
    <m/>
    <n v="2004"/>
    <s v="UY"/>
    <s v="Wave VI"/>
    <s v="Uruguay 2004"/>
    <s v="Net"/>
    <n v="0.48777219999999999"/>
    <n v="0.42397309999999999"/>
    <n v="0.42397309999999999"/>
    <n v="6.3799099999999997E-2"/>
    <n v="6.3799099999999997E-2"/>
    <m/>
    <n v="0.13079691708547556"/>
    <n v="0.13079691708547556"/>
    <n v="0"/>
    <n v="1"/>
    <m/>
  </r>
</pivotCacheRecords>
</file>

<file path=xl/pivotCache/pivotCacheRecords2.xml><?xml version="1.0" encoding="utf-8"?>
<pivotCacheRecords xmlns="http://schemas.openxmlformats.org/spreadsheetml/2006/main" xmlns:r="http://schemas.openxmlformats.org/officeDocument/2006/relationships" count="293">
  <r>
    <x v="0"/>
    <x v="0"/>
    <x v="0"/>
    <x v="0"/>
    <x v="0"/>
    <x v="0"/>
    <n v="0.1294679"/>
    <x v="0"/>
    <n v="-0.31798890000000002"/>
    <x v="0"/>
  </r>
  <r>
    <x v="1"/>
    <x v="0"/>
    <x v="0"/>
    <x v="1"/>
    <x v="1"/>
    <x v="0"/>
    <n v="0.11872779999999999"/>
    <x v="1"/>
    <n v="-0.32114239999999999"/>
    <x v="1"/>
  </r>
  <r>
    <x v="2"/>
    <x v="0"/>
    <x v="0"/>
    <x v="2"/>
    <x v="2"/>
    <x v="0"/>
    <n v="0.1348531"/>
    <x v="2"/>
    <n v="-0.33553670000000002"/>
    <x v="2"/>
  </r>
  <r>
    <x v="3"/>
    <x v="0"/>
    <x v="0"/>
    <x v="3"/>
    <x v="3"/>
    <x v="0"/>
    <n v="0.13974030000000001"/>
    <x v="3"/>
    <n v="-0.33546870000000001"/>
    <x v="3"/>
  </r>
  <r>
    <x v="4"/>
    <x v="0"/>
    <x v="0"/>
    <x v="4"/>
    <x v="4"/>
    <x v="0"/>
    <n v="0.1372767"/>
    <x v="4"/>
    <n v="-0.33969660000000002"/>
    <x v="4"/>
  </r>
  <r>
    <x v="5"/>
    <x v="0"/>
    <x v="0"/>
    <x v="5"/>
    <x v="5"/>
    <x v="0"/>
    <n v="9.6777000000000002E-2"/>
    <x v="5"/>
    <n v="-0.37014910000000001"/>
    <x v="5"/>
  </r>
  <r>
    <x v="6"/>
    <x v="0"/>
    <x v="0"/>
    <x v="6"/>
    <x v="6"/>
    <x v="0"/>
    <n v="0.1072415"/>
    <x v="6"/>
    <n v="-0.33999859999999998"/>
    <x v="6"/>
  </r>
  <r>
    <x v="7"/>
    <x v="0"/>
    <x v="0"/>
    <x v="7"/>
    <x v="7"/>
    <x v="0"/>
    <n v="9.6515199999999995E-2"/>
    <x v="7"/>
    <n v="-0.32435380000000003"/>
    <x v="7"/>
  </r>
  <r>
    <x v="8"/>
    <x v="1"/>
    <x v="1"/>
    <x v="8"/>
    <x v="8"/>
    <x v="0"/>
    <n v="0.2608491"/>
    <x v="8"/>
    <n v="4.4714400000000001E-2"/>
    <x v="8"/>
  </r>
  <r>
    <x v="0"/>
    <x v="1"/>
    <x v="1"/>
    <x v="0"/>
    <x v="9"/>
    <x v="0"/>
    <n v="0.25701689999999999"/>
    <x v="9"/>
    <n v="3.5393000000000001E-2"/>
    <x v="9"/>
  </r>
  <r>
    <x v="9"/>
    <x v="1"/>
    <x v="1"/>
    <x v="1"/>
    <x v="10"/>
    <x v="0"/>
    <n v="0.23798059999999999"/>
    <x v="10"/>
    <n v="2.22738E-2"/>
    <x v="10"/>
  </r>
  <r>
    <x v="10"/>
    <x v="1"/>
    <x v="1"/>
    <x v="2"/>
    <x v="11"/>
    <x v="0"/>
    <n v="0.2667544"/>
    <x v="11"/>
    <n v="7.9164399999999996E-2"/>
    <x v="11"/>
  </r>
  <r>
    <x v="11"/>
    <x v="1"/>
    <x v="1"/>
    <x v="3"/>
    <x v="12"/>
    <x v="1"/>
    <n v="0.27360230000000002"/>
    <x v="12"/>
    <n v="3.9528399999999998E-2"/>
    <x v="12"/>
  </r>
  <r>
    <x v="12"/>
    <x v="1"/>
    <x v="1"/>
    <x v="4"/>
    <x v="13"/>
    <x v="1"/>
    <n v="0.26875589999999999"/>
    <x v="12"/>
    <n v="5.6307799999999998E-2"/>
    <x v="12"/>
  </r>
  <r>
    <x v="4"/>
    <x v="1"/>
    <x v="1"/>
    <x v="4"/>
    <x v="14"/>
    <x v="2"/>
    <m/>
    <x v="12"/>
    <m/>
    <x v="12"/>
  </r>
  <r>
    <x v="13"/>
    <x v="1"/>
    <x v="1"/>
    <x v="4"/>
    <x v="15"/>
    <x v="1"/>
    <n v="0.25409559999999998"/>
    <x v="12"/>
    <n v="2.7855899999999999E-2"/>
    <x v="12"/>
  </r>
  <r>
    <x v="14"/>
    <x v="1"/>
    <x v="1"/>
    <x v="6"/>
    <x v="16"/>
    <x v="2"/>
    <m/>
    <x v="12"/>
    <m/>
    <x v="12"/>
  </r>
  <r>
    <x v="11"/>
    <x v="2"/>
    <x v="1"/>
    <x v="3"/>
    <x v="17"/>
    <x v="1"/>
    <n v="0.24549770000000001"/>
    <x v="12"/>
    <n v="-0.16477900000000001"/>
    <x v="12"/>
  </r>
  <r>
    <x v="12"/>
    <x v="2"/>
    <x v="1"/>
    <x v="4"/>
    <x v="18"/>
    <x v="0"/>
    <n v="0.2171797"/>
    <x v="13"/>
    <n v="-0.12640419999999999"/>
    <x v="13"/>
  </r>
  <r>
    <x v="4"/>
    <x v="2"/>
    <x v="1"/>
    <x v="4"/>
    <x v="19"/>
    <x v="1"/>
    <n v="0.28013919999999998"/>
    <x v="12"/>
    <n v="-7.9378199999999996E-2"/>
    <x v="12"/>
  </r>
  <r>
    <x v="15"/>
    <x v="2"/>
    <x v="1"/>
    <x v="5"/>
    <x v="20"/>
    <x v="0"/>
    <n v="0.2256968"/>
    <x v="14"/>
    <n v="-0.1442928"/>
    <x v="14"/>
  </r>
  <r>
    <x v="16"/>
    <x v="2"/>
    <x v="1"/>
    <x v="5"/>
    <x v="21"/>
    <x v="1"/>
    <n v="0.27779520000000002"/>
    <x v="12"/>
    <n v="-7.30325E-2"/>
    <x v="12"/>
  </r>
  <r>
    <x v="6"/>
    <x v="2"/>
    <x v="1"/>
    <x v="6"/>
    <x v="22"/>
    <x v="1"/>
    <n v="0.26778730000000001"/>
    <x v="12"/>
    <n v="-9.5028000000000001E-2"/>
    <x v="12"/>
  </r>
  <r>
    <x v="8"/>
    <x v="3"/>
    <x v="2"/>
    <x v="8"/>
    <x v="23"/>
    <x v="0"/>
    <n v="0.20431579999999999"/>
    <x v="15"/>
    <n v="0.15791179999999999"/>
    <x v="15"/>
  </r>
  <r>
    <x v="17"/>
    <x v="3"/>
    <x v="2"/>
    <x v="0"/>
    <x v="24"/>
    <x v="0"/>
    <n v="0.2015699"/>
    <x v="16"/>
    <n v="0.15331110000000001"/>
    <x v="16"/>
  </r>
  <r>
    <x v="18"/>
    <x v="3"/>
    <x v="2"/>
    <x v="1"/>
    <x v="25"/>
    <x v="0"/>
    <n v="0.2100525"/>
    <x v="17"/>
    <n v="0.2007003"/>
    <x v="17"/>
  </r>
  <r>
    <x v="19"/>
    <x v="3"/>
    <x v="2"/>
    <x v="2"/>
    <x v="26"/>
    <x v="0"/>
    <n v="0.20713290000000001"/>
    <x v="18"/>
    <n v="0.20580689999999999"/>
    <x v="18"/>
  </r>
  <r>
    <x v="0"/>
    <x v="4"/>
    <x v="0"/>
    <x v="0"/>
    <x v="27"/>
    <x v="0"/>
    <n v="0.18174940000000001"/>
    <x v="19"/>
    <n v="-6.5555799999999997E-2"/>
    <x v="19"/>
  </r>
  <r>
    <x v="9"/>
    <x v="4"/>
    <x v="0"/>
    <x v="1"/>
    <x v="28"/>
    <x v="0"/>
    <n v="0.16974310000000001"/>
    <x v="20"/>
    <n v="-7.4237800000000007E-2"/>
    <x v="20"/>
  </r>
  <r>
    <x v="10"/>
    <x v="4"/>
    <x v="0"/>
    <x v="2"/>
    <x v="29"/>
    <x v="0"/>
    <n v="0.16996459999999999"/>
    <x v="21"/>
    <n v="-7.93296E-2"/>
    <x v="21"/>
  </r>
  <r>
    <x v="11"/>
    <x v="4"/>
    <x v="0"/>
    <x v="3"/>
    <x v="30"/>
    <x v="0"/>
    <n v="0.15772459999999999"/>
    <x v="22"/>
    <n v="-0.11668770000000001"/>
    <x v="22"/>
  </r>
  <r>
    <x v="20"/>
    <x v="4"/>
    <x v="0"/>
    <x v="3"/>
    <x v="31"/>
    <x v="0"/>
    <n v="0.17461760000000001"/>
    <x v="23"/>
    <n v="-0.1025397"/>
    <x v="23"/>
  </r>
  <r>
    <x v="12"/>
    <x v="4"/>
    <x v="0"/>
    <x v="4"/>
    <x v="32"/>
    <x v="0"/>
    <n v="0.1617468"/>
    <x v="24"/>
    <n v="-0.14726449999999999"/>
    <x v="24"/>
  </r>
  <r>
    <x v="13"/>
    <x v="4"/>
    <x v="0"/>
    <x v="4"/>
    <x v="33"/>
    <x v="0"/>
    <n v="0.17002159999999999"/>
    <x v="25"/>
    <n v="-0.13710900000000001"/>
    <x v="25"/>
  </r>
  <r>
    <x v="21"/>
    <x v="4"/>
    <x v="0"/>
    <x v="5"/>
    <x v="34"/>
    <x v="0"/>
    <n v="0.15834229999999999"/>
    <x v="26"/>
    <n v="-0.1089326"/>
    <x v="26"/>
  </r>
  <r>
    <x v="14"/>
    <x v="4"/>
    <x v="0"/>
    <x v="6"/>
    <x v="35"/>
    <x v="0"/>
    <n v="0.12794649999999999"/>
    <x v="27"/>
    <n v="-0.1842664"/>
    <x v="27"/>
  </r>
  <r>
    <x v="7"/>
    <x v="4"/>
    <x v="0"/>
    <x v="7"/>
    <x v="36"/>
    <x v="0"/>
    <n v="0.1014477"/>
    <x v="28"/>
    <n v="-0.20590149999999999"/>
    <x v="28"/>
  </r>
  <r>
    <x v="22"/>
    <x v="4"/>
    <x v="0"/>
    <x v="9"/>
    <x v="37"/>
    <x v="0"/>
    <n v="0.1030329"/>
    <x v="29"/>
    <n v="-0.1859749"/>
    <x v="29"/>
  </r>
  <r>
    <x v="23"/>
    <x v="4"/>
    <x v="0"/>
    <x v="9"/>
    <x v="38"/>
    <x v="0"/>
    <n v="7.6648900000000006E-2"/>
    <x v="30"/>
    <n v="-0.25992369999999998"/>
    <x v="30"/>
  </r>
  <r>
    <x v="24"/>
    <x v="5"/>
    <x v="2"/>
    <x v="3"/>
    <x v="39"/>
    <x v="2"/>
    <n v="0.1270174"/>
    <x v="31"/>
    <n v="0.32398130000000003"/>
    <x v="31"/>
  </r>
  <r>
    <x v="8"/>
    <x v="6"/>
    <x v="3"/>
    <x v="8"/>
    <x v="40"/>
    <x v="2"/>
    <n v="0.11182599999999999"/>
    <x v="32"/>
    <n v="0.25010080000000001"/>
    <x v="32"/>
  </r>
  <r>
    <x v="0"/>
    <x v="6"/>
    <x v="3"/>
    <x v="0"/>
    <x v="41"/>
    <x v="2"/>
    <n v="0.1136006"/>
    <x v="33"/>
    <n v="-0.19824539999999999"/>
    <x v="33"/>
  </r>
  <r>
    <x v="9"/>
    <x v="6"/>
    <x v="3"/>
    <x v="1"/>
    <x v="42"/>
    <x v="2"/>
    <n v="0.1034586"/>
    <x v="34"/>
    <n v="-0.18795129999999999"/>
    <x v="34"/>
  </r>
  <r>
    <x v="10"/>
    <x v="6"/>
    <x v="3"/>
    <x v="2"/>
    <x v="43"/>
    <x v="0"/>
    <n v="8.2210800000000001E-2"/>
    <x v="35"/>
    <n v="-4.7128799999999998E-2"/>
    <x v="35"/>
  </r>
  <r>
    <x v="8"/>
    <x v="7"/>
    <x v="4"/>
    <x v="8"/>
    <x v="44"/>
    <x v="0"/>
    <n v="0.2052271"/>
    <x v="36"/>
    <n v="-0.19842129999999999"/>
    <x v="36"/>
  </r>
  <r>
    <x v="0"/>
    <x v="7"/>
    <x v="4"/>
    <x v="0"/>
    <x v="45"/>
    <x v="0"/>
    <n v="0.20760239999999999"/>
    <x v="37"/>
    <n v="-0.1763575"/>
    <x v="37"/>
  </r>
  <r>
    <x v="9"/>
    <x v="7"/>
    <x v="4"/>
    <x v="1"/>
    <x v="46"/>
    <x v="0"/>
    <n v="0.2001645"/>
    <x v="38"/>
    <n v="-0.22527659999999999"/>
    <x v="38"/>
  </r>
  <r>
    <x v="10"/>
    <x v="7"/>
    <x v="4"/>
    <x v="2"/>
    <x v="47"/>
    <x v="0"/>
    <n v="0.2068538"/>
    <x v="39"/>
    <n v="-0.21665119999999999"/>
    <x v="39"/>
  </r>
  <r>
    <x v="24"/>
    <x v="7"/>
    <x v="4"/>
    <x v="3"/>
    <x v="48"/>
    <x v="0"/>
    <n v="0.2091565"/>
    <x v="40"/>
    <n v="-0.24207339999999999"/>
    <x v="40"/>
  </r>
  <r>
    <x v="25"/>
    <x v="7"/>
    <x v="4"/>
    <x v="4"/>
    <x v="49"/>
    <x v="0"/>
    <n v="0.16970109999999999"/>
    <x v="41"/>
    <n v="-0.29210340000000001"/>
    <x v="41"/>
  </r>
  <r>
    <x v="15"/>
    <x v="7"/>
    <x v="4"/>
    <x v="5"/>
    <x v="50"/>
    <x v="0"/>
    <n v="0.24121000000000001"/>
    <x v="42"/>
    <n v="-0.2080099"/>
    <x v="42"/>
  </r>
  <r>
    <x v="8"/>
    <x v="8"/>
    <x v="1"/>
    <x v="8"/>
    <x v="51"/>
    <x v="0"/>
    <n v="0.23573759999999999"/>
    <x v="43"/>
    <n v="-0.1991366"/>
    <x v="43"/>
  </r>
  <r>
    <x v="0"/>
    <x v="8"/>
    <x v="1"/>
    <x v="0"/>
    <x v="52"/>
    <x v="0"/>
    <n v="0.22407060000000001"/>
    <x v="44"/>
    <n v="-0.20893510000000001"/>
    <x v="44"/>
  </r>
  <r>
    <x v="9"/>
    <x v="8"/>
    <x v="1"/>
    <x v="1"/>
    <x v="53"/>
    <x v="0"/>
    <n v="0.19991300000000001"/>
    <x v="45"/>
    <n v="-0.23589170000000001"/>
    <x v="45"/>
  </r>
  <r>
    <x v="10"/>
    <x v="8"/>
    <x v="1"/>
    <x v="2"/>
    <x v="54"/>
    <x v="0"/>
    <n v="0.22613800000000001"/>
    <x v="46"/>
    <n v="-0.2232652"/>
    <x v="46"/>
  </r>
  <r>
    <x v="11"/>
    <x v="8"/>
    <x v="1"/>
    <x v="3"/>
    <x v="55"/>
    <x v="0"/>
    <n v="0.21155080000000001"/>
    <x v="47"/>
    <n v="-0.24703629999999999"/>
    <x v="47"/>
  </r>
  <r>
    <x v="4"/>
    <x v="8"/>
    <x v="1"/>
    <x v="4"/>
    <x v="56"/>
    <x v="0"/>
    <n v="0.2427706"/>
    <x v="48"/>
    <n v="-0.206148"/>
    <x v="48"/>
  </r>
  <r>
    <x v="15"/>
    <x v="8"/>
    <x v="1"/>
    <x v="5"/>
    <x v="57"/>
    <x v="0"/>
    <n v="0.2272255"/>
    <x v="49"/>
    <n v="-0.1633809"/>
    <x v="49"/>
  </r>
  <r>
    <x v="14"/>
    <x v="8"/>
    <x v="1"/>
    <x v="6"/>
    <x v="58"/>
    <x v="0"/>
    <n v="0.2053652"/>
    <x v="50"/>
    <n v="-0.122006"/>
    <x v="50"/>
  </r>
  <r>
    <x v="9"/>
    <x v="9"/>
    <x v="3"/>
    <x v="1"/>
    <x v="59"/>
    <x v="0"/>
    <n v="2.7653299999999999E-2"/>
    <x v="51"/>
    <n v="2.58216E-2"/>
    <x v="51"/>
  </r>
  <r>
    <x v="26"/>
    <x v="10"/>
    <x v="5"/>
    <x v="8"/>
    <x v="60"/>
    <x v="1"/>
    <n v="9.6814600000000001E-2"/>
    <x v="12"/>
    <n v="-3.9843999999999997E-2"/>
    <x v="12"/>
  </r>
  <r>
    <x v="8"/>
    <x v="11"/>
    <x v="4"/>
    <x v="8"/>
    <x v="61"/>
    <x v="0"/>
    <n v="0.19119510000000001"/>
    <x v="52"/>
    <n v="2.24292E-2"/>
    <x v="52"/>
  </r>
  <r>
    <x v="0"/>
    <x v="11"/>
    <x v="4"/>
    <x v="0"/>
    <x v="62"/>
    <x v="0"/>
    <n v="0.21029210000000001"/>
    <x v="53"/>
    <n v="5.5024999999999996E-3"/>
    <x v="53"/>
  </r>
  <r>
    <x v="9"/>
    <x v="11"/>
    <x v="4"/>
    <x v="1"/>
    <x v="63"/>
    <x v="0"/>
    <n v="0.1544259"/>
    <x v="54"/>
    <n v="-0.1066082"/>
    <x v="54"/>
  </r>
  <r>
    <x v="10"/>
    <x v="11"/>
    <x v="4"/>
    <x v="2"/>
    <x v="64"/>
    <x v="0"/>
    <n v="0.17470910000000001"/>
    <x v="55"/>
    <n v="-0.1072584"/>
    <x v="55"/>
  </r>
  <r>
    <x v="11"/>
    <x v="11"/>
    <x v="4"/>
    <x v="3"/>
    <x v="65"/>
    <x v="2"/>
    <n v="0.22357750000000001"/>
    <x v="56"/>
    <n v="-2.7700800000000001E-2"/>
    <x v="56"/>
  </r>
  <r>
    <x v="8"/>
    <x v="12"/>
    <x v="1"/>
    <x v="8"/>
    <x v="66"/>
    <x v="0"/>
    <n v="0.2548937"/>
    <x v="57"/>
    <n v="-3.3408399999999998E-2"/>
    <x v="57"/>
  </r>
  <r>
    <x v="0"/>
    <x v="12"/>
    <x v="1"/>
    <x v="0"/>
    <x v="67"/>
    <x v="0"/>
    <n v="0.24576310000000001"/>
    <x v="58"/>
    <n v="-5.24441E-2"/>
    <x v="58"/>
  </r>
  <r>
    <x v="9"/>
    <x v="12"/>
    <x v="1"/>
    <x v="1"/>
    <x v="68"/>
    <x v="0"/>
    <n v="0.23460239999999999"/>
    <x v="59"/>
    <n v="-3.8579500000000003E-2"/>
    <x v="59"/>
  </r>
  <r>
    <x v="10"/>
    <x v="12"/>
    <x v="1"/>
    <x v="2"/>
    <x v="69"/>
    <x v="0"/>
    <n v="0.23389270000000001"/>
    <x v="60"/>
    <n v="-6.1514899999999997E-2"/>
    <x v="60"/>
  </r>
  <r>
    <x v="11"/>
    <x v="12"/>
    <x v="1"/>
    <x v="3"/>
    <x v="70"/>
    <x v="0"/>
    <n v="0.2364907"/>
    <x v="61"/>
    <n v="-8.5522799999999996E-2"/>
    <x v="61"/>
  </r>
  <r>
    <x v="4"/>
    <x v="12"/>
    <x v="1"/>
    <x v="4"/>
    <x v="71"/>
    <x v="0"/>
    <n v="0.2992302"/>
    <x v="62"/>
    <n v="-7.3569499999999996E-2"/>
    <x v="62"/>
  </r>
  <r>
    <x v="21"/>
    <x v="12"/>
    <x v="1"/>
    <x v="5"/>
    <x v="72"/>
    <x v="0"/>
    <n v="0.22516059999999999"/>
    <x v="63"/>
    <n v="-9.7187300000000004E-2"/>
    <x v="63"/>
  </r>
  <r>
    <x v="14"/>
    <x v="12"/>
    <x v="1"/>
    <x v="6"/>
    <x v="73"/>
    <x v="0"/>
    <n v="0.1906185"/>
    <x v="64"/>
    <n v="-0.15032029999999999"/>
    <x v="64"/>
  </r>
  <r>
    <x v="0"/>
    <x v="13"/>
    <x v="1"/>
    <x v="0"/>
    <x v="74"/>
    <x v="2"/>
    <n v="0.29139749999999998"/>
    <x v="65"/>
    <n v="8.1958900000000001E-2"/>
    <x v="65"/>
  </r>
  <r>
    <x v="27"/>
    <x v="13"/>
    <x v="1"/>
    <x v="2"/>
    <x v="75"/>
    <x v="2"/>
    <n v="0.30313669999999998"/>
    <x v="66"/>
    <n v="0.1110623"/>
    <x v="66"/>
  </r>
  <r>
    <x v="11"/>
    <x v="13"/>
    <x v="1"/>
    <x v="3"/>
    <x v="76"/>
    <x v="2"/>
    <n v="0.27543800000000002"/>
    <x v="67"/>
    <n v="4.68523E-2"/>
    <x v="67"/>
  </r>
  <r>
    <x v="13"/>
    <x v="13"/>
    <x v="1"/>
    <x v="4"/>
    <x v="77"/>
    <x v="2"/>
    <n v="0.27943050000000003"/>
    <x v="68"/>
    <n v="6.8507799999999994E-2"/>
    <x v="68"/>
  </r>
  <r>
    <x v="5"/>
    <x v="13"/>
    <x v="1"/>
    <x v="5"/>
    <x v="78"/>
    <x v="2"/>
    <n v="0.25726890000000002"/>
    <x v="69"/>
    <n v="2.7819400000000001E-2"/>
    <x v="69"/>
  </r>
  <r>
    <x v="28"/>
    <x v="13"/>
    <x v="1"/>
    <x v="6"/>
    <x v="79"/>
    <x v="2"/>
    <n v="0.23041600000000001"/>
    <x v="70"/>
    <n v="2.5506899999999999E-2"/>
    <x v="70"/>
  </r>
  <r>
    <x v="29"/>
    <x v="13"/>
    <x v="1"/>
    <x v="7"/>
    <x v="80"/>
    <x v="2"/>
    <n v="0.20447689999999999"/>
    <x v="71"/>
    <n v="0.2480329"/>
    <x v="71"/>
  </r>
  <r>
    <x v="8"/>
    <x v="14"/>
    <x v="6"/>
    <x v="8"/>
    <x v="81"/>
    <x v="1"/>
    <n v="0.1345644"/>
    <x v="12"/>
    <n v="-3.5533500000000003E-2"/>
    <x v="12"/>
  </r>
  <r>
    <x v="0"/>
    <x v="14"/>
    <x v="6"/>
    <x v="0"/>
    <x v="82"/>
    <x v="1"/>
    <n v="0.14552290000000001"/>
    <x v="12"/>
    <n v="-1.5844199999999999E-2"/>
    <x v="12"/>
  </r>
  <r>
    <x v="8"/>
    <x v="15"/>
    <x v="1"/>
    <x v="8"/>
    <x v="83"/>
    <x v="0"/>
    <n v="0.2242014"/>
    <x v="72"/>
    <n v="-0.1183477"/>
    <x v="72"/>
  </r>
  <r>
    <x v="0"/>
    <x v="15"/>
    <x v="1"/>
    <x v="0"/>
    <x v="84"/>
    <x v="0"/>
    <n v="0.2314551"/>
    <x v="73"/>
    <n v="-0.1050707"/>
    <x v="73"/>
  </r>
  <r>
    <x v="9"/>
    <x v="15"/>
    <x v="1"/>
    <x v="1"/>
    <x v="85"/>
    <x v="0"/>
    <n v="0.2217459"/>
    <x v="74"/>
    <n v="-0.1097098"/>
    <x v="74"/>
  </r>
  <r>
    <x v="10"/>
    <x v="15"/>
    <x v="1"/>
    <x v="2"/>
    <x v="86"/>
    <x v="0"/>
    <n v="0.22089710000000001"/>
    <x v="75"/>
    <n v="-0.1035326"/>
    <x v="75"/>
  </r>
  <r>
    <x v="11"/>
    <x v="15"/>
    <x v="1"/>
    <x v="3"/>
    <x v="87"/>
    <x v="0"/>
    <n v="0.20568980000000001"/>
    <x v="76"/>
    <n v="-0.121305"/>
    <x v="76"/>
  </r>
  <r>
    <x v="13"/>
    <x v="15"/>
    <x v="1"/>
    <x v="4"/>
    <x v="88"/>
    <x v="0"/>
    <n v="0.18503739999999999"/>
    <x v="77"/>
    <n v="-0.1844828"/>
    <x v="77"/>
  </r>
  <r>
    <x v="5"/>
    <x v="15"/>
    <x v="1"/>
    <x v="5"/>
    <x v="89"/>
    <x v="0"/>
    <n v="0.16780490000000001"/>
    <x v="78"/>
    <n v="-0.2626308"/>
    <x v="78"/>
  </r>
  <r>
    <x v="28"/>
    <x v="15"/>
    <x v="1"/>
    <x v="6"/>
    <x v="90"/>
    <x v="0"/>
    <n v="0.16895109999999999"/>
    <x v="79"/>
    <n v="-0.25043530000000003"/>
    <x v="79"/>
  </r>
  <r>
    <x v="30"/>
    <x v="15"/>
    <x v="1"/>
    <x v="6"/>
    <x v="91"/>
    <x v="0"/>
    <n v="0.1787657"/>
    <x v="80"/>
    <n v="-0.16203989999999999"/>
    <x v="80"/>
  </r>
  <r>
    <x v="7"/>
    <x v="15"/>
    <x v="1"/>
    <x v="7"/>
    <x v="92"/>
    <x v="0"/>
    <n v="0.1778487"/>
    <x v="81"/>
    <n v="-0.2328327"/>
    <x v="81"/>
  </r>
  <r>
    <x v="29"/>
    <x v="15"/>
    <x v="1"/>
    <x v="9"/>
    <x v="93"/>
    <x v="0"/>
    <n v="0.16913239999999999"/>
    <x v="82"/>
    <n v="-0.1708828"/>
    <x v="82"/>
  </r>
  <r>
    <x v="31"/>
    <x v="15"/>
    <x v="1"/>
    <x v="9"/>
    <x v="94"/>
    <x v="0"/>
    <n v="0.122071"/>
    <x v="83"/>
    <n v="9.1817899999999994E-2"/>
    <x v="83"/>
  </r>
  <r>
    <x v="8"/>
    <x v="16"/>
    <x v="1"/>
    <x v="8"/>
    <x v="95"/>
    <x v="0"/>
    <n v="0.29631429999999997"/>
    <x v="84"/>
    <n v="0.17165169999999999"/>
    <x v="84"/>
  </r>
  <r>
    <x v="0"/>
    <x v="16"/>
    <x v="1"/>
    <x v="0"/>
    <x v="96"/>
    <x v="0"/>
    <n v="0.26207900000000001"/>
    <x v="85"/>
    <n v="0.13535559999999999"/>
    <x v="85"/>
  </r>
  <r>
    <x v="9"/>
    <x v="16"/>
    <x v="1"/>
    <x v="1"/>
    <x v="97"/>
    <x v="0"/>
    <n v="0.20172100000000001"/>
    <x v="86"/>
    <n v="-8.8942400000000005E-2"/>
    <x v="86"/>
  </r>
  <r>
    <x v="10"/>
    <x v="16"/>
    <x v="1"/>
    <x v="2"/>
    <x v="98"/>
    <x v="1"/>
    <n v="0.21981220000000001"/>
    <x v="12"/>
    <n v="3.3350600000000001E-2"/>
    <x v="12"/>
  </r>
  <r>
    <x v="11"/>
    <x v="16"/>
    <x v="1"/>
    <x v="3"/>
    <x v="99"/>
    <x v="1"/>
    <n v="0.2179055"/>
    <x v="12"/>
    <n v="-8.0992300000000003E-2"/>
    <x v="12"/>
  </r>
  <r>
    <x v="4"/>
    <x v="16"/>
    <x v="1"/>
    <x v="4"/>
    <x v="100"/>
    <x v="1"/>
    <n v="0.20857970000000001"/>
    <x v="12"/>
    <n v="-7.5548799999999999E-2"/>
    <x v="12"/>
  </r>
  <r>
    <x v="32"/>
    <x v="17"/>
    <x v="3"/>
    <x v="8"/>
    <x v="101"/>
    <x v="0"/>
    <n v="2.7992199999999998E-2"/>
    <x v="87"/>
    <n v="-3.9479E-2"/>
    <x v="87"/>
  </r>
  <r>
    <x v="17"/>
    <x v="17"/>
    <x v="3"/>
    <x v="0"/>
    <x v="102"/>
    <x v="0"/>
    <n v="1.88691E-2"/>
    <x v="88"/>
    <n v="-4.4248500000000003E-2"/>
    <x v="88"/>
  </r>
  <r>
    <x v="19"/>
    <x v="17"/>
    <x v="3"/>
    <x v="2"/>
    <x v="103"/>
    <x v="0"/>
    <n v="3.0126E-2"/>
    <x v="89"/>
    <n v="-1.3128600000000001E-2"/>
    <x v="89"/>
  </r>
  <r>
    <x v="26"/>
    <x v="18"/>
    <x v="4"/>
    <x v="8"/>
    <x v="104"/>
    <x v="1"/>
    <n v="0.3261194"/>
    <x v="12"/>
    <n v="1.0796999999999999E-2"/>
    <x v="12"/>
  </r>
  <r>
    <x v="18"/>
    <x v="18"/>
    <x v="4"/>
    <x v="0"/>
    <x v="105"/>
    <x v="1"/>
    <n v="0.3866581"/>
    <x v="12"/>
    <n v="1.73156E-2"/>
    <x v="12"/>
  </r>
  <r>
    <x v="9"/>
    <x v="18"/>
    <x v="4"/>
    <x v="1"/>
    <x v="106"/>
    <x v="1"/>
    <n v="0.34702129999999998"/>
    <x v="12"/>
    <n v="3.7730699999999999E-2"/>
    <x v="12"/>
  </r>
  <r>
    <x v="27"/>
    <x v="18"/>
    <x v="4"/>
    <x v="2"/>
    <x v="107"/>
    <x v="1"/>
    <n v="0.35362680000000002"/>
    <x v="12"/>
    <n v="1.4789800000000001E-2"/>
    <x v="12"/>
  </r>
  <r>
    <x v="33"/>
    <x v="18"/>
    <x v="4"/>
    <x v="3"/>
    <x v="108"/>
    <x v="1"/>
    <n v="0.316355"/>
    <x v="12"/>
    <n v="-2.50294E-2"/>
    <x v="12"/>
  </r>
  <r>
    <x v="13"/>
    <x v="18"/>
    <x v="4"/>
    <x v="4"/>
    <x v="109"/>
    <x v="1"/>
    <n v="0.3300305"/>
    <x v="12"/>
    <n v="-6.4349999999999997E-3"/>
    <x v="12"/>
  </r>
  <r>
    <x v="21"/>
    <x v="18"/>
    <x v="4"/>
    <x v="5"/>
    <x v="110"/>
    <x v="1"/>
    <n v="0.31535449999999998"/>
    <x v="12"/>
    <n v="-1.3042700000000001E-2"/>
    <x v="12"/>
  </r>
  <r>
    <x v="0"/>
    <x v="19"/>
    <x v="6"/>
    <x v="0"/>
    <x v="111"/>
    <x v="0"/>
    <n v="0.16388720000000001"/>
    <x v="90"/>
    <n v="-0.1251534"/>
    <x v="90"/>
  </r>
  <r>
    <x v="9"/>
    <x v="19"/>
    <x v="6"/>
    <x v="1"/>
    <x v="112"/>
    <x v="0"/>
    <n v="0.10926"/>
    <x v="91"/>
    <n v="-0.2231216"/>
    <x v="91"/>
  </r>
  <r>
    <x v="10"/>
    <x v="19"/>
    <x v="6"/>
    <x v="2"/>
    <x v="113"/>
    <x v="0"/>
    <n v="0.12602260000000001"/>
    <x v="92"/>
    <n v="-0.20202980000000001"/>
    <x v="92"/>
  </r>
  <r>
    <x v="17"/>
    <x v="20"/>
    <x v="2"/>
    <x v="0"/>
    <x v="114"/>
    <x v="1"/>
    <n v="6.9175799999999996E-2"/>
    <x v="12"/>
    <n v="0.12975349999999999"/>
    <x v="12"/>
  </r>
  <r>
    <x v="10"/>
    <x v="20"/>
    <x v="2"/>
    <x v="2"/>
    <x v="115"/>
    <x v="1"/>
    <n v="4.65601E-2"/>
    <x v="12"/>
    <n v="2.8753299999999999E-2"/>
    <x v="12"/>
  </r>
  <r>
    <x v="0"/>
    <x v="21"/>
    <x v="1"/>
    <x v="0"/>
    <x v="116"/>
    <x v="0"/>
    <n v="0.2677968"/>
    <x v="93"/>
    <n v="-8.65282E-2"/>
    <x v="93"/>
  </r>
  <r>
    <x v="9"/>
    <x v="21"/>
    <x v="1"/>
    <x v="1"/>
    <x v="117"/>
    <x v="0"/>
    <n v="0.21044099999999999"/>
    <x v="94"/>
    <n v="-0.13605829999999999"/>
    <x v="94"/>
  </r>
  <r>
    <x v="10"/>
    <x v="21"/>
    <x v="1"/>
    <x v="2"/>
    <x v="118"/>
    <x v="0"/>
    <n v="0.18157090000000001"/>
    <x v="95"/>
    <n v="-0.15785730000000001"/>
    <x v="95"/>
  </r>
  <r>
    <x v="11"/>
    <x v="21"/>
    <x v="1"/>
    <x v="3"/>
    <x v="119"/>
    <x v="1"/>
    <n v="0.1684147"/>
    <x v="12"/>
    <n v="-0.20805899999999999"/>
    <x v="12"/>
  </r>
  <r>
    <x v="25"/>
    <x v="21"/>
    <x v="1"/>
    <x v="4"/>
    <x v="120"/>
    <x v="1"/>
    <n v="0.20465220000000001"/>
    <x v="12"/>
    <n v="-0.17580480000000001"/>
    <x v="12"/>
  </r>
  <r>
    <x v="4"/>
    <x v="21"/>
    <x v="1"/>
    <x v="4"/>
    <x v="121"/>
    <x v="1"/>
    <n v="0.19850580000000001"/>
    <x v="12"/>
    <n v="-0.18479039999999999"/>
    <x v="12"/>
  </r>
  <r>
    <x v="13"/>
    <x v="21"/>
    <x v="1"/>
    <x v="4"/>
    <x v="122"/>
    <x v="1"/>
    <n v="0.20686099999999999"/>
    <x v="12"/>
    <n v="-0.2068007"/>
    <x v="12"/>
  </r>
  <r>
    <x v="14"/>
    <x v="21"/>
    <x v="1"/>
    <x v="6"/>
    <x v="123"/>
    <x v="0"/>
    <n v="0.18859819999999999"/>
    <x v="96"/>
    <n v="-0.1486441"/>
    <x v="96"/>
  </r>
  <r>
    <x v="26"/>
    <x v="22"/>
    <x v="5"/>
    <x v="8"/>
    <x v="124"/>
    <x v="0"/>
    <n v="0.1481237"/>
    <x v="97"/>
    <n v="9.6457000000000001E-3"/>
    <x v="97"/>
  </r>
  <r>
    <x v="0"/>
    <x v="22"/>
    <x v="5"/>
    <x v="0"/>
    <x v="125"/>
    <x v="0"/>
    <n v="0.15181020000000001"/>
    <x v="98"/>
    <n v="1.04899E-2"/>
    <x v="98"/>
  </r>
  <r>
    <x v="9"/>
    <x v="22"/>
    <x v="5"/>
    <x v="1"/>
    <x v="126"/>
    <x v="0"/>
    <n v="0.15552560000000001"/>
    <x v="99"/>
    <n v="-1.4093400000000001E-2"/>
    <x v="99"/>
  </r>
  <r>
    <x v="27"/>
    <x v="22"/>
    <x v="5"/>
    <x v="2"/>
    <x v="127"/>
    <x v="0"/>
    <n v="0.1648425"/>
    <x v="100"/>
    <n v="-3.9819E-3"/>
    <x v="100"/>
  </r>
  <r>
    <x v="3"/>
    <x v="22"/>
    <x v="5"/>
    <x v="3"/>
    <x v="128"/>
    <x v="0"/>
    <n v="0.17871119999999999"/>
    <x v="101"/>
    <n v="-3.7331700000000002E-2"/>
    <x v="101"/>
  </r>
  <r>
    <x v="12"/>
    <x v="22"/>
    <x v="5"/>
    <x v="4"/>
    <x v="129"/>
    <x v="0"/>
    <n v="0.15960849999999999"/>
    <x v="102"/>
    <n v="-2.50656E-2"/>
    <x v="102"/>
  </r>
  <r>
    <x v="15"/>
    <x v="22"/>
    <x v="5"/>
    <x v="5"/>
    <x v="130"/>
    <x v="0"/>
    <n v="0.15504470000000001"/>
    <x v="103"/>
    <n v="-7.8382999999999994E-2"/>
    <x v="103"/>
  </r>
  <r>
    <x v="34"/>
    <x v="22"/>
    <x v="5"/>
    <x v="6"/>
    <x v="131"/>
    <x v="0"/>
    <n v="0.1462426"/>
    <x v="104"/>
    <n v="-0.10949449999999999"/>
    <x v="104"/>
  </r>
  <r>
    <x v="35"/>
    <x v="22"/>
    <x v="5"/>
    <x v="7"/>
    <x v="132"/>
    <x v="0"/>
    <n v="0.109696"/>
    <x v="105"/>
    <n v="-0.12915409999999999"/>
    <x v="105"/>
  </r>
  <r>
    <x v="32"/>
    <x v="23"/>
    <x v="1"/>
    <x v="8"/>
    <x v="133"/>
    <x v="1"/>
    <n v="0.29994209999999999"/>
    <x v="106"/>
    <n v="-3.6576999999999998E-3"/>
    <x v="106"/>
  </r>
  <r>
    <x v="0"/>
    <x v="23"/>
    <x v="1"/>
    <x v="0"/>
    <x v="134"/>
    <x v="1"/>
    <n v="0.28063389999999999"/>
    <x v="107"/>
    <n v="1.3020800000000001E-2"/>
    <x v="107"/>
  </r>
  <r>
    <x v="1"/>
    <x v="23"/>
    <x v="1"/>
    <x v="1"/>
    <x v="135"/>
    <x v="1"/>
    <n v="0.2730168"/>
    <x v="108"/>
    <n v="-8.0593000000000001E-3"/>
    <x v="108"/>
  </r>
  <r>
    <x v="10"/>
    <x v="23"/>
    <x v="1"/>
    <x v="2"/>
    <x v="136"/>
    <x v="1"/>
    <n v="0.25635409999999997"/>
    <x v="109"/>
    <n v="1.30729E-2"/>
    <x v="109"/>
  </r>
  <r>
    <x v="11"/>
    <x v="23"/>
    <x v="1"/>
    <x v="3"/>
    <x v="137"/>
    <x v="1"/>
    <n v="0.24674080000000001"/>
    <x v="12"/>
    <n v="-1.4736E-3"/>
    <x v="12"/>
  </r>
  <r>
    <x v="20"/>
    <x v="23"/>
    <x v="1"/>
    <x v="3"/>
    <x v="138"/>
    <x v="1"/>
    <n v="0.24816289999999999"/>
    <x v="12"/>
    <n v="-1.27855E-2"/>
    <x v="12"/>
  </r>
  <r>
    <x v="4"/>
    <x v="23"/>
    <x v="1"/>
    <x v="4"/>
    <x v="139"/>
    <x v="1"/>
    <n v="0.25385400000000002"/>
    <x v="12"/>
    <n v="-7.9728000000000004E-3"/>
    <x v="12"/>
  </r>
  <r>
    <x v="36"/>
    <x v="23"/>
    <x v="1"/>
    <x v="4"/>
    <x v="140"/>
    <x v="1"/>
    <n v="0.22658049999999999"/>
    <x v="12"/>
    <n v="1.69172E-2"/>
    <x v="12"/>
  </r>
  <r>
    <x v="21"/>
    <x v="23"/>
    <x v="1"/>
    <x v="5"/>
    <x v="141"/>
    <x v="1"/>
    <n v="0.2066278"/>
    <x v="12"/>
    <n v="1.6995E-2"/>
    <x v="12"/>
  </r>
  <r>
    <x v="5"/>
    <x v="23"/>
    <x v="1"/>
    <x v="5"/>
    <x v="142"/>
    <x v="1"/>
    <n v="0.1901679"/>
    <x v="12"/>
    <n v="4.4683599999999997E-2"/>
    <x v="12"/>
  </r>
  <r>
    <x v="14"/>
    <x v="23"/>
    <x v="1"/>
    <x v="6"/>
    <x v="143"/>
    <x v="1"/>
    <n v="0.1831113"/>
    <x v="12"/>
    <n v="2.59636E-2"/>
    <x v="12"/>
  </r>
  <r>
    <x v="34"/>
    <x v="23"/>
    <x v="1"/>
    <x v="6"/>
    <x v="144"/>
    <x v="1"/>
    <n v="0.20231650000000001"/>
    <x v="12"/>
    <n v="4.5334199999999998E-2"/>
    <x v="12"/>
  </r>
  <r>
    <x v="1"/>
    <x v="24"/>
    <x v="7"/>
    <x v="1"/>
    <x v="145"/>
    <x v="0"/>
    <n v="0.1487781"/>
    <x v="110"/>
    <n v="-3.6214700000000002E-2"/>
    <x v="110"/>
  </r>
  <r>
    <x v="8"/>
    <x v="25"/>
    <x v="1"/>
    <x v="8"/>
    <x v="146"/>
    <x v="0"/>
    <n v="0.25956380000000001"/>
    <x v="111"/>
    <n v="0.1064148"/>
    <x v="111"/>
  </r>
  <r>
    <x v="0"/>
    <x v="25"/>
    <x v="1"/>
    <x v="0"/>
    <x v="147"/>
    <x v="0"/>
    <n v="0.25283870000000003"/>
    <x v="112"/>
    <n v="5.8284299999999997E-2"/>
    <x v="112"/>
  </r>
  <r>
    <x v="9"/>
    <x v="25"/>
    <x v="1"/>
    <x v="0"/>
    <x v="148"/>
    <x v="0"/>
    <n v="0.22115000000000001"/>
    <x v="113"/>
    <n v="2.1150000000000001E-3"/>
    <x v="113"/>
  </r>
  <r>
    <x v="10"/>
    <x v="25"/>
    <x v="1"/>
    <x v="2"/>
    <x v="149"/>
    <x v="0"/>
    <n v="0.23272699999999999"/>
    <x v="114"/>
    <n v="2.8537E-2"/>
    <x v="114"/>
  </r>
  <r>
    <x v="11"/>
    <x v="25"/>
    <x v="1"/>
    <x v="3"/>
    <x v="150"/>
    <x v="1"/>
    <n v="0.25277670000000002"/>
    <x v="12"/>
    <n v="-4.6941999999999999E-3"/>
    <x v="12"/>
  </r>
  <r>
    <x v="12"/>
    <x v="25"/>
    <x v="1"/>
    <x v="4"/>
    <x v="151"/>
    <x v="1"/>
    <n v="0.26230409999999998"/>
    <x v="12"/>
    <n v="3.9823999999999997E-3"/>
    <x v="12"/>
  </r>
  <r>
    <x v="13"/>
    <x v="25"/>
    <x v="1"/>
    <x v="4"/>
    <x v="152"/>
    <x v="1"/>
    <n v="0.25018899999999999"/>
    <x v="12"/>
    <n v="9.8790000000000011E-4"/>
    <x v="12"/>
  </r>
  <r>
    <x v="21"/>
    <x v="25"/>
    <x v="1"/>
    <x v="5"/>
    <x v="153"/>
    <x v="1"/>
    <n v="0.2307623"/>
    <x v="12"/>
    <n v="2.7089999999999999E-2"/>
    <x v="12"/>
  </r>
  <r>
    <x v="6"/>
    <x v="25"/>
    <x v="1"/>
    <x v="6"/>
    <x v="154"/>
    <x v="1"/>
    <n v="0.22420409999999999"/>
    <x v="12"/>
    <n v="-1.0281200000000001E-2"/>
    <x v="12"/>
  </r>
  <r>
    <x v="26"/>
    <x v="26"/>
    <x v="3"/>
    <x v="8"/>
    <x v="155"/>
    <x v="1"/>
    <n v="0.1130118"/>
    <x v="12"/>
    <n v="2.2407900000000001E-2"/>
    <x v="12"/>
  </r>
  <r>
    <x v="0"/>
    <x v="26"/>
    <x v="3"/>
    <x v="0"/>
    <x v="156"/>
    <x v="1"/>
    <n v="0.1028852"/>
    <x v="12"/>
    <n v="-7.0454199999999995E-2"/>
    <x v="12"/>
  </r>
  <r>
    <x v="1"/>
    <x v="26"/>
    <x v="3"/>
    <x v="1"/>
    <x v="157"/>
    <x v="1"/>
    <n v="9.0519100000000005E-2"/>
    <x v="12"/>
    <n v="0.1086825"/>
    <x v="12"/>
  </r>
  <r>
    <x v="10"/>
    <x v="26"/>
    <x v="3"/>
    <x v="2"/>
    <x v="158"/>
    <x v="1"/>
    <n v="5.94265E-2"/>
    <x v="12"/>
    <n v="8.7157600000000002E-2"/>
    <x v="12"/>
  </r>
  <r>
    <x v="24"/>
    <x v="26"/>
    <x v="3"/>
    <x v="3"/>
    <x v="159"/>
    <x v="1"/>
    <n v="5.3944899999999997E-2"/>
    <x v="12"/>
    <n v="9.0823899999999999E-2"/>
    <x v="12"/>
  </r>
  <r>
    <x v="11"/>
    <x v="26"/>
    <x v="3"/>
    <x v="3"/>
    <x v="160"/>
    <x v="1"/>
    <n v="4.3616799999999997E-2"/>
    <x v="12"/>
    <n v="-7.9775999999999996E-3"/>
    <x v="12"/>
  </r>
  <r>
    <x v="20"/>
    <x v="26"/>
    <x v="3"/>
    <x v="3"/>
    <x v="161"/>
    <x v="1"/>
    <n v="3.7097499999999999E-2"/>
    <x v="12"/>
    <n v="-6.1799000000000003E-3"/>
    <x v="12"/>
  </r>
  <r>
    <x v="25"/>
    <x v="26"/>
    <x v="3"/>
    <x v="4"/>
    <x v="162"/>
    <x v="1"/>
    <n v="3.26252E-2"/>
    <x v="12"/>
    <n v="1.94796E-2"/>
    <x v="12"/>
  </r>
  <r>
    <x v="13"/>
    <x v="26"/>
    <x v="3"/>
    <x v="4"/>
    <x v="163"/>
    <x v="1"/>
    <n v="3.3896000000000003E-2"/>
    <x v="12"/>
    <n v="2.51924E-2"/>
    <x v="12"/>
  </r>
  <r>
    <x v="15"/>
    <x v="26"/>
    <x v="3"/>
    <x v="5"/>
    <x v="164"/>
    <x v="1"/>
    <n v="2.3624900000000001E-2"/>
    <x v="12"/>
    <n v="-1.2749399999999999E-2"/>
    <x v="12"/>
  </r>
  <r>
    <x v="5"/>
    <x v="26"/>
    <x v="3"/>
    <x v="5"/>
    <x v="165"/>
    <x v="1"/>
    <n v="2.2273500000000002E-2"/>
    <x v="12"/>
    <n v="-1.87995E-2"/>
    <x v="12"/>
  </r>
  <r>
    <x v="28"/>
    <x v="26"/>
    <x v="3"/>
    <x v="6"/>
    <x v="166"/>
    <x v="1"/>
    <n v="1.9356499999999999E-2"/>
    <x v="12"/>
    <n v="-2.1379100000000002E-2"/>
    <x v="12"/>
  </r>
  <r>
    <x v="8"/>
    <x v="27"/>
    <x v="1"/>
    <x v="0"/>
    <x v="167"/>
    <x v="0"/>
    <n v="0.22156670000000001"/>
    <x v="115"/>
    <n v="-0.1171387"/>
    <x v="115"/>
  </r>
  <r>
    <x v="0"/>
    <x v="27"/>
    <x v="1"/>
    <x v="0"/>
    <x v="168"/>
    <x v="0"/>
    <n v="0.21341789999999999"/>
    <x v="116"/>
    <n v="-0.1355896"/>
    <x v="116"/>
  </r>
  <r>
    <x v="9"/>
    <x v="27"/>
    <x v="1"/>
    <x v="1"/>
    <x v="169"/>
    <x v="0"/>
    <n v="0.19315869999999999"/>
    <x v="117"/>
    <n v="-0.17509079999999999"/>
    <x v="117"/>
  </r>
  <r>
    <x v="10"/>
    <x v="27"/>
    <x v="1"/>
    <x v="2"/>
    <x v="170"/>
    <x v="0"/>
    <n v="0.2111828"/>
    <x v="118"/>
    <n v="-0.14665030000000001"/>
    <x v="118"/>
  </r>
  <r>
    <x v="33"/>
    <x v="27"/>
    <x v="1"/>
    <x v="3"/>
    <x v="171"/>
    <x v="0"/>
    <n v="0.21151059999999999"/>
    <x v="119"/>
    <n v="-0.1263456"/>
    <x v="119"/>
  </r>
  <r>
    <x v="36"/>
    <x v="27"/>
    <x v="1"/>
    <x v="4"/>
    <x v="172"/>
    <x v="0"/>
    <n v="0.2326328"/>
    <x v="120"/>
    <n v="-8.24381E-2"/>
    <x v="120"/>
  </r>
  <r>
    <x v="37"/>
    <x v="27"/>
    <x v="1"/>
    <x v="5"/>
    <x v="173"/>
    <x v="0"/>
    <n v="0.24104629999999999"/>
    <x v="121"/>
    <n v="-7.3958399999999994E-2"/>
    <x v="121"/>
  </r>
  <r>
    <x v="14"/>
    <x v="27"/>
    <x v="1"/>
    <x v="6"/>
    <x v="174"/>
    <x v="0"/>
    <n v="0.293964"/>
    <x v="122"/>
    <n v="1.2803999999999999E-3"/>
    <x v="122"/>
  </r>
  <r>
    <x v="30"/>
    <x v="27"/>
    <x v="1"/>
    <x v="6"/>
    <x v="175"/>
    <x v="0"/>
    <n v="0.28979660000000002"/>
    <x v="123"/>
    <n v="-3.2550000000000001E-3"/>
    <x v="123"/>
  </r>
  <r>
    <x v="8"/>
    <x v="28"/>
    <x v="6"/>
    <x v="8"/>
    <x v="176"/>
    <x v="0"/>
    <n v="0.23187840000000001"/>
    <x v="124"/>
    <n v="-6.3567899999999997E-2"/>
    <x v="124"/>
  </r>
  <r>
    <x v="0"/>
    <x v="28"/>
    <x v="6"/>
    <x v="0"/>
    <x v="177"/>
    <x v="0"/>
    <n v="0.2330894"/>
    <x v="125"/>
    <n v="-9.3137399999999995E-2"/>
    <x v="125"/>
  </r>
  <r>
    <x v="9"/>
    <x v="28"/>
    <x v="6"/>
    <x v="1"/>
    <x v="178"/>
    <x v="0"/>
    <n v="0.22400600000000001"/>
    <x v="126"/>
    <n v="-0.1027695"/>
    <x v="126"/>
  </r>
  <r>
    <x v="10"/>
    <x v="28"/>
    <x v="6"/>
    <x v="2"/>
    <x v="179"/>
    <x v="0"/>
    <n v="0.22730829999999999"/>
    <x v="127"/>
    <n v="-0.11930540000000001"/>
    <x v="127"/>
  </r>
  <r>
    <x v="11"/>
    <x v="28"/>
    <x v="6"/>
    <x v="3"/>
    <x v="180"/>
    <x v="0"/>
    <n v="0.18387970000000001"/>
    <x v="128"/>
    <n v="-0.19663900000000001"/>
    <x v="128"/>
  </r>
  <r>
    <x v="4"/>
    <x v="28"/>
    <x v="6"/>
    <x v="4"/>
    <x v="181"/>
    <x v="0"/>
    <n v="0.19264529999999999"/>
    <x v="129"/>
    <n v="-0.19522429999999999"/>
    <x v="129"/>
  </r>
  <r>
    <x v="21"/>
    <x v="28"/>
    <x v="6"/>
    <x v="5"/>
    <x v="182"/>
    <x v="0"/>
    <n v="0.17193659999999999"/>
    <x v="130"/>
    <n v="-0.19300149999999999"/>
    <x v="130"/>
  </r>
  <r>
    <x v="34"/>
    <x v="28"/>
    <x v="6"/>
    <x v="6"/>
    <x v="183"/>
    <x v="0"/>
    <n v="0.14003660000000001"/>
    <x v="131"/>
    <n v="-0.24360670000000001"/>
    <x v="131"/>
  </r>
  <r>
    <x v="35"/>
    <x v="28"/>
    <x v="6"/>
    <x v="7"/>
    <x v="184"/>
    <x v="0"/>
    <n v="0.12656310000000001"/>
    <x v="132"/>
    <n v="-0.32341569999999997"/>
    <x v="132"/>
  </r>
  <r>
    <x v="8"/>
    <x v="29"/>
    <x v="3"/>
    <x v="8"/>
    <x v="185"/>
    <x v="0"/>
    <n v="0.116475"/>
    <x v="133"/>
    <n v="0.11130909999999999"/>
    <x v="133"/>
  </r>
  <r>
    <x v="0"/>
    <x v="29"/>
    <x v="3"/>
    <x v="0"/>
    <x v="186"/>
    <x v="0"/>
    <n v="0.1245248"/>
    <x v="134"/>
    <n v="6.0442200000000001E-2"/>
    <x v="134"/>
  </r>
  <r>
    <x v="9"/>
    <x v="29"/>
    <x v="3"/>
    <x v="1"/>
    <x v="187"/>
    <x v="0"/>
    <n v="0.1274952"/>
    <x v="135"/>
    <n v="0.1047643"/>
    <x v="135"/>
  </r>
  <r>
    <x v="8"/>
    <x v="30"/>
    <x v="3"/>
    <x v="8"/>
    <x v="188"/>
    <x v="1"/>
    <n v="3.8959599999999997E-2"/>
    <x v="12"/>
    <n v="6.7627E-3"/>
    <x v="12"/>
  </r>
  <r>
    <x v="0"/>
    <x v="30"/>
    <x v="3"/>
    <x v="0"/>
    <x v="189"/>
    <x v="1"/>
    <n v="4.2142699999999998E-2"/>
    <x v="12"/>
    <n v="-3.9321E-3"/>
    <x v="12"/>
  </r>
  <r>
    <x v="8"/>
    <x v="31"/>
    <x v="3"/>
    <x v="8"/>
    <x v="190"/>
    <x v="0"/>
    <n v="7.2697300000000006E-2"/>
    <x v="136"/>
    <n v="0.1311872"/>
    <x v="136"/>
  </r>
  <r>
    <x v="0"/>
    <x v="31"/>
    <x v="3"/>
    <x v="0"/>
    <x v="191"/>
    <x v="0"/>
    <n v="8.0741900000000005E-2"/>
    <x v="137"/>
    <n v="0.16884569999999999"/>
    <x v="137"/>
  </r>
  <r>
    <x v="9"/>
    <x v="31"/>
    <x v="3"/>
    <x v="1"/>
    <x v="192"/>
    <x v="0"/>
    <n v="8.8885699999999998E-2"/>
    <x v="138"/>
    <n v="0.20958289999999999"/>
    <x v="138"/>
  </r>
  <r>
    <x v="10"/>
    <x v="31"/>
    <x v="3"/>
    <x v="2"/>
    <x v="193"/>
    <x v="0"/>
    <n v="8.8256100000000004E-2"/>
    <x v="139"/>
    <n v="0.25094100000000003"/>
    <x v="139"/>
  </r>
  <r>
    <x v="8"/>
    <x v="32"/>
    <x v="4"/>
    <x v="8"/>
    <x v="194"/>
    <x v="0"/>
    <n v="0.2554361"/>
    <x v="140"/>
    <n v="6.8140900000000004E-2"/>
    <x v="140"/>
  </r>
  <r>
    <x v="0"/>
    <x v="32"/>
    <x v="4"/>
    <x v="0"/>
    <x v="195"/>
    <x v="0"/>
    <n v="0.2521274"/>
    <x v="141"/>
    <n v="4.9277099999999997E-2"/>
    <x v="141"/>
  </r>
  <r>
    <x v="9"/>
    <x v="32"/>
    <x v="4"/>
    <x v="1"/>
    <x v="196"/>
    <x v="0"/>
    <n v="0.27668690000000001"/>
    <x v="142"/>
    <n v="7.9807100000000006E-2"/>
    <x v="142"/>
  </r>
  <r>
    <x v="10"/>
    <x v="32"/>
    <x v="4"/>
    <x v="2"/>
    <x v="197"/>
    <x v="0"/>
    <n v="0.32906200000000002"/>
    <x v="143"/>
    <n v="0.14884649999999999"/>
    <x v="143"/>
  </r>
  <r>
    <x v="33"/>
    <x v="32"/>
    <x v="4"/>
    <x v="3"/>
    <x v="198"/>
    <x v="0"/>
    <n v="0.30447540000000001"/>
    <x v="144"/>
    <n v="0.11971229999999999"/>
    <x v="144"/>
  </r>
  <r>
    <x v="4"/>
    <x v="32"/>
    <x v="4"/>
    <x v="4"/>
    <x v="199"/>
    <x v="2"/>
    <n v="0.35953380000000001"/>
    <x v="145"/>
    <n v="0.1020417"/>
    <x v="145"/>
  </r>
  <r>
    <x v="15"/>
    <x v="32"/>
    <x v="4"/>
    <x v="5"/>
    <x v="200"/>
    <x v="1"/>
    <n v="0.2233367"/>
    <x v="12"/>
    <n v="-4.0193E-2"/>
    <x v="12"/>
  </r>
  <r>
    <x v="34"/>
    <x v="32"/>
    <x v="4"/>
    <x v="6"/>
    <x v="201"/>
    <x v="1"/>
    <n v="0.1515225"/>
    <x v="12"/>
    <n v="-0.1018399"/>
    <x v="12"/>
  </r>
  <r>
    <x v="12"/>
    <x v="33"/>
    <x v="4"/>
    <x v="4"/>
    <x v="202"/>
    <x v="0"/>
    <n v="0.1527773"/>
    <x v="146"/>
    <n v="-2.0809299999999999E-2"/>
    <x v="146"/>
  </r>
  <r>
    <x v="4"/>
    <x v="33"/>
    <x v="4"/>
    <x v="4"/>
    <x v="203"/>
    <x v="0"/>
    <n v="0.1411007"/>
    <x v="147"/>
    <n v="-3.77457E-2"/>
    <x v="147"/>
  </r>
  <r>
    <x v="8"/>
    <x v="34"/>
    <x v="2"/>
    <x v="8"/>
    <x v="204"/>
    <x v="1"/>
    <n v="0.22154199999999999"/>
    <x v="12"/>
    <n v="5.4781499999999997E-2"/>
    <x v="12"/>
  </r>
  <r>
    <x v="0"/>
    <x v="34"/>
    <x v="2"/>
    <x v="0"/>
    <x v="205"/>
    <x v="1"/>
    <n v="0.21029010000000001"/>
    <x v="12"/>
    <n v="8.8746099999999994E-2"/>
    <x v="12"/>
  </r>
  <r>
    <x v="9"/>
    <x v="34"/>
    <x v="2"/>
    <x v="1"/>
    <x v="206"/>
    <x v="1"/>
    <n v="0.16722300000000001"/>
    <x v="12"/>
    <n v="-9.6553999999999997E-3"/>
    <x v="12"/>
  </r>
  <r>
    <x v="10"/>
    <x v="34"/>
    <x v="2"/>
    <x v="2"/>
    <x v="207"/>
    <x v="1"/>
    <n v="0.17300309999999999"/>
    <x v="12"/>
    <n v="2.1879E-3"/>
    <x v="12"/>
  </r>
  <r>
    <x v="11"/>
    <x v="34"/>
    <x v="2"/>
    <x v="3"/>
    <x v="208"/>
    <x v="1"/>
    <n v="0.1632161"/>
    <x v="12"/>
    <n v="1.5991600000000002E-2"/>
    <x v="12"/>
  </r>
  <r>
    <x v="8"/>
    <x v="35"/>
    <x v="6"/>
    <x v="8"/>
    <x v="209"/>
    <x v="1"/>
    <n v="0.33649000000000001"/>
    <x v="12"/>
    <n v="0.18289150000000001"/>
    <x v="12"/>
  </r>
  <r>
    <x v="0"/>
    <x v="35"/>
    <x v="6"/>
    <x v="0"/>
    <x v="210"/>
    <x v="1"/>
    <n v="0.34316479999999999"/>
    <x v="12"/>
    <n v="0.18404200000000001"/>
    <x v="12"/>
  </r>
  <r>
    <x v="19"/>
    <x v="35"/>
    <x v="6"/>
    <x v="1"/>
    <x v="211"/>
    <x v="1"/>
    <n v="0.27482069999999997"/>
    <x v="12"/>
    <n v="0.19292019999999999"/>
    <x v="12"/>
  </r>
  <r>
    <x v="8"/>
    <x v="36"/>
    <x v="4"/>
    <x v="8"/>
    <x v="212"/>
    <x v="0"/>
    <n v="0.2087357"/>
    <x v="148"/>
    <n v="-0.1082866"/>
    <x v="148"/>
  </r>
  <r>
    <x v="0"/>
    <x v="36"/>
    <x v="4"/>
    <x v="0"/>
    <x v="213"/>
    <x v="0"/>
    <n v="0.2216244"/>
    <x v="149"/>
    <n v="-0.122598"/>
    <x v="149"/>
  </r>
  <r>
    <x v="9"/>
    <x v="36"/>
    <x v="4"/>
    <x v="1"/>
    <x v="214"/>
    <x v="0"/>
    <n v="0.20121140000000001"/>
    <x v="150"/>
    <n v="-3.2351100000000001E-2"/>
    <x v="150"/>
  </r>
  <r>
    <x v="10"/>
    <x v="36"/>
    <x v="4"/>
    <x v="2"/>
    <x v="215"/>
    <x v="0"/>
    <n v="0.21786040000000001"/>
    <x v="151"/>
    <n v="-0.10077179999999999"/>
    <x v="151"/>
  </r>
  <r>
    <x v="25"/>
    <x v="36"/>
    <x v="4"/>
    <x v="4"/>
    <x v="216"/>
    <x v="1"/>
    <n v="0.26547739999999997"/>
    <x v="12"/>
    <n v="-0.10018829999999999"/>
    <x v="12"/>
  </r>
  <r>
    <x v="15"/>
    <x v="36"/>
    <x v="4"/>
    <x v="5"/>
    <x v="217"/>
    <x v="0"/>
    <n v="0.29013820000000001"/>
    <x v="152"/>
    <n v="-0.1417118"/>
    <x v="152"/>
  </r>
  <r>
    <x v="26"/>
    <x v="37"/>
    <x v="4"/>
    <x v="8"/>
    <x v="218"/>
    <x v="1"/>
    <n v="0.28230810000000001"/>
    <x v="12"/>
    <n v="2.1432000000000001E-3"/>
    <x v="12"/>
  </r>
  <r>
    <x v="0"/>
    <x v="37"/>
    <x v="4"/>
    <x v="0"/>
    <x v="219"/>
    <x v="1"/>
    <n v="0.26092149999999997"/>
    <x v="12"/>
    <n v="-1.28205E-2"/>
    <x v="12"/>
  </r>
  <r>
    <x v="9"/>
    <x v="37"/>
    <x v="4"/>
    <x v="1"/>
    <x v="220"/>
    <x v="1"/>
    <n v="0.2583261"/>
    <x v="12"/>
    <n v="-4.08286E-2"/>
    <x v="12"/>
  </r>
  <r>
    <x v="10"/>
    <x v="37"/>
    <x v="4"/>
    <x v="2"/>
    <x v="221"/>
    <x v="1"/>
    <n v="0.26657249999999999"/>
    <x v="12"/>
    <n v="4.5269999999999998E-3"/>
    <x v="12"/>
  </r>
  <r>
    <x v="33"/>
    <x v="37"/>
    <x v="4"/>
    <x v="3"/>
    <x v="222"/>
    <x v="1"/>
    <n v="0.26135740000000002"/>
    <x v="12"/>
    <n v="6.2433799999999998E-2"/>
    <x v="12"/>
  </r>
  <r>
    <x v="12"/>
    <x v="37"/>
    <x v="4"/>
    <x v="4"/>
    <x v="223"/>
    <x v="1"/>
    <n v="0.26062289999999999"/>
    <x v="12"/>
    <n v="6.6942399999999999E-2"/>
    <x v="12"/>
  </r>
  <r>
    <x v="26"/>
    <x v="38"/>
    <x v="2"/>
    <x v="8"/>
    <x v="224"/>
    <x v="0"/>
    <n v="0.1061935"/>
    <x v="153"/>
    <n v="0.19323670000000001"/>
    <x v="153"/>
  </r>
  <r>
    <x v="0"/>
    <x v="38"/>
    <x v="2"/>
    <x v="0"/>
    <x v="225"/>
    <x v="0"/>
    <n v="0.1405711"/>
    <x v="154"/>
    <n v="0.30101090000000003"/>
    <x v="154"/>
  </r>
  <r>
    <x v="1"/>
    <x v="38"/>
    <x v="2"/>
    <x v="1"/>
    <x v="226"/>
    <x v="0"/>
    <n v="0.10874789999999999"/>
    <x v="155"/>
    <n v="0.1551662"/>
    <x v="155"/>
  </r>
  <r>
    <x v="26"/>
    <x v="39"/>
    <x v="7"/>
    <x v="8"/>
    <x v="227"/>
    <x v="0"/>
    <n v="4.5746200000000001E-2"/>
    <x v="156"/>
    <n v="5.03252E-2"/>
    <x v="156"/>
  </r>
  <r>
    <x v="0"/>
    <x v="39"/>
    <x v="7"/>
    <x v="0"/>
    <x v="228"/>
    <x v="0"/>
    <n v="4.5508300000000002E-2"/>
    <x v="157"/>
    <n v="6.4471799999999996E-2"/>
    <x v="157"/>
  </r>
  <r>
    <x v="1"/>
    <x v="39"/>
    <x v="7"/>
    <x v="1"/>
    <x v="229"/>
    <x v="0"/>
    <n v="3.9908100000000002E-2"/>
    <x v="158"/>
    <n v="-0.1881852"/>
    <x v="158"/>
  </r>
  <r>
    <x v="19"/>
    <x v="39"/>
    <x v="7"/>
    <x v="2"/>
    <x v="230"/>
    <x v="0"/>
    <n v="3.1893100000000001E-2"/>
    <x v="159"/>
    <n v="-0.1716985"/>
    <x v="159"/>
  </r>
  <r>
    <x v="8"/>
    <x v="40"/>
    <x v="1"/>
    <x v="8"/>
    <x v="231"/>
    <x v="0"/>
    <n v="0.26307900000000001"/>
    <x v="160"/>
    <n v="0.15307609999999999"/>
    <x v="160"/>
  </r>
  <r>
    <x v="0"/>
    <x v="40"/>
    <x v="1"/>
    <x v="0"/>
    <x v="232"/>
    <x v="0"/>
    <n v="0.23352619999999999"/>
    <x v="161"/>
    <n v="8.1071000000000004E-2"/>
    <x v="161"/>
  </r>
  <r>
    <x v="9"/>
    <x v="40"/>
    <x v="1"/>
    <x v="1"/>
    <x v="233"/>
    <x v="0"/>
    <n v="0.17889740000000001"/>
    <x v="162"/>
    <n v="-0.12365660000000001"/>
    <x v="162"/>
  </r>
  <r>
    <x v="10"/>
    <x v="40"/>
    <x v="1"/>
    <x v="2"/>
    <x v="234"/>
    <x v="1"/>
    <n v="0.20374429999999999"/>
    <x v="12"/>
    <n v="-8.3584500000000006E-2"/>
    <x v="12"/>
  </r>
  <r>
    <x v="11"/>
    <x v="40"/>
    <x v="1"/>
    <x v="3"/>
    <x v="235"/>
    <x v="1"/>
    <n v="0.20325409999999999"/>
    <x v="12"/>
    <n v="-6.9339899999999996E-2"/>
    <x v="12"/>
  </r>
  <r>
    <x v="4"/>
    <x v="40"/>
    <x v="1"/>
    <x v="4"/>
    <x v="236"/>
    <x v="1"/>
    <n v="0.2206062"/>
    <x v="12"/>
    <n v="2.7009999999999998E-3"/>
    <x v="12"/>
  </r>
  <r>
    <x v="37"/>
    <x v="40"/>
    <x v="1"/>
    <x v="5"/>
    <x v="237"/>
    <x v="1"/>
    <n v="0.21030940000000001"/>
    <x v="12"/>
    <n v="-7.0952699999999994E-2"/>
    <x v="12"/>
  </r>
  <r>
    <x v="6"/>
    <x v="40"/>
    <x v="1"/>
    <x v="6"/>
    <x v="238"/>
    <x v="1"/>
    <n v="0.20325270000000001"/>
    <x v="12"/>
    <n v="-7.1516399999999994E-2"/>
    <x v="12"/>
  </r>
  <r>
    <x v="38"/>
    <x v="40"/>
    <x v="1"/>
    <x v="7"/>
    <x v="239"/>
    <x v="1"/>
    <n v="0.1510011"/>
    <x v="12"/>
    <n v="5.4584300000000002E-2"/>
    <x v="12"/>
  </r>
  <r>
    <x v="27"/>
    <x v="41"/>
    <x v="1"/>
    <x v="2"/>
    <x v="240"/>
    <x v="0"/>
    <n v="0.28062500000000001"/>
    <x v="163"/>
    <n v="-7.4219199999999999E-2"/>
    <x v="163"/>
  </r>
  <r>
    <x v="11"/>
    <x v="41"/>
    <x v="1"/>
    <x v="3"/>
    <x v="241"/>
    <x v="0"/>
    <n v="0.26239970000000001"/>
    <x v="164"/>
    <n v="-7.9672499999999993E-2"/>
    <x v="164"/>
  </r>
  <r>
    <x v="4"/>
    <x v="41"/>
    <x v="1"/>
    <x v="4"/>
    <x v="242"/>
    <x v="0"/>
    <n v="0.33109739999999999"/>
    <x v="165"/>
    <n v="-4.1804399999999999E-2"/>
    <x v="165"/>
  </r>
  <r>
    <x v="15"/>
    <x v="41"/>
    <x v="1"/>
    <x v="5"/>
    <x v="243"/>
    <x v="0"/>
    <n v="0.30671500000000002"/>
    <x v="166"/>
    <n v="-3.0317199999999999E-2"/>
    <x v="166"/>
  </r>
  <r>
    <x v="14"/>
    <x v="41"/>
    <x v="1"/>
    <x v="6"/>
    <x v="244"/>
    <x v="0"/>
    <n v="0.27628249999999999"/>
    <x v="167"/>
    <n v="-3.0317899999999998E-2"/>
    <x v="167"/>
  </r>
  <r>
    <x v="7"/>
    <x v="41"/>
    <x v="1"/>
    <x v="7"/>
    <x v="245"/>
    <x v="0"/>
    <n v="0.26763949999999997"/>
    <x v="168"/>
    <n v="-5.2735799999999999E-2"/>
    <x v="168"/>
  </r>
  <r>
    <x v="22"/>
    <x v="41"/>
    <x v="1"/>
    <x v="9"/>
    <x v="246"/>
    <x v="0"/>
    <n v="0.19350200000000001"/>
    <x v="169"/>
    <n v="-0.13199350000000001"/>
    <x v="169"/>
  </r>
  <r>
    <x v="39"/>
    <x v="41"/>
    <x v="1"/>
    <x v="9"/>
    <x v="247"/>
    <x v="0"/>
    <n v="0.1187965"/>
    <x v="170"/>
    <n v="-0.14753330000000001"/>
    <x v="170"/>
  </r>
  <r>
    <x v="8"/>
    <x v="42"/>
    <x v="6"/>
    <x v="8"/>
    <x v="248"/>
    <x v="0"/>
    <n v="0.1715863"/>
    <x v="171"/>
    <n v="-0.1437918"/>
    <x v="171"/>
  </r>
  <r>
    <x v="0"/>
    <x v="42"/>
    <x v="6"/>
    <x v="0"/>
    <x v="249"/>
    <x v="0"/>
    <n v="0.16102929999999999"/>
    <x v="172"/>
    <n v="-0.16024160000000001"/>
    <x v="172"/>
  </r>
  <r>
    <x v="9"/>
    <x v="42"/>
    <x v="6"/>
    <x v="1"/>
    <x v="250"/>
    <x v="0"/>
    <n v="0.15501380000000001"/>
    <x v="173"/>
    <n v="-0.14681720000000001"/>
    <x v="173"/>
  </r>
  <r>
    <x v="10"/>
    <x v="42"/>
    <x v="6"/>
    <x v="2"/>
    <x v="251"/>
    <x v="0"/>
    <n v="0.17389979999999999"/>
    <x v="174"/>
    <n v="-0.16427810000000001"/>
    <x v="174"/>
  </r>
  <r>
    <x v="24"/>
    <x v="42"/>
    <x v="6"/>
    <x v="3"/>
    <x v="252"/>
    <x v="0"/>
    <n v="0.16034000000000001"/>
    <x v="175"/>
    <n v="-0.1485775"/>
    <x v="175"/>
  </r>
  <r>
    <x v="11"/>
    <x v="42"/>
    <x v="6"/>
    <x v="3"/>
    <x v="253"/>
    <x v="0"/>
    <n v="0.15342330000000001"/>
    <x v="176"/>
    <n v="-0.13515969999999999"/>
    <x v="176"/>
  </r>
  <r>
    <x v="15"/>
    <x v="42"/>
    <x v="6"/>
    <x v="5"/>
    <x v="254"/>
    <x v="0"/>
    <n v="0.1224889"/>
    <x v="177"/>
    <n v="3.5316899999999998E-2"/>
    <x v="177"/>
  </r>
  <r>
    <x v="40"/>
    <x v="42"/>
    <x v="6"/>
    <x v="7"/>
    <x v="255"/>
    <x v="0"/>
    <n v="8.0637899999999998E-2"/>
    <x v="178"/>
    <n v="8.8607900000000003E-2"/>
    <x v="178"/>
  </r>
  <r>
    <x v="8"/>
    <x v="43"/>
    <x v="7"/>
    <x v="8"/>
    <x v="256"/>
    <x v="0"/>
    <n v="9.8784200000000003E-2"/>
    <x v="179"/>
    <n v="7.7302300000000004E-2"/>
    <x v="179"/>
  </r>
  <r>
    <x v="0"/>
    <x v="43"/>
    <x v="7"/>
    <x v="0"/>
    <x v="257"/>
    <x v="0"/>
    <n v="8.0641699999999997E-2"/>
    <x v="180"/>
    <n v="6.7876900000000004E-2"/>
    <x v="180"/>
  </r>
  <r>
    <x v="9"/>
    <x v="43"/>
    <x v="7"/>
    <x v="1"/>
    <x v="258"/>
    <x v="0"/>
    <n v="8.1284300000000004E-2"/>
    <x v="181"/>
    <n v="5.7137899999999998E-2"/>
    <x v="181"/>
  </r>
  <r>
    <x v="27"/>
    <x v="43"/>
    <x v="7"/>
    <x v="2"/>
    <x v="259"/>
    <x v="0"/>
    <n v="8.9370900000000003E-2"/>
    <x v="182"/>
    <n v="9.9118800000000007E-2"/>
    <x v="182"/>
  </r>
  <r>
    <x v="11"/>
    <x v="43"/>
    <x v="7"/>
    <x v="3"/>
    <x v="260"/>
    <x v="0"/>
    <n v="5.9023800000000001E-2"/>
    <x v="183"/>
    <n v="6.3235200000000005E-2"/>
    <x v="183"/>
  </r>
  <r>
    <x v="12"/>
    <x v="43"/>
    <x v="7"/>
    <x v="4"/>
    <x v="261"/>
    <x v="0"/>
    <n v="4.6392000000000003E-2"/>
    <x v="184"/>
    <n v="1.4312E-2"/>
    <x v="184"/>
  </r>
  <r>
    <x v="4"/>
    <x v="43"/>
    <x v="7"/>
    <x v="4"/>
    <x v="262"/>
    <x v="0"/>
    <m/>
    <x v="12"/>
    <m/>
    <x v="12"/>
  </r>
  <r>
    <x v="21"/>
    <x v="43"/>
    <x v="7"/>
    <x v="5"/>
    <x v="263"/>
    <x v="0"/>
    <n v="1.25743E-2"/>
    <x v="185"/>
    <n v="-0.12573100000000001"/>
    <x v="185"/>
  </r>
  <r>
    <x v="34"/>
    <x v="43"/>
    <x v="7"/>
    <x v="6"/>
    <x v="264"/>
    <x v="0"/>
    <n v="5.2801999999999997E-3"/>
    <x v="186"/>
    <n v="4.8220100000000002E-2"/>
    <x v="186"/>
  </r>
  <r>
    <x v="7"/>
    <x v="43"/>
    <x v="7"/>
    <x v="7"/>
    <x v="265"/>
    <x v="0"/>
    <n v="3.9842999999999996E-3"/>
    <x v="187"/>
    <n v="4.3133499999999998E-2"/>
    <x v="187"/>
  </r>
  <r>
    <x v="8"/>
    <x v="44"/>
    <x v="1"/>
    <x v="8"/>
    <x v="266"/>
    <x v="0"/>
    <n v="0.21740699999999999"/>
    <x v="188"/>
    <n v="-0.12266299999999999"/>
    <x v="188"/>
  </r>
  <r>
    <x v="0"/>
    <x v="44"/>
    <x v="1"/>
    <x v="0"/>
    <x v="267"/>
    <x v="0"/>
    <n v="0.2136816"/>
    <x v="189"/>
    <n v="-0.14146980000000001"/>
    <x v="189"/>
  </r>
  <r>
    <x v="9"/>
    <x v="44"/>
    <x v="1"/>
    <x v="1"/>
    <x v="268"/>
    <x v="0"/>
    <n v="0.1892674"/>
    <x v="190"/>
    <n v="-0.18129410000000001"/>
    <x v="190"/>
  </r>
  <r>
    <x v="10"/>
    <x v="44"/>
    <x v="1"/>
    <x v="2"/>
    <x v="269"/>
    <x v="0"/>
    <n v="0.19621"/>
    <x v="191"/>
    <n v="-0.17888860000000001"/>
    <x v="191"/>
  </r>
  <r>
    <x v="33"/>
    <x v="44"/>
    <x v="1"/>
    <x v="3"/>
    <x v="270"/>
    <x v="0"/>
    <n v="0.19600310000000001"/>
    <x v="192"/>
    <n v="-0.18462139999999999"/>
    <x v="192"/>
  </r>
  <r>
    <x v="4"/>
    <x v="44"/>
    <x v="1"/>
    <x v="4"/>
    <x v="271"/>
    <x v="0"/>
    <n v="0.20597579999999999"/>
    <x v="193"/>
    <n v="-0.14469290000000001"/>
    <x v="193"/>
  </r>
  <r>
    <x v="13"/>
    <x v="44"/>
    <x v="1"/>
    <x v="4"/>
    <x v="272"/>
    <x v="0"/>
    <n v="0.21059549999999999"/>
    <x v="194"/>
    <n v="-0.16650110000000001"/>
    <x v="194"/>
  </r>
  <r>
    <x v="21"/>
    <x v="44"/>
    <x v="1"/>
    <x v="5"/>
    <x v="273"/>
    <x v="0"/>
    <n v="0.1716"/>
    <x v="195"/>
    <n v="-0.20661950000000001"/>
    <x v="195"/>
  </r>
  <r>
    <x v="34"/>
    <x v="44"/>
    <x v="1"/>
    <x v="6"/>
    <x v="274"/>
    <x v="0"/>
    <n v="0.21878239999999999"/>
    <x v="196"/>
    <n v="-0.138185"/>
    <x v="196"/>
  </r>
  <r>
    <x v="35"/>
    <x v="44"/>
    <x v="1"/>
    <x v="7"/>
    <x v="275"/>
    <x v="0"/>
    <n v="0.1715235"/>
    <x v="197"/>
    <n v="-0.17280499999999999"/>
    <x v="197"/>
  </r>
  <r>
    <x v="41"/>
    <x v="44"/>
    <x v="1"/>
    <x v="9"/>
    <x v="276"/>
    <x v="0"/>
    <n v="9.6798599999999999E-2"/>
    <x v="198"/>
    <n v="-0.26253130000000002"/>
    <x v="198"/>
  </r>
  <r>
    <x v="42"/>
    <x v="44"/>
    <x v="1"/>
    <x v="9"/>
    <x v="277"/>
    <x v="0"/>
    <n v="0.1017251"/>
    <x v="199"/>
    <n v="-0.2059629"/>
    <x v="199"/>
  </r>
  <r>
    <x v="8"/>
    <x v="45"/>
    <x v="0"/>
    <x v="8"/>
    <x v="278"/>
    <x v="0"/>
    <n v="0.13771910000000001"/>
    <x v="200"/>
    <n v="-9.1219700000000001E-2"/>
    <x v="200"/>
  </r>
  <r>
    <x v="0"/>
    <x v="45"/>
    <x v="0"/>
    <x v="0"/>
    <x v="279"/>
    <x v="0"/>
    <n v="0.1482029"/>
    <x v="201"/>
    <n v="-5.1524100000000003E-2"/>
    <x v="201"/>
  </r>
  <r>
    <x v="9"/>
    <x v="45"/>
    <x v="0"/>
    <x v="1"/>
    <x v="280"/>
    <x v="0"/>
    <n v="0.1149665"/>
    <x v="202"/>
    <n v="-0.13323850000000001"/>
    <x v="202"/>
  </r>
  <r>
    <x v="10"/>
    <x v="45"/>
    <x v="0"/>
    <x v="2"/>
    <x v="281"/>
    <x v="0"/>
    <n v="0.11976199999999999"/>
    <x v="203"/>
    <n v="-0.1150431"/>
    <x v="203"/>
  </r>
  <r>
    <x v="11"/>
    <x v="45"/>
    <x v="0"/>
    <x v="3"/>
    <x v="282"/>
    <x v="0"/>
    <n v="0.10189520000000001"/>
    <x v="204"/>
    <n v="-0.24259559999999999"/>
    <x v="204"/>
  </r>
  <r>
    <x v="12"/>
    <x v="45"/>
    <x v="0"/>
    <x v="4"/>
    <x v="283"/>
    <x v="0"/>
    <n v="0.1120328"/>
    <x v="205"/>
    <n v="-0.23564099999999999"/>
    <x v="205"/>
  </r>
  <r>
    <x v="13"/>
    <x v="45"/>
    <x v="0"/>
    <x v="4"/>
    <x v="284"/>
    <x v="0"/>
    <n v="0.1214886"/>
    <x v="206"/>
    <n v="-0.21513889999999999"/>
    <x v="206"/>
  </r>
  <r>
    <x v="21"/>
    <x v="45"/>
    <x v="0"/>
    <x v="5"/>
    <x v="285"/>
    <x v="0"/>
    <n v="0.1199161"/>
    <x v="207"/>
    <n v="-0.2080003"/>
    <x v="207"/>
  </r>
  <r>
    <x v="34"/>
    <x v="45"/>
    <x v="0"/>
    <x v="6"/>
    <x v="286"/>
    <x v="0"/>
    <n v="0.1087832"/>
    <x v="208"/>
    <n v="-0.2068072"/>
    <x v="208"/>
  </r>
  <r>
    <x v="35"/>
    <x v="45"/>
    <x v="0"/>
    <x v="7"/>
    <x v="287"/>
    <x v="0"/>
    <n v="0.1041531"/>
    <x v="209"/>
    <n v="-0.23097670000000001"/>
    <x v="209"/>
  </r>
  <r>
    <x v="41"/>
    <x v="45"/>
    <x v="0"/>
    <x v="9"/>
    <x v="288"/>
    <x v="0"/>
    <n v="8.4954399999999999E-2"/>
    <x v="210"/>
    <n v="0.1210093"/>
    <x v="210"/>
  </r>
  <r>
    <x v="8"/>
    <x v="46"/>
    <x v="3"/>
    <x v="8"/>
    <x v="289"/>
    <x v="1"/>
    <n v="0.20226150000000001"/>
    <x v="12"/>
    <n v="7.6200599999999993E-2"/>
    <x v="12"/>
  </r>
  <r>
    <x v="0"/>
    <x v="46"/>
    <x v="3"/>
    <x v="0"/>
    <x v="290"/>
    <x v="1"/>
    <n v="0.1986724"/>
    <x v="12"/>
    <n v="8.2855300000000007E-2"/>
    <x v="12"/>
  </r>
  <r>
    <x v="9"/>
    <x v="46"/>
    <x v="3"/>
    <x v="1"/>
    <x v="291"/>
    <x v="1"/>
    <n v="0.20192599999999999"/>
    <x v="12"/>
    <n v="0.1024077"/>
    <x v="12"/>
  </r>
  <r>
    <x v="10"/>
    <x v="46"/>
    <x v="3"/>
    <x v="2"/>
    <x v="292"/>
    <x v="1"/>
    <n v="0.25238569999999999"/>
    <x v="12"/>
    <n v="0.20819260000000001"/>
    <x v="12"/>
  </r>
</pivotCacheRecords>
</file>

<file path=xl/pivotCache/pivotCacheRecords3.xml><?xml version="1.0" encoding="utf-8"?>
<pivotCacheRecords xmlns="http://schemas.openxmlformats.org/spreadsheetml/2006/main" xmlns:r="http://schemas.openxmlformats.org/officeDocument/2006/relationships" count="293">
  <r>
    <x v="0"/>
    <x v="0"/>
    <x v="0"/>
    <x v="0"/>
    <x v="0"/>
    <x v="0"/>
    <n v="0.47715229999999997"/>
    <n v="0.36766199999999999"/>
    <n v="0.33005669999999998"/>
    <n v="0.1294679"/>
    <n v="7.0087999999999998E-2"/>
    <n v="8.8499999999999996E-5"/>
    <n v="3.3568500000000001E-2"/>
    <n v="6.2909999999999995E-4"/>
    <n v="9.7117000000000002E-3"/>
    <n v="2.2122999999999999E-3"/>
    <n v="5.7299999999999997E-5"/>
    <n v="1.31126E-2"/>
    <n v="-1.0000000000287557E-7"/>
    <n v="0.1549498"/>
  </r>
  <r>
    <x v="1"/>
    <x v="0"/>
    <x v="0"/>
    <x v="1"/>
    <x v="1"/>
    <x v="0"/>
    <n v="0.4749102"/>
    <n v="0.37573260000000003"/>
    <n v="0.33309480000000002"/>
    <n v="0.11872779999999999"/>
    <n v="6.5848599999999993E-2"/>
    <n v="1.2850000000000001E-4"/>
    <n v="3.4166700000000001E-2"/>
    <n v="8.1820000000000005E-4"/>
    <n v="6.6283999999999996E-3"/>
    <n v="1.8573999999999999E-3"/>
    <n v="9.6899999999999997E-5"/>
    <n v="9.1832000000000007E-3"/>
    <n v="-1.0000000000287557E-7"/>
    <n v="0.1724359"/>
  </r>
  <r>
    <x v="2"/>
    <x v="0"/>
    <x v="0"/>
    <x v="2"/>
    <x v="2"/>
    <x v="0"/>
    <n v="0.47548750000000001"/>
    <n v="0.3596799"/>
    <n v="0.31206430000000002"/>
    <n v="0.1348531"/>
    <n v="7.5776099999999999E-2"/>
    <n v="5.0819999999999999E-4"/>
    <n v="3.62069E-2"/>
    <m/>
    <n v="1.3894699999999999E-2"/>
    <m/>
    <n v="1.861E-4"/>
    <n v="8.2812000000000007E-3"/>
    <n v="-9.9999999975119991E-8"/>
    <n v="0.2004203"/>
  </r>
  <r>
    <x v="3"/>
    <x v="0"/>
    <x v="0"/>
    <x v="3"/>
    <x v="3"/>
    <x v="0"/>
    <n v="0.48829860000000003"/>
    <n v="0.36621350000000003"/>
    <n v="0.31705489999999997"/>
    <n v="0.13974030000000001"/>
    <n v="7.5835E-2"/>
    <n v="4.8720000000000002E-4"/>
    <n v="3.916E-2"/>
    <m/>
    <n v="1.38443E-2"/>
    <m/>
    <n v="4.3229999999999999E-4"/>
    <n v="9.9815000000000008E-3"/>
    <n v="0"/>
    <n v="0.18989120000000001"/>
  </r>
  <r>
    <x v="4"/>
    <x v="0"/>
    <x v="0"/>
    <x v="4"/>
    <x v="4"/>
    <x v="0"/>
    <n v="0.47380430000000001"/>
    <n v="0.35688140000000002"/>
    <n v="0.30825000000000002"/>
    <n v="0.1372767"/>
    <n v="7.2529399999999994E-2"/>
    <n v="1.4793E-3"/>
    <n v="3.1097699999999999E-2"/>
    <n v="5.4381000000000004E-3"/>
    <n v="1.9425700000000001E-2"/>
    <m/>
    <n v="4.8950000000000003E-4"/>
    <n v="6.8170000000000001E-3"/>
    <n v="0"/>
    <n v="0.20132130000000001"/>
  </r>
  <r>
    <x v="5"/>
    <x v="0"/>
    <x v="0"/>
    <x v="5"/>
    <x v="5"/>
    <x v="0"/>
    <n v="0.4345214"/>
    <n v="0.3525952"/>
    <n v="0.30248000000000003"/>
    <n v="9.6777000000000002E-2"/>
    <n v="5.6597500000000002E-2"/>
    <n v="1.8151E-3"/>
    <n v="1.97244E-2"/>
    <n v="2.3059999999999999E-3"/>
    <n v="1.05478E-2"/>
    <m/>
    <m/>
    <n v="5.7862E-3"/>
    <n v="0"/>
    <n v="0.2157174"/>
  </r>
  <r>
    <x v="6"/>
    <x v="0"/>
    <x v="0"/>
    <x v="6"/>
    <x v="6"/>
    <x v="0"/>
    <n v="0.43449840000000001"/>
    <n v="0.34611579999999997"/>
    <n v="0.29153829999999997"/>
    <n v="0.1072415"/>
    <n v="6.5508899999999995E-2"/>
    <n v="1.9537000000000001E-3"/>
    <n v="1.19028E-2"/>
    <n v="1.4145E-3"/>
    <n v="1.3561800000000001E-2"/>
    <m/>
    <m/>
    <n v="1.2899799999999999E-2"/>
    <n v="0"/>
    <n v="0.22374079999999999"/>
  </r>
  <r>
    <x v="7"/>
    <x v="0"/>
    <x v="0"/>
    <x v="7"/>
    <x v="7"/>
    <x v="0"/>
    <n v="0.402499"/>
    <n v="0.32677909999999999"/>
    <n v="0.28069690000000003"/>
    <n v="9.6515199999999995E-2"/>
    <n v="5.8212199999999999E-2"/>
    <n v="2.2312E-3"/>
    <n v="1.2797599999999999E-2"/>
    <n v="2.431E-3"/>
    <n v="1.0497899999999999E-2"/>
    <m/>
    <m/>
    <n v="1.03453E-2"/>
    <n v="0"/>
    <n v="0.2163832"/>
  </r>
  <r>
    <x v="8"/>
    <x v="1"/>
    <x v="1"/>
    <x v="8"/>
    <x v="8"/>
    <x v="0"/>
    <n v="0.49322860000000002"/>
    <n v="0.32242969999999999"/>
    <n v="0.27862360000000003"/>
    <n v="0.2608491"/>
    <n v="0.19787070000000001"/>
    <n v="4.2541999999999996E-3"/>
    <n v="3.5383299999999999E-2"/>
    <n v="2.0409999999999998E-3"/>
    <n v="1.6674000000000001E-2"/>
    <n v="1.2297E-3"/>
    <n v="3.4055999999999999E-3"/>
    <n v="6.1999999999999999E-7"/>
    <n v="-1.0019999999999474E-5"/>
    <n v="0.25444329999999998"/>
  </r>
  <r>
    <x v="0"/>
    <x v="1"/>
    <x v="1"/>
    <x v="0"/>
    <x v="9"/>
    <x v="0"/>
    <n v="0.49091859999999998"/>
    <n v="0.32498260000000001"/>
    <n v="0.27928360000000002"/>
    <n v="0.25701689999999999"/>
    <n v="0.18658839999999999"/>
    <n v="3.9991999999999996E-3"/>
    <n v="4.33283E-2"/>
    <n v="1.7194000000000001E-3"/>
    <n v="1.7561299999999998E-2"/>
    <n v="1.7216E-3"/>
    <n v="2.0990000000000002E-3"/>
    <n v="6.0999999999999998E-7"/>
    <n v="-9.1000000002061654E-7"/>
    <n v="0.2461448"/>
  </r>
  <r>
    <x v="9"/>
    <x v="1"/>
    <x v="1"/>
    <x v="1"/>
    <x v="10"/>
    <x v="0"/>
    <n v="0.48456870000000002"/>
    <n v="0.32874569999999997"/>
    <n v="0.28395039999999999"/>
    <n v="0.23798059999999999"/>
    <n v="0.17702680000000001"/>
    <n v="3.4795E-3"/>
    <n v="3.9916699999999999E-2"/>
    <n v="1.7842999999999999E-3"/>
    <n v="1.28678E-2"/>
    <n v="1.6695E-3"/>
    <n v="1.2363999999999999E-3"/>
    <n v="6.4000000000000001E-7"/>
    <n v="-1.0400000000077014E-6"/>
    <n v="0.25580809999999998"/>
  </r>
  <r>
    <x v="10"/>
    <x v="1"/>
    <x v="1"/>
    <x v="2"/>
    <x v="11"/>
    <x v="0"/>
    <n v="0.45829779999999998"/>
    <n v="0.30296529999999999"/>
    <n v="0.26856449999999998"/>
    <n v="0.2667544"/>
    <n v="0.20414370000000001"/>
    <n v="2.4039999999999999E-3"/>
    <n v="4.3234599999999998E-2"/>
    <n v="2.0914000000000002E-3"/>
    <n v="1.23649E-2"/>
    <n v="1.1850000000000001E-3"/>
    <n v="1.3308E-3"/>
    <n v="1.4100000000000001E-7"/>
    <n v="-1.410000000645617E-7"/>
    <n v="0.25059429999999999"/>
  </r>
  <r>
    <x v="11"/>
    <x v="1"/>
    <x v="1"/>
    <x v="3"/>
    <x v="12"/>
    <x v="1"/>
    <n v="0.42722379999999999"/>
    <n v="0.25733159999999999"/>
    <n v="0.25733159999999999"/>
    <n v="0.27360230000000002"/>
    <n v="0.20099220000000001"/>
    <n v="1.189E-3"/>
    <n v="5.6419400000000001E-2"/>
    <n v="1.5715E-3"/>
    <n v="1.03651E-2"/>
    <n v="2.6264999999999999E-3"/>
    <n v="4.3849999999999998E-4"/>
    <n v="0"/>
    <n v="1.0000000000287557E-7"/>
    <m/>
  </r>
  <r>
    <x v="12"/>
    <x v="1"/>
    <x v="1"/>
    <x v="4"/>
    <x v="13"/>
    <x v="1"/>
    <n v="0.42658109999999999"/>
    <n v="0.26596829999999999"/>
    <n v="0.26596829999999999"/>
    <n v="0.26875589999999999"/>
    <n v="0.1947419"/>
    <n v="7.6849999999999998E-4"/>
    <n v="5.3074299999999998E-2"/>
    <n v="2.4103000000000002E-3"/>
    <n v="1.4412599999999999E-2"/>
    <n v="2.1903999999999999E-3"/>
    <n v="4.371E-4"/>
    <n v="7.2079999999999996E-4"/>
    <n v="0"/>
    <m/>
  </r>
  <r>
    <x v="4"/>
    <x v="1"/>
    <x v="1"/>
    <x v="4"/>
    <x v="14"/>
    <x v="2"/>
    <m/>
    <m/>
    <n v="0.2766306"/>
    <m/>
    <m/>
    <m/>
    <m/>
    <m/>
    <m/>
    <m/>
    <m/>
    <m/>
    <m/>
    <m/>
  </r>
  <r>
    <x v="13"/>
    <x v="1"/>
    <x v="1"/>
    <x v="4"/>
    <x v="15"/>
    <x v="1"/>
    <n v="0.43873679999999998"/>
    <n v="0.28039619999999998"/>
    <n v="0.28039619999999998"/>
    <n v="0.25409559999999998"/>
    <n v="0.1786449"/>
    <n v="1.4430999999999999E-3"/>
    <n v="5.3327899999999998E-2"/>
    <n v="3.2523999999999999E-3"/>
    <n v="1.24324E-2"/>
    <n v="2.1673E-3"/>
    <n v="2.0181999999999999E-3"/>
    <n v="8.0940000000000005E-4"/>
    <n v="0"/>
    <m/>
  </r>
  <r>
    <x v="14"/>
    <x v="1"/>
    <x v="1"/>
    <x v="6"/>
    <x v="16"/>
    <x v="2"/>
    <m/>
    <m/>
    <n v="0.2272546"/>
    <m/>
    <m/>
    <m/>
    <m/>
    <m/>
    <m/>
    <m/>
    <m/>
    <m/>
    <m/>
    <m/>
  </r>
  <r>
    <x v="11"/>
    <x v="2"/>
    <x v="1"/>
    <x v="3"/>
    <x v="17"/>
    <x v="1"/>
    <n v="0.47412159999999998"/>
    <n v="0.27934340000000002"/>
    <n v="0.27934340000000002"/>
    <n v="0.24549770000000001"/>
    <n v="0.16132730000000001"/>
    <n v="4.2645000000000001E-3"/>
    <n v="4.6567200000000003E-2"/>
    <n v="8.0250000000000004E-4"/>
    <n v="2.9707799999999999E-2"/>
    <n v="1.9459999999999999E-4"/>
    <n v="1.289E-3"/>
    <n v="1.3449E-3"/>
    <n v="-1.0000000003063114E-7"/>
    <m/>
  </r>
  <r>
    <x v="12"/>
    <x v="2"/>
    <x v="1"/>
    <x v="4"/>
    <x v="18"/>
    <x v="0"/>
    <n v="0.48160069999999999"/>
    <n v="0.32351920000000001"/>
    <n v="0.25017850000000003"/>
    <n v="0.2171797"/>
    <n v="0.1362592"/>
    <m/>
    <n v="3.56152E-2"/>
    <n v="7.9940000000000002E-4"/>
    <n v="2.5017299999999999E-2"/>
    <n v="2.587E-4"/>
    <n v="1.7546E-3"/>
    <n v="1.7475399999999999E-2"/>
    <n v="-9.9999999975119991E-8"/>
    <n v="0.3026414"/>
  </r>
  <r>
    <x v="4"/>
    <x v="2"/>
    <x v="1"/>
    <x v="4"/>
    <x v="19"/>
    <x v="1"/>
    <n v="0.4667579"/>
    <n v="0.26628230000000003"/>
    <n v="0.26628230000000003"/>
    <n v="0.28013919999999998"/>
    <n v="0.17433360000000001"/>
    <n v="3.2591E-3"/>
    <n v="5.9685700000000001E-2"/>
    <n v="7.0330000000000002E-4"/>
    <n v="3.7722699999999998E-2"/>
    <n v="2.5609999999999999E-4"/>
    <n v="1.4373000000000001E-3"/>
    <n v="2.7415999999999999E-3"/>
    <n v="-1.9999999995023998E-7"/>
    <m/>
  </r>
  <r>
    <x v="15"/>
    <x v="2"/>
    <x v="1"/>
    <x v="5"/>
    <x v="20"/>
    <x v="0"/>
    <n v="0.44982670000000002"/>
    <n v="0.28545280000000001"/>
    <n v="0.22247459999999999"/>
    <n v="0.2256968"/>
    <n v="0.14896200000000001"/>
    <m/>
    <n v="4.4084699999999997E-2"/>
    <n v="1.6980999999999999E-3"/>
    <n v="2.9391799999999999E-2"/>
    <m/>
    <m/>
    <n v="1.5602000000000001E-3"/>
    <n v="0"/>
    <n v="0.26644410000000002"/>
  </r>
  <r>
    <x v="16"/>
    <x v="2"/>
    <x v="1"/>
    <x v="5"/>
    <x v="21"/>
    <x v="1"/>
    <n v="0.42113630000000002"/>
    <n v="0.23210529999999999"/>
    <n v="0.23210529999999999"/>
    <n v="0.27779520000000002"/>
    <n v="0.1464201"/>
    <n v="1.5909699999999999E-2"/>
    <n v="6.5184800000000001E-2"/>
    <m/>
    <n v="3.98301E-2"/>
    <m/>
    <m/>
    <n v="1.04505E-2"/>
    <n v="0"/>
    <m/>
  </r>
  <r>
    <x v="6"/>
    <x v="2"/>
    <x v="1"/>
    <x v="6"/>
    <x v="22"/>
    <x v="1"/>
    <n v="0.41423520000000003"/>
    <n v="0.226661"/>
    <n v="0.226661"/>
    <n v="0.26778730000000001"/>
    <n v="0.1377157"/>
    <n v="1.5720600000000001E-2"/>
    <n v="6.8705199999999994E-2"/>
    <m/>
    <n v="3.7467300000000002E-2"/>
    <m/>
    <m/>
    <n v="8.1785E-3"/>
    <n v="0"/>
    <m/>
  </r>
  <r>
    <x v="8"/>
    <x v="3"/>
    <x v="2"/>
    <x v="8"/>
    <x v="23"/>
    <x v="0"/>
    <n v="0.54247579999999995"/>
    <n v="0.46785900000000002"/>
    <n v="0.44969409999999999"/>
    <n v="0.20431579999999999"/>
    <n v="0.17967920000000001"/>
    <m/>
    <m/>
    <m/>
    <n v="6.8970999999999998E-3"/>
    <m/>
    <n v="1.3851199999999999E-2"/>
    <n v="3.8882999999999999E-3"/>
    <n v="0"/>
    <n v="8.9672500000000002E-2"/>
  </r>
  <r>
    <x v="17"/>
    <x v="3"/>
    <x v="2"/>
    <x v="0"/>
    <x v="24"/>
    <x v="0"/>
    <n v="0.5436531"/>
    <n v="0.47592479999999998"/>
    <n v="0.45977649999999998"/>
    <n v="0.2015699"/>
    <n v="0.1805842"/>
    <m/>
    <m/>
    <m/>
    <n v="6.3173999999999999E-3"/>
    <m/>
    <n v="1.0473700000000001E-2"/>
    <n v="4.1945000000000003E-3"/>
    <n v="1.0000000000287557E-7"/>
    <n v="8.5588700000000004E-2"/>
  </r>
  <r>
    <x v="18"/>
    <x v="3"/>
    <x v="2"/>
    <x v="1"/>
    <x v="25"/>
    <x v="0"/>
    <n v="0.54583590000000004"/>
    <n v="0.48274719999999999"/>
    <n v="0.46727940000000001"/>
    <n v="0.2100525"/>
    <n v="0.18827640000000001"/>
    <m/>
    <m/>
    <m/>
    <n v="8.5383999999999998E-3"/>
    <m/>
    <n v="8.7436000000000007E-3"/>
    <n v="4.4942000000000003E-3"/>
    <n v="-1.0000000000287557E-7"/>
    <n v="8.3689799999999995E-2"/>
  </r>
  <r>
    <x v="19"/>
    <x v="3"/>
    <x v="2"/>
    <x v="2"/>
    <x v="26"/>
    <x v="0"/>
    <n v="0.55820829999999999"/>
    <n v="0.50036400000000003"/>
    <n v="0.48683900000000002"/>
    <n v="0.20713290000000001"/>
    <n v="0.1869634"/>
    <m/>
    <m/>
    <m/>
    <n v="6.2861999999999996E-3"/>
    <m/>
    <n v="7.3115999999999997E-3"/>
    <n v="6.5716999999999998E-3"/>
    <n v="0"/>
    <n v="8.1553799999999996E-2"/>
  </r>
  <r>
    <x v="0"/>
    <x v="4"/>
    <x v="0"/>
    <x v="0"/>
    <x v="27"/>
    <x v="0"/>
    <n v="0.48093639999999999"/>
    <n v="0.356105"/>
    <n v="0.31701439999999997"/>
    <n v="0.18174940000000001"/>
    <n v="0.1170421"/>
    <m/>
    <n v="3.0988999999999999E-3"/>
    <m/>
    <m/>
    <m/>
    <n v="1.01945E-2"/>
    <n v="5.1413899999999998E-2"/>
    <n v="0"/>
    <n v="0.1890288"/>
  </r>
  <r>
    <x v="9"/>
    <x v="4"/>
    <x v="0"/>
    <x v="1"/>
    <x v="28"/>
    <x v="0"/>
    <n v="0.47101769999999998"/>
    <n v="0.35468830000000001"/>
    <n v="0.31460149999999998"/>
    <n v="0.16974310000000001"/>
    <n v="9.0568300000000004E-2"/>
    <m/>
    <n v="1.63325E-2"/>
    <m/>
    <m/>
    <m/>
    <n v="8.8964000000000005E-3"/>
    <n v="5.3945899999999998E-2"/>
    <n v="0"/>
    <n v="0.1996763"/>
  </r>
  <r>
    <x v="10"/>
    <x v="4"/>
    <x v="0"/>
    <x v="2"/>
    <x v="29"/>
    <x v="0"/>
    <n v="0.47476049999999997"/>
    <n v="0.35767870000000002"/>
    <n v="0.3182606"/>
    <n v="0.16996459999999999"/>
    <n v="9.0128200000000006E-2"/>
    <m/>
    <m/>
    <m/>
    <m/>
    <m/>
    <n v="1.01035E-2"/>
    <n v="6.97329E-2"/>
    <n v="0"/>
    <n v="0.2120428"/>
  </r>
  <r>
    <x v="11"/>
    <x v="4"/>
    <x v="0"/>
    <x v="3"/>
    <x v="30"/>
    <x v="0"/>
    <n v="0.46531620000000001"/>
    <n v="0.35577160000000002"/>
    <n v="0.3146583"/>
    <n v="0.15772459999999999"/>
    <n v="8.1298200000000001E-2"/>
    <m/>
    <m/>
    <m/>
    <m/>
    <m/>
    <n v="1.2019E-2"/>
    <n v="6.4407300000000001E-2"/>
    <n v="1.0000000000287557E-7"/>
    <n v="0.23675579999999999"/>
  </r>
  <r>
    <x v="20"/>
    <x v="4"/>
    <x v="0"/>
    <x v="3"/>
    <x v="31"/>
    <x v="0"/>
    <n v="0.47488550000000002"/>
    <n v="0.35393910000000001"/>
    <n v="0.310811"/>
    <n v="0.17461760000000001"/>
    <n v="8.05448E-2"/>
    <m/>
    <m/>
    <m/>
    <m/>
    <m/>
    <n v="1.9197499999999999E-2"/>
    <n v="7.4875300000000006E-2"/>
    <n v="0"/>
    <n v="0.20167360000000001"/>
  </r>
  <r>
    <x v="12"/>
    <x v="4"/>
    <x v="0"/>
    <x v="4"/>
    <x v="32"/>
    <x v="0"/>
    <n v="0.44973780000000002"/>
    <n v="0.33649639999999997"/>
    <n v="0.29142050000000003"/>
    <n v="0.1617468"/>
    <n v="7.2700100000000004E-2"/>
    <m/>
    <m/>
    <m/>
    <m/>
    <m/>
    <n v="1.5275199999999999E-2"/>
    <n v="7.3771600000000007E-2"/>
    <n v="-1.0000000003063114E-7"/>
    <n v="0.20320240000000001"/>
  </r>
  <r>
    <x v="13"/>
    <x v="4"/>
    <x v="0"/>
    <x v="4"/>
    <x v="33"/>
    <x v="0"/>
    <n v="0.4479361"/>
    <n v="0.32946829999999999"/>
    <n v="0.28409250000000003"/>
    <n v="0.17002159999999999"/>
    <n v="6.6514799999999999E-2"/>
    <m/>
    <m/>
    <m/>
    <m/>
    <m/>
    <n v="2.0541500000000001E-2"/>
    <n v="8.2965300000000006E-2"/>
    <n v="0"/>
    <n v="0.19871249999999999"/>
  </r>
  <r>
    <x v="21"/>
    <x v="4"/>
    <x v="0"/>
    <x v="5"/>
    <x v="34"/>
    <x v="0"/>
    <n v="0.42596630000000002"/>
    <n v="0.3245248"/>
    <n v="0.28118359999999998"/>
    <n v="0.15834229999999999"/>
    <n v="8.3000299999999999E-2"/>
    <m/>
    <n v="8.6195000000000004E-3"/>
    <m/>
    <n v="3.3799799999999998E-2"/>
    <m/>
    <m/>
    <n v="3.2922600000000003E-2"/>
    <n v="1.0000000000287557E-7"/>
    <n v="0.19782839999999999"/>
  </r>
  <r>
    <x v="14"/>
    <x v="4"/>
    <x v="0"/>
    <x v="6"/>
    <x v="35"/>
    <x v="0"/>
    <n v="0.40655790000000003"/>
    <n v="0.32021670000000002"/>
    <n v="0.28285709999999997"/>
    <n v="0.12794649999999999"/>
    <n v="7.1204600000000007E-2"/>
    <m/>
    <n v="9.2051000000000008E-3"/>
    <m/>
    <n v="2.2260499999999999E-2"/>
    <m/>
    <m/>
    <n v="2.5276300000000002E-2"/>
    <n v="0"/>
    <n v="0.1897276"/>
  </r>
  <r>
    <x v="7"/>
    <x v="4"/>
    <x v="0"/>
    <x v="7"/>
    <x v="36"/>
    <x v="0"/>
    <n v="0.38118560000000001"/>
    <n v="0.31531589999999998"/>
    <n v="0.28395359999999997"/>
    <n v="0.1014477"/>
    <n v="5.0954300000000001E-2"/>
    <m/>
    <n v="1.13784E-2"/>
    <m/>
    <n v="1.73308E-2"/>
    <m/>
    <m/>
    <n v="2.1784100000000001E-2"/>
    <n v="1.0000000000287557E-7"/>
    <n v="0.1534335"/>
  </r>
  <r>
    <x v="22"/>
    <x v="4"/>
    <x v="0"/>
    <x v="9"/>
    <x v="37"/>
    <x v="0"/>
    <n v="0.38524849999999999"/>
    <n v="0.31967509999999999"/>
    <n v="0.28919909999999999"/>
    <n v="0.1030329"/>
    <n v="4.35083E-2"/>
    <m/>
    <n v="2.2874499999999999E-2"/>
    <m/>
    <n v="2.1225299999999999E-2"/>
    <m/>
    <m/>
    <n v="1.54249E-2"/>
    <n v="-1.0000000000287557E-7"/>
    <n v="0.1469307"/>
  </r>
  <r>
    <x v="23"/>
    <x v="4"/>
    <x v="0"/>
    <x v="9"/>
    <x v="38"/>
    <x v="0"/>
    <n v="0.40395730000000002"/>
    <n v="0.34938590000000003"/>
    <n v="0.31647890000000001"/>
    <n v="7.6648900000000006E-2"/>
    <n v="3.8975999999999997E-2"/>
    <m/>
    <n v="1.44224E-2"/>
    <m/>
    <n v="6.3283000000000002E-3"/>
    <m/>
    <m/>
    <n v="1.6922099999999999E-2"/>
    <n v="1.0000000000287557E-7"/>
    <n v="0.1482542"/>
  </r>
  <r>
    <x v="24"/>
    <x v="5"/>
    <x v="2"/>
    <x v="3"/>
    <x v="39"/>
    <x v="2"/>
    <n v="0.56055160000000004"/>
    <n v="0.55734349999999999"/>
    <n v="0.50498739999999998"/>
    <n v="0.1270174"/>
    <n v="0.1106023"/>
    <m/>
    <m/>
    <m/>
    <n v="4.5532999999999997E-3"/>
    <m/>
    <n v="8.7819999999999999E-4"/>
    <n v="6.9737000000000002E-3"/>
    <n v="4.0099000000000107E-3"/>
    <n v="5.1082599999999999E-2"/>
  </r>
  <r>
    <x v="8"/>
    <x v="6"/>
    <x v="3"/>
    <x v="8"/>
    <x v="40"/>
    <x v="2"/>
    <n v="0.51724139999999996"/>
    <n v="0.50905409999999995"/>
    <n v="0.49105650000000001"/>
    <n v="0.11182599999999999"/>
    <n v="8.2859600000000005E-2"/>
    <m/>
    <m/>
    <m/>
    <m/>
    <m/>
    <m/>
    <n v="2.89664E-2"/>
    <n v="0"/>
    <n v="0.1248403"/>
  </r>
  <r>
    <x v="0"/>
    <x v="6"/>
    <x v="3"/>
    <x v="0"/>
    <x v="41"/>
    <x v="2"/>
    <n v="0.49671860000000001"/>
    <n v="0.49920170000000003"/>
    <n v="0.48227530000000002"/>
    <n v="0.1136006"/>
    <n v="9.5346700000000006E-2"/>
    <m/>
    <m/>
    <m/>
    <m/>
    <m/>
    <m/>
    <n v="1.82539E-2"/>
    <n v="0"/>
    <n v="0.11376699999999999"/>
  </r>
  <r>
    <x v="9"/>
    <x v="6"/>
    <x v="3"/>
    <x v="1"/>
    <x v="42"/>
    <x v="2"/>
    <n v="0.53305919999999996"/>
    <n v="0.53587309999999999"/>
    <n v="0.52261769999999996"/>
    <n v="0.1034586"/>
    <n v="8.64901E-2"/>
    <m/>
    <m/>
    <m/>
    <m/>
    <m/>
    <m/>
    <n v="1.6968500000000001E-2"/>
    <n v="0"/>
    <n v="0.1242673"/>
  </r>
  <r>
    <x v="10"/>
    <x v="6"/>
    <x v="3"/>
    <x v="2"/>
    <x v="43"/>
    <x v="0"/>
    <n v="0.50573489999999999"/>
    <n v="0.50826510000000003"/>
    <n v="0.50565110000000002"/>
    <n v="8.2210800000000001E-2"/>
    <n v="8.2210800000000001E-2"/>
    <m/>
    <m/>
    <m/>
    <m/>
    <m/>
    <m/>
    <n v="0"/>
    <n v="0"/>
    <n v="4.8519199999999998E-2"/>
  </r>
  <r>
    <x v="8"/>
    <x v="7"/>
    <x v="4"/>
    <x v="8"/>
    <x v="44"/>
    <x v="0"/>
    <n v="0.45710230000000002"/>
    <n v="0.293157"/>
    <n v="0.25790190000000002"/>
    <n v="0.2052271"/>
    <n v="0.16394829999999999"/>
    <m/>
    <n v="1.7055600000000001E-2"/>
    <m/>
    <n v="3.5660000000000002E-3"/>
    <n v="3.7095000000000001E-3"/>
    <n v="3.7058999999999998E-3"/>
    <n v="1.32418E-2"/>
    <n v="0"/>
    <n v="0.1380246"/>
  </r>
  <r>
    <x v="0"/>
    <x v="7"/>
    <x v="4"/>
    <x v="0"/>
    <x v="45"/>
    <x v="0"/>
    <n v="0.44748130000000003"/>
    <n v="0.29052810000000001"/>
    <n v="0.25633"/>
    <n v="0.20760239999999999"/>
    <n v="0.16052"/>
    <m/>
    <n v="2.1966300000000001E-2"/>
    <m/>
    <n v="5.2719999999999998E-3"/>
    <n v="1.5608E-3"/>
    <n v="1.0686999999999999E-3"/>
    <n v="1.7214699999999999E-2"/>
    <n v="-1.0000000000287557E-7"/>
    <n v="0.13830970000000001"/>
  </r>
  <r>
    <x v="9"/>
    <x v="7"/>
    <x v="4"/>
    <x v="1"/>
    <x v="46"/>
    <x v="0"/>
    <n v="0.44636350000000002"/>
    <n v="0.29253089999999998"/>
    <n v="0.2512915"/>
    <n v="0.2001645"/>
    <n v="0.1462234"/>
    <m/>
    <n v="3.1583100000000003E-2"/>
    <m/>
    <n v="3.3809999999999999E-3"/>
    <n v="9.8480000000000009E-4"/>
    <n v="1.9645000000000001E-3"/>
    <n v="1.6027599999999999E-2"/>
    <n v="9.9999999975119991E-8"/>
    <n v="0.17023949999999999"/>
  </r>
  <r>
    <x v="10"/>
    <x v="7"/>
    <x v="4"/>
    <x v="2"/>
    <x v="47"/>
    <x v="0"/>
    <n v="0.46580969999999999"/>
    <n v="0.30434899999999998"/>
    <n v="0.26582909999999998"/>
    <n v="0.2068538"/>
    <n v="0.1508409"/>
    <m/>
    <n v="2.76555E-2"/>
    <m/>
    <n v="6.1285999999999997E-3"/>
    <n v="2.0760000000000002E-3"/>
    <n v="6.1749999999999999E-3"/>
    <n v="1.39778E-2"/>
    <n v="0"/>
    <n v="0.17399049999999999"/>
  </r>
  <r>
    <x v="24"/>
    <x v="7"/>
    <x v="4"/>
    <x v="3"/>
    <x v="48"/>
    <x v="0"/>
    <n v="0.46390369999999997"/>
    <n v="0.29598849999999999"/>
    <n v="0.25545669999999998"/>
    <n v="0.2091565"/>
    <n v="0.14947440000000001"/>
    <m/>
    <n v="2.81169E-2"/>
    <m/>
    <n v="6.5126999999999997E-3"/>
    <n v="2.1405E-3"/>
    <n v="1.09675E-2"/>
    <n v="1.19445E-2"/>
    <n v="0"/>
    <n v="0.1627931"/>
  </r>
  <r>
    <x v="25"/>
    <x v="7"/>
    <x v="4"/>
    <x v="4"/>
    <x v="49"/>
    <x v="0"/>
    <n v="0.4306256"/>
    <n v="0.29283959999999998"/>
    <n v="0.25580829999999999"/>
    <n v="0.16970109999999999"/>
    <n v="0.1169331"/>
    <m/>
    <n v="1.8821299999999999E-2"/>
    <m/>
    <n v="3.3673000000000002E-3"/>
    <n v="7.4310000000000001E-4"/>
    <n v="5.8659999999999997E-3"/>
    <n v="2.3970399999999999E-2"/>
    <n v="-1.0000000000287557E-7"/>
    <n v="0.1750005"/>
  </r>
  <r>
    <x v="15"/>
    <x v="7"/>
    <x v="4"/>
    <x v="5"/>
    <x v="50"/>
    <x v="0"/>
    <n v="0.4001768"/>
    <n v="0.2318491"/>
    <n v="0.205344"/>
    <n v="0.24121000000000001"/>
    <n v="0.14470450000000001"/>
    <m/>
    <n v="3.1891299999999997E-2"/>
    <m/>
    <n v="3.261E-3"/>
    <m/>
    <m/>
    <n v="6.1353199999999997E-2"/>
    <n v="0"/>
    <n v="0.1339748"/>
  </r>
  <r>
    <x v="8"/>
    <x v="8"/>
    <x v="1"/>
    <x v="8"/>
    <x v="51"/>
    <x v="0"/>
    <n v="0.47562890000000002"/>
    <n v="0.2907267"/>
    <n v="0.24920829999999999"/>
    <n v="0.23573759999999999"/>
    <n v="0.15542069999999999"/>
    <m/>
    <n v="1.51437E-2"/>
    <n v="1.3125E-2"/>
    <n v="1.55955E-2"/>
    <n v="7.5744999999999996E-3"/>
    <n v="1.9395900000000001E-2"/>
    <n v="9.4052000000000007E-3"/>
    <n v="7.709999999996886E-5"/>
    <n v="0.3214051"/>
  </r>
  <r>
    <x v="0"/>
    <x v="8"/>
    <x v="1"/>
    <x v="0"/>
    <x v="52"/>
    <x v="0"/>
    <n v="0.46520270000000002"/>
    <n v="0.28930660000000002"/>
    <n v="0.24822330000000001"/>
    <n v="0.22407060000000001"/>
    <n v="0.1466356"/>
    <m/>
    <n v="1.6436900000000001E-2"/>
    <n v="1.0385E-2"/>
    <n v="1.7843000000000001E-2"/>
    <n v="7.1817000000000001E-3"/>
    <n v="1.5357000000000001E-2"/>
    <n v="1.0188600000000001E-2"/>
    <n v="4.2799999999981742E-5"/>
    <n v="0.31772479999999997"/>
  </r>
  <r>
    <x v="9"/>
    <x v="8"/>
    <x v="1"/>
    <x v="1"/>
    <x v="53"/>
    <x v="0"/>
    <n v="0.43753920000000002"/>
    <n v="0.28499279999999999"/>
    <n v="0.23778750000000001"/>
    <n v="0.19991300000000001"/>
    <n v="0.13145390000000001"/>
    <m/>
    <n v="1.6718299999999998E-2"/>
    <n v="8.3195999999999999E-3"/>
    <n v="1.1511499999999999E-2"/>
    <n v="7.0853000000000001E-3"/>
    <n v="1.4171400000000001E-2"/>
    <n v="1.05624E-2"/>
    <n v="9.0599999999996239E-5"/>
    <n v="0.33533020000000002"/>
  </r>
  <r>
    <x v="10"/>
    <x v="8"/>
    <x v="1"/>
    <x v="2"/>
    <x v="54"/>
    <x v="0"/>
    <n v="0.44718059999999998"/>
    <n v="0.27089930000000001"/>
    <n v="0.2284088"/>
    <n v="0.22613800000000001"/>
    <n v="0.13229469999999999"/>
    <n v="9.1882999999999999E-3"/>
    <n v="2.3507699999999999E-2"/>
    <n v="8.4340000000000005E-3"/>
    <n v="2.4960300000000001E-2"/>
    <n v="8.1712E-3"/>
    <n v="1.6239300000000002E-2"/>
    <n v="3.3516000000000002E-3"/>
    <n v="-9.0999999999841208E-6"/>
    <n v="0.32557950000000002"/>
  </r>
  <r>
    <x v="11"/>
    <x v="8"/>
    <x v="1"/>
    <x v="3"/>
    <x v="55"/>
    <x v="0"/>
    <n v="0.43765349999999997"/>
    <n v="0.27184839999999999"/>
    <n v="0.22466159999999999"/>
    <n v="0.21155080000000001"/>
    <n v="0.1248045"/>
    <n v="8.7930000000000005E-3"/>
    <n v="2.1435800000000001E-2"/>
    <n v="7.7904999999999997E-3"/>
    <n v="2.5071300000000001E-2"/>
    <n v="7.0962000000000004E-3"/>
    <n v="1.6021500000000001E-2"/>
    <n v="5.4009999999999996E-4"/>
    <n v="-2.0999999999771202E-6"/>
    <n v="0.34137669999999998"/>
  </r>
  <r>
    <x v="4"/>
    <x v="8"/>
    <x v="1"/>
    <x v="4"/>
    <x v="56"/>
    <x v="0"/>
    <n v="0.44436229999999999"/>
    <n v="0.26075140000000002"/>
    <n v="0.2178544"/>
    <n v="0.2427706"/>
    <n v="0.127863"/>
    <n v="1.06084E-2"/>
    <n v="2.2594E-2"/>
    <n v="6.3671999999999999E-3"/>
    <n v="4.87234E-2"/>
    <n v="8.2450000000000006E-3"/>
    <n v="1.7205000000000002E-2"/>
    <n v="1.1765E-3"/>
    <n v="-1.189999999998137E-5"/>
    <n v="0.34142040000000001"/>
  </r>
  <r>
    <x v="15"/>
    <x v="8"/>
    <x v="1"/>
    <x v="5"/>
    <x v="57"/>
    <x v="0"/>
    <n v="0.44735459999999999"/>
    <n v="0.2863173"/>
    <n v="0.23773900000000001"/>
    <n v="0.2272255"/>
    <n v="1.7350399999999998E-2"/>
    <n v="1.1369199999999999E-2"/>
    <n v="1.55306E-2"/>
    <m/>
    <n v="4.9595399999999998E-2"/>
    <m/>
    <m/>
    <n v="0.13333790000000001"/>
    <n v="4.1999999999986493E-5"/>
    <n v="0.33394699999999999"/>
  </r>
  <r>
    <x v="14"/>
    <x v="8"/>
    <x v="1"/>
    <x v="6"/>
    <x v="58"/>
    <x v="0"/>
    <n v="0.415545"/>
    <n v="0.28347119999999998"/>
    <n v="0.25461080000000003"/>
    <n v="0.2053652"/>
    <n v="1.0319999999999999E-2"/>
    <n v="1.0115600000000001E-2"/>
    <n v="1.5165400000000001E-2"/>
    <m/>
    <n v="3.3059400000000003E-2"/>
    <m/>
    <m/>
    <n v="0.13670489999999999"/>
    <n v="-1.0000000000287557E-7"/>
    <n v="0.31513390000000002"/>
  </r>
  <r>
    <x v="9"/>
    <x v="9"/>
    <x v="3"/>
    <x v="1"/>
    <x v="59"/>
    <x v="0"/>
    <n v="0.49823269999999997"/>
    <n v="0.4935871"/>
    <n v="0.48977480000000001"/>
    <n v="2.7653299999999999E-2"/>
    <n v="2.4335099999999998E-2"/>
    <m/>
    <m/>
    <m/>
    <m/>
    <m/>
    <m/>
    <n v="3.3181999999999999E-3"/>
    <n v="0"/>
    <n v="2.3801099999999999E-2"/>
  </r>
  <r>
    <x v="26"/>
    <x v="10"/>
    <x v="5"/>
    <x v="8"/>
    <x v="60"/>
    <x v="1"/>
    <n v="0.491925"/>
    <n v="0.46401949999999997"/>
    <n v="0.46401949999999997"/>
    <n v="9.6814600000000001E-2"/>
    <n v="9.1992099999999993E-2"/>
    <m/>
    <m/>
    <m/>
    <m/>
    <m/>
    <m/>
    <n v="4.8225000000000004E-3"/>
    <n v="0"/>
    <m/>
  </r>
  <r>
    <x v="8"/>
    <x v="11"/>
    <x v="4"/>
    <x v="8"/>
    <x v="61"/>
    <x v="0"/>
    <n v="0.53998550000000001"/>
    <n v="0.42916880000000002"/>
    <n v="0.35194540000000002"/>
    <n v="0.19119510000000001"/>
    <n v="0.1347294"/>
    <n v="6.6517E-3"/>
    <n v="3.8732799999999998E-2"/>
    <n v="1.4239000000000001E-3"/>
    <n v="5.0701000000000001E-3"/>
    <m/>
    <n v="8.1329999999999998E-4"/>
    <n v="2.7779999999999998E-4"/>
    <n v="3.4961000000000297E-3"/>
    <n v="0.1500785"/>
  </r>
  <r>
    <x v="0"/>
    <x v="11"/>
    <x v="4"/>
    <x v="0"/>
    <x v="62"/>
    <x v="0"/>
    <n v="0.51585979999999998"/>
    <n v="0.39420379999999999"/>
    <n v="0.31912289999999999"/>
    <n v="0.21029210000000001"/>
    <n v="0.14302029999999999"/>
    <n v="4.6102000000000001E-3"/>
    <n v="5.0156399999999997E-2"/>
    <n v="1.6494000000000001E-3"/>
    <n v="6.9290000000000003E-3"/>
    <m/>
    <n v="1.4414E-3"/>
    <n v="3.9889999999999999E-4"/>
    <n v="2.0865000000000189E-3"/>
    <n v="0.1551852"/>
  </r>
  <r>
    <x v="9"/>
    <x v="11"/>
    <x v="4"/>
    <x v="1"/>
    <x v="63"/>
    <x v="0"/>
    <n v="0.4934441"/>
    <n v="0.39978530000000001"/>
    <n v="0.31223400000000001"/>
    <n v="0.1544259"/>
    <n v="0.1113557"/>
    <n v="3.9481999999999998E-3"/>
    <n v="3.4535799999999998E-2"/>
    <n v="1.0560000000000001E-3"/>
    <n v="7.1969999999999998E-4"/>
    <m/>
    <n v="5.3790000000000001E-4"/>
    <n v="2.719E-4"/>
    <n v="2.0007000000000219E-3"/>
    <n v="0.15921850000000001"/>
  </r>
  <r>
    <x v="10"/>
    <x v="11"/>
    <x v="4"/>
    <x v="2"/>
    <x v="64"/>
    <x v="0"/>
    <n v="0.4964537"/>
    <n v="0.37931789999999999"/>
    <n v="0.34722960000000003"/>
    <n v="0.17470910000000001"/>
    <n v="0.1207579"/>
    <n v="3.2028999999999998E-3"/>
    <n v="3.9065299999999997E-2"/>
    <n v="4.9899999999999996E-3"/>
    <n v="4.3277999999999997E-3"/>
    <m/>
    <n v="1.4709E-3"/>
    <n v="8.943E-4"/>
    <n v="0"/>
    <n v="0.16714490000000001"/>
  </r>
  <r>
    <x v="11"/>
    <x v="11"/>
    <x v="4"/>
    <x v="3"/>
    <x v="65"/>
    <x v="2"/>
    <n v="0.49931540000000002"/>
    <n v="0.36193019999999998"/>
    <n v="0.36089019999999999"/>
    <n v="0.22357750000000001"/>
    <m/>
    <n v="8.2463999999999992E-3"/>
    <m/>
    <n v="1.51936E-2"/>
    <n v="2.7280999999999998E-3"/>
    <m/>
    <m/>
    <n v="0.19740930000000001"/>
    <n v="1.0000000000287557E-7"/>
    <n v="0.1213707"/>
  </r>
  <r>
    <x v="8"/>
    <x v="12"/>
    <x v="1"/>
    <x v="8"/>
    <x v="66"/>
    <x v="0"/>
    <n v="0.48699989999999999"/>
    <n v="0.34694370000000002"/>
    <n v="0.25882339999999998"/>
    <n v="0.2548937"/>
    <n v="0.16786480000000001"/>
    <n v="5.5000000000000003E-4"/>
    <n v="2.1906200000000001E-2"/>
    <n v="5.3772999999999998E-3"/>
    <n v="3.0607800000000001E-2"/>
    <n v="6.2379000000000002E-3"/>
    <n v="3.8769E-3"/>
    <n v="1.68904E-2"/>
    <n v="1.5823999999999838E-3"/>
    <n v="0.2428553"/>
  </r>
  <r>
    <x v="0"/>
    <x v="12"/>
    <x v="1"/>
    <x v="0"/>
    <x v="67"/>
    <x v="0"/>
    <n v="0.47815210000000002"/>
    <n v="0.33747769999999999"/>
    <n v="0.26107550000000002"/>
    <n v="0.24576310000000001"/>
    <n v="0.15439169999999999"/>
    <n v="7.1190000000000001E-4"/>
    <n v="2.3251500000000001E-2"/>
    <n v="5.9674000000000003E-3"/>
    <n v="3.2226100000000001E-2"/>
    <n v="5.8339000000000004E-3"/>
    <n v="3.6841E-3"/>
    <n v="1.8482499999999999E-2"/>
    <n v="1.2139999999999929E-3"/>
    <n v="0.23315530000000001"/>
  </r>
  <r>
    <x v="9"/>
    <x v="12"/>
    <x v="1"/>
    <x v="1"/>
    <x v="68"/>
    <x v="0"/>
    <n v="0.46892669999999997"/>
    <n v="0.34956429999999999"/>
    <n v="0.26392850000000001"/>
    <n v="0.23460239999999999"/>
    <n v="0.1373103"/>
    <n v="5.9290000000000005E-4"/>
    <n v="2.3300299999999999E-2"/>
    <n v="5.2572000000000001E-3"/>
    <n v="4.0817100000000002E-2"/>
    <n v="5.7841000000000004E-3"/>
    <n v="3.4432E-3"/>
    <n v="1.6676799999999999E-2"/>
    <n v="1.420500000000019E-3"/>
    <n v="0.24164099999999999"/>
  </r>
  <r>
    <x v="10"/>
    <x v="12"/>
    <x v="1"/>
    <x v="2"/>
    <x v="69"/>
    <x v="0"/>
    <n v="0.47154269999999998"/>
    <n v="0.3491398"/>
    <n v="0.25724279999999999"/>
    <n v="0.23389270000000001"/>
    <n v="0.14493739999999999"/>
    <n v="1.3483E-3"/>
    <n v="2.7447900000000001E-2"/>
    <n v="6.9940000000000002E-3"/>
    <n v="2.8865100000000001E-2"/>
    <n v="5.8799000000000004E-3"/>
    <n v="3.5149999999999999E-3"/>
    <n v="1.3271099999999999E-2"/>
    <n v="1.6340000000000243E-3"/>
    <n v="0.25596049999999998"/>
  </r>
  <r>
    <x v="11"/>
    <x v="12"/>
    <x v="1"/>
    <x v="3"/>
    <x v="70"/>
    <x v="0"/>
    <n v="0.467949"/>
    <n v="0.32544299999999998"/>
    <n v="0.25169239999999998"/>
    <n v="0.2364907"/>
    <n v="0.14153250000000001"/>
    <n v="1.129E-3"/>
    <n v="3.1384200000000001E-2"/>
    <n v="6.3858999999999999E-3"/>
    <n v="3.0223699999999999E-2"/>
    <n v="7.4155999999999996E-3"/>
    <n v="4.2180000000000004E-3"/>
    <n v="1.32654E-2"/>
    <n v="9.364000000000039E-4"/>
    <n v="0.27494449999999998"/>
  </r>
  <r>
    <x v="4"/>
    <x v="12"/>
    <x v="1"/>
    <x v="4"/>
    <x v="71"/>
    <x v="0"/>
    <n v="0.47540759999999999"/>
    <n v="0.2710379"/>
    <n v="0.21647640000000001"/>
    <n v="0.2992302"/>
    <n v="0.1562936"/>
    <m/>
    <n v="4.2564200000000003E-2"/>
    <n v="6.9388999999999996E-3"/>
    <n v="5.6095199999999998E-2"/>
    <n v="8.3876000000000003E-3"/>
    <n v="4.9011999999999997E-3"/>
    <n v="2.4049500000000001E-2"/>
    <n v="0"/>
    <n v="0.28185399999999999"/>
  </r>
  <r>
    <x v="21"/>
    <x v="12"/>
    <x v="1"/>
    <x v="5"/>
    <x v="72"/>
    <x v="0"/>
    <n v="0.40643170000000001"/>
    <n v="0.25842110000000001"/>
    <n v="0.20915819999999999"/>
    <n v="0.22516059999999999"/>
    <n v="0.1354706"/>
    <n v="7.0179999999999999E-3"/>
    <n v="4.0930599999999998E-2"/>
    <m/>
    <n v="1.52505E-2"/>
    <m/>
    <m/>
    <n v="2.6490900000000001E-2"/>
    <n v="0"/>
    <n v="0.24960499999999999"/>
  </r>
  <r>
    <x v="14"/>
    <x v="12"/>
    <x v="1"/>
    <x v="6"/>
    <x v="73"/>
    <x v="0"/>
    <n v="0.38792189999999999"/>
    <n v="0.25948520000000003"/>
    <n v="0.20690790000000001"/>
    <n v="0.1906185"/>
    <n v="0.119934"/>
    <n v="5.6433999999999998E-3"/>
    <n v="2.8206100000000001E-2"/>
    <m/>
    <n v="7.2637999999999999E-3"/>
    <m/>
    <m/>
    <n v="2.9571299999999998E-2"/>
    <n v="-1.0000000000287557E-7"/>
    <n v="0.26598929999999998"/>
  </r>
  <r>
    <x v="0"/>
    <x v="13"/>
    <x v="1"/>
    <x v="0"/>
    <x v="74"/>
    <x v="2"/>
    <n v="0.49359389999999997"/>
    <n v="0.30728240000000001"/>
    <n v="0.2892267"/>
    <n v="0.29139749999999998"/>
    <n v="0.20857780000000001"/>
    <m/>
    <n v="3.3647400000000001E-2"/>
    <n v="7.8399999999999995E-5"/>
    <n v="2.8751599999999999E-2"/>
    <n v="1.23617E-2"/>
    <m/>
    <n v="7.9805999999999992E-3"/>
    <n v="0"/>
    <n v="4.8361599999999998E-2"/>
  </r>
  <r>
    <x v="27"/>
    <x v="13"/>
    <x v="1"/>
    <x v="2"/>
    <x v="75"/>
    <x v="2"/>
    <n v="0.47766599999999998"/>
    <n v="0.29480079999999997"/>
    <n v="0.27956520000000001"/>
    <n v="0.30313669999999998"/>
    <n v="0.2167152"/>
    <n v="6.3014999999999998E-3"/>
    <n v="3.5499799999999998E-2"/>
    <n v="2.3601999999999998E-3"/>
    <n v="2.3437300000000001E-2"/>
    <n v="1.32669E-2"/>
    <n v="4.5087E-3"/>
    <n v="1.0471E-3"/>
    <n v="0"/>
    <n v="4.8126500000000003E-2"/>
  </r>
  <r>
    <x v="11"/>
    <x v="13"/>
    <x v="1"/>
    <x v="3"/>
    <x v="76"/>
    <x v="2"/>
    <n v="0.48265200000000003"/>
    <n v="0.29995640000000001"/>
    <n v="0.27782440000000003"/>
    <n v="0.27543800000000002"/>
    <n v="0.18630730000000001"/>
    <n v="5.6068999999999997E-3"/>
    <n v="3.9122900000000002E-2"/>
    <n v="2.8134000000000002E-3"/>
    <n v="2.16761E-2"/>
    <n v="1.4907200000000001E-2"/>
    <n v="3.7755000000000002E-3"/>
    <n v="1.2290000000000001E-3"/>
    <n v="-2.9999999995311555E-7"/>
    <n v="5.9767199999999999E-2"/>
  </r>
  <r>
    <x v="13"/>
    <x v="13"/>
    <x v="1"/>
    <x v="4"/>
    <x v="77"/>
    <x v="2"/>
    <n v="0.48557679999999998"/>
    <n v="0.30630479999999999"/>
    <n v="0.28837000000000002"/>
    <n v="0.27943050000000003"/>
    <n v="0.18857670000000001"/>
    <n v="5.5599000000000004E-3"/>
    <n v="3.5351399999999998E-2"/>
    <n v="4.7178000000000003E-3"/>
    <n v="2.69211E-2"/>
    <n v="1.3735799999999999E-2"/>
    <n v="3.0579000000000001E-3"/>
    <n v="1.5099E-3"/>
    <n v="0"/>
    <n v="5.3432500000000001E-2"/>
  </r>
  <r>
    <x v="5"/>
    <x v="13"/>
    <x v="1"/>
    <x v="5"/>
    <x v="78"/>
    <x v="2"/>
    <n v="0.47758509999999998"/>
    <n v="0.30889689999999997"/>
    <n v="0.28684179999999998"/>
    <n v="0.25726890000000002"/>
    <n v="0.16080530000000001"/>
    <m/>
    <n v="4.0223700000000001E-2"/>
    <m/>
    <n v="2.81005E-2"/>
    <m/>
    <m/>
    <n v="2.8139399999999998E-2"/>
    <n v="0"/>
    <n v="6.4673999999999995E-2"/>
  </r>
  <r>
    <x v="28"/>
    <x v="13"/>
    <x v="1"/>
    <x v="6"/>
    <x v="79"/>
    <x v="2"/>
    <n v="0.49564819999999998"/>
    <n v="0.3508908"/>
    <n v="0.33790579999999998"/>
    <n v="0.23041600000000001"/>
    <n v="0.1430517"/>
    <m/>
    <n v="4.0269699999999999E-2"/>
    <m/>
    <n v="2.24888E-2"/>
    <m/>
    <m/>
    <n v="2.4605800000000001E-2"/>
    <n v="0"/>
    <n v="6.6499500000000003E-2"/>
  </r>
  <r>
    <x v="29"/>
    <x v="13"/>
    <x v="1"/>
    <x v="7"/>
    <x v="80"/>
    <x v="2"/>
    <n v="0.61133519999999997"/>
    <n v="0.55333160000000003"/>
    <n v="0.3119073"/>
    <n v="0.20447689999999999"/>
    <n v="0.1236532"/>
    <m/>
    <n v="4.05598E-2"/>
    <n v="2.7591E-3"/>
    <n v="8.8926999999999999E-3"/>
    <m/>
    <m/>
    <n v="9.6880999999999998E-3"/>
    <n v="1.8923999999999996E-2"/>
    <n v="5.4175599999999997E-2"/>
  </r>
  <r>
    <x v="8"/>
    <x v="14"/>
    <x v="6"/>
    <x v="8"/>
    <x v="81"/>
    <x v="1"/>
    <n v="0.48061359999999997"/>
    <n v="0.39433770000000001"/>
    <n v="0.39433770000000001"/>
    <n v="0.1345644"/>
    <n v="0.1168511"/>
    <m/>
    <n v="1.39153E-2"/>
    <n v="1.9800000000000001E-6"/>
    <m/>
    <m/>
    <m/>
    <n v="3.7959999999999999E-3"/>
    <n v="1.9999999989472883E-8"/>
    <m/>
  </r>
  <r>
    <x v="0"/>
    <x v="14"/>
    <x v="6"/>
    <x v="0"/>
    <x v="82"/>
    <x v="1"/>
    <n v="0.52613169999999998"/>
    <n v="0.43722080000000002"/>
    <n v="0.43722080000000002"/>
    <n v="0.14552290000000001"/>
    <n v="0.12643190000000001"/>
    <m/>
    <n v="1.39474E-2"/>
    <n v="5.1E-5"/>
    <m/>
    <m/>
    <m/>
    <n v="5.0927000000000004E-3"/>
    <n v="-1.0000000000287557E-7"/>
    <m/>
  </r>
  <r>
    <x v="8"/>
    <x v="15"/>
    <x v="1"/>
    <x v="8"/>
    <x v="83"/>
    <x v="0"/>
    <n v="0.52029720000000002"/>
    <n v="0.34428500000000001"/>
    <n v="0.29105039999999999"/>
    <n v="0.2242014"/>
    <n v="0.1684042"/>
    <m/>
    <n v="3.12903E-2"/>
    <n v="2.5533000000000001E-3"/>
    <n v="1.9239699999999998E-2"/>
    <n v="1.0549999999999999E-3"/>
    <n v="1.1173000000000001E-3"/>
    <n v="5.4160000000000005E-4"/>
    <n v="0"/>
    <n v="0.26106859999999998"/>
  </r>
  <r>
    <x v="0"/>
    <x v="15"/>
    <x v="1"/>
    <x v="0"/>
    <x v="84"/>
    <x v="0"/>
    <n v="0.51421209999999995"/>
    <n v="0.33813080000000001"/>
    <n v="0.28529890000000002"/>
    <n v="0.2314551"/>
    <n v="0.17260039999999999"/>
    <m/>
    <n v="3.1359900000000003E-2"/>
    <n v="2.0286000000000002E-3"/>
    <n v="2.0371299999999998E-2"/>
    <n v="1.238E-3"/>
    <n v="1.4247999999999999E-3"/>
    <n v="2.4321999999999998E-3"/>
    <n v="-9.9999999975119991E-8"/>
    <n v="0.26263959999999997"/>
  </r>
  <r>
    <x v="9"/>
    <x v="15"/>
    <x v="1"/>
    <x v="1"/>
    <x v="85"/>
    <x v="0"/>
    <n v="0.51224820000000004"/>
    <n v="0.3429335"/>
    <n v="0.28906409999999999"/>
    <n v="0.2217459"/>
    <n v="0.16234789999999999"/>
    <m/>
    <n v="2.8999799999999999E-2"/>
    <n v="1.4444E-3"/>
    <n v="1.97349E-2"/>
    <n v="1.5644000000000001E-3"/>
    <n v="1.8289999999999999E-3"/>
    <n v="5.8254999999999999E-3"/>
    <n v="0"/>
    <n v="0.26451239999999998"/>
  </r>
  <r>
    <x v="10"/>
    <x v="15"/>
    <x v="1"/>
    <x v="2"/>
    <x v="86"/>
    <x v="0"/>
    <n v="0.4979325"/>
    <n v="0.33074609999999999"/>
    <n v="0.2783311"/>
    <n v="0.22089710000000001"/>
    <n v="0.15575040000000001"/>
    <m/>
    <n v="3.1622600000000001E-2"/>
    <n v="1.8921000000000001E-3"/>
    <n v="1.9280200000000001E-2"/>
    <n v="2.6538999999999998E-3"/>
    <n v="2.3064000000000001E-3"/>
    <n v="7.3915999999999999E-3"/>
    <n v="-1.0000000000287557E-7"/>
    <n v="0.25261549999999999"/>
  </r>
  <r>
    <x v="11"/>
    <x v="15"/>
    <x v="1"/>
    <x v="3"/>
    <x v="87"/>
    <x v="0"/>
    <n v="0.47279080000000001"/>
    <n v="0.31841589999999997"/>
    <n v="0.26582270000000002"/>
    <n v="0.20568980000000001"/>
    <n v="0.14858099999999999"/>
    <m/>
    <n v="3.0060300000000002E-2"/>
    <n v="1.5826E-3"/>
    <n v="1.5970700000000001E-2"/>
    <n v="1.7413999999999999E-3"/>
    <n v="2.2558999999999999E-3"/>
    <n v="5.4977999999999997E-3"/>
    <n v="1.0000000000287557E-7"/>
    <n v="0.2730842"/>
  </r>
  <r>
    <x v="13"/>
    <x v="15"/>
    <x v="1"/>
    <x v="4"/>
    <x v="88"/>
    <x v="0"/>
    <n v="0.45789010000000002"/>
    <n v="0.31410850000000001"/>
    <n v="0.26952759999999998"/>
    <n v="0.18503739999999999"/>
    <n v="0.14111270000000001"/>
    <m/>
    <n v="1.5891700000000002E-2"/>
    <n v="1.9727E-3"/>
    <n v="1.89789E-2"/>
    <n v="1.8353E-3"/>
    <n v="3.4429999999999999E-3"/>
    <n v="1.8032E-3"/>
    <n v="-1.0000000003063114E-7"/>
    <n v="0.25911889999999999"/>
  </r>
  <r>
    <x v="5"/>
    <x v="15"/>
    <x v="1"/>
    <x v="5"/>
    <x v="89"/>
    <x v="0"/>
    <n v="0.43793880000000002"/>
    <n v="0.3047878"/>
    <n v="0.25818669999999999"/>
    <n v="0.16780490000000001"/>
    <n v="0.1355336"/>
    <m/>
    <n v="1.4223299999999999E-2"/>
    <n v="1.6015999999999999E-3"/>
    <n v="9.4059999999999994E-3"/>
    <n v="1.9511000000000001E-3"/>
    <n v="2.0872999999999998E-3"/>
    <n v="3.0019999999999999E-3"/>
    <n v="0"/>
    <n v="0.27119290000000001"/>
  </r>
  <r>
    <x v="28"/>
    <x v="15"/>
    <x v="1"/>
    <x v="6"/>
    <x v="90"/>
    <x v="0"/>
    <n v="0.44172689999999998"/>
    <n v="0.3071796"/>
    <n v="0.26495940000000001"/>
    <n v="0.16895109999999999"/>
    <n v="0.13561519999999999"/>
    <m/>
    <n v="1.5815200000000001E-2"/>
    <n v="2.0614000000000001E-3"/>
    <n v="1.0992500000000001E-2"/>
    <n v="1.7187999999999999E-3"/>
    <n v="2.3249E-3"/>
    <n v="4.2309999999999998E-4"/>
    <n v="0"/>
    <n v="0.25611830000000002"/>
  </r>
  <r>
    <x v="30"/>
    <x v="15"/>
    <x v="1"/>
    <x v="6"/>
    <x v="91"/>
    <x v="0"/>
    <n v="0.4146649"/>
    <n v="0.2842713"/>
    <n v="0.26029799999999997"/>
    <n v="0.1787657"/>
    <n v="0.13396350000000001"/>
    <m/>
    <n v="1.6153299999999999E-2"/>
    <m/>
    <n v="7.8747000000000001E-3"/>
    <m/>
    <m/>
    <n v="2.07742E-2"/>
    <n v="0"/>
    <n v="0.18781439999999999"/>
  </r>
  <r>
    <x v="7"/>
    <x v="15"/>
    <x v="1"/>
    <x v="7"/>
    <x v="92"/>
    <x v="0"/>
    <n v="0.40467760000000003"/>
    <n v="0.27319749999999998"/>
    <n v="0.24390100000000001"/>
    <n v="0.1778487"/>
    <n v="0.1216888"/>
    <m/>
    <n v="1.9123299999999999E-2"/>
    <m/>
    <n v="3.5986999999999998E-3"/>
    <m/>
    <m/>
    <n v="3.3438000000000002E-2"/>
    <n v="-1.0000000000287557E-7"/>
    <n v="0.24155080000000001"/>
  </r>
  <r>
    <x v="29"/>
    <x v="15"/>
    <x v="1"/>
    <x v="9"/>
    <x v="93"/>
    <x v="0"/>
    <n v="0.41491410000000001"/>
    <n v="0.28942859999999998"/>
    <n v="0.26251390000000002"/>
    <n v="0.16913239999999999"/>
    <n v="0.13473160000000001"/>
    <m/>
    <n v="1.8599999999999998E-2"/>
    <m/>
    <n v="4.4565000000000004E-3"/>
    <m/>
    <m/>
    <n v="1.13443E-2"/>
    <n v="0"/>
    <n v="0.19219700000000001"/>
  </r>
  <r>
    <x v="31"/>
    <x v="15"/>
    <x v="1"/>
    <x v="9"/>
    <x v="94"/>
    <x v="0"/>
    <n v="0.37743070000000001"/>
    <n v="0.28704800000000003"/>
    <n v="0.27101540000000002"/>
    <n v="0.122071"/>
    <n v="4.2090700000000002E-2"/>
    <m/>
    <m/>
    <m/>
    <m/>
    <m/>
    <m/>
    <n v="7.9980200000000001E-2"/>
    <n v="9.9999999988997779E-8"/>
    <n v="0.1867317"/>
  </r>
  <r>
    <x v="8"/>
    <x v="16"/>
    <x v="1"/>
    <x v="8"/>
    <x v="95"/>
    <x v="0"/>
    <n v="0.5673087"/>
    <n v="0.41015499999999999"/>
    <n v="0.33227319999999999"/>
    <n v="0.29631429999999997"/>
    <n v="0.2677388"/>
    <n v="2.343E-4"/>
    <n v="9.2437999999999999E-3"/>
    <n v="6.58E-5"/>
    <n v="8.8442E-3"/>
    <n v="2.6860000000000002E-4"/>
    <m/>
    <n v="5.4485000000000002E-3"/>
    <n v="4.4702999999998716E-3"/>
    <n v="0.2045196"/>
  </r>
  <r>
    <x v="0"/>
    <x v="16"/>
    <x v="1"/>
    <x v="0"/>
    <x v="96"/>
    <x v="0"/>
    <n v="0.56421659999999996"/>
    <n v="0.44506380000000001"/>
    <n v="0.32439390000000001"/>
    <n v="0.26207900000000001"/>
    <n v="0.23371220000000001"/>
    <n v="3.6660000000000002E-4"/>
    <n v="6.5093E-3"/>
    <n v="7.6500000000000003E-5"/>
    <n v="1.03844E-2"/>
    <n v="4.64E-4"/>
    <m/>
    <n v="2.2707999999999999E-3"/>
    <n v="8.2951999999999471E-3"/>
    <n v="0.21962470000000001"/>
  </r>
  <r>
    <x v="9"/>
    <x v="16"/>
    <x v="1"/>
    <x v="1"/>
    <x v="97"/>
    <x v="0"/>
    <n v="0.51546219999999998"/>
    <n v="0.40929120000000002"/>
    <n v="0.31997510000000001"/>
    <n v="0.20172100000000001"/>
    <n v="0.17745559999999999"/>
    <n v="9.0109999999999995E-4"/>
    <n v="1.2879699999999999E-2"/>
    <n v="2.2890000000000001E-4"/>
    <n v="5.0635000000000003E-3"/>
    <n v="1.0138E-3"/>
    <m/>
    <n v="1.1012999999999999E-3"/>
    <n v="3.077100000000027E-3"/>
    <n v="0.24573200000000001"/>
  </r>
  <r>
    <x v="10"/>
    <x v="16"/>
    <x v="1"/>
    <x v="2"/>
    <x v="98"/>
    <x v="1"/>
    <n v="0.45782519999999999"/>
    <n v="0.32684289999999999"/>
    <n v="0.32684289999999999"/>
    <n v="0.21981220000000001"/>
    <n v="0.20201859999999999"/>
    <n v="1.0563E-3"/>
    <n v="6.1967999999999997E-3"/>
    <n v="8.9139999999999998E-4"/>
    <n v="6.3372999999999997E-3"/>
    <n v="5.4549999999999998E-4"/>
    <n v="2.7664999999999999E-3"/>
    <n v="1.0099999999999999E-8"/>
    <n v="-2.1009999998100604E-7"/>
    <m/>
  </r>
  <r>
    <x v="11"/>
    <x v="16"/>
    <x v="1"/>
    <x v="3"/>
    <x v="99"/>
    <x v="1"/>
    <n v="0.46523930000000002"/>
    <n v="0.3334181"/>
    <n v="0.3334181"/>
    <n v="0.2179055"/>
    <n v="0.20403019999999999"/>
    <n v="1.6125E-3"/>
    <n v="4.7080000000000004E-3"/>
    <n v="3.3490000000000001E-4"/>
    <n v="5.1546999999999999E-3"/>
    <n v="1.145E-4"/>
    <n v="6.2790000000000003E-4"/>
    <n v="1.3227E-3"/>
    <n v="1.0000000003063114E-7"/>
    <m/>
  </r>
  <r>
    <x v="4"/>
    <x v="16"/>
    <x v="1"/>
    <x v="4"/>
    <x v="100"/>
    <x v="1"/>
    <n v="0.46200219999999997"/>
    <n v="0.3488793"/>
    <n v="0.3488793"/>
    <n v="0.20857970000000001"/>
    <n v="0.19562840000000001"/>
    <n v="1.0605E-3"/>
    <n v="5.3693999999999999E-3"/>
    <n v="3.8630000000000001E-4"/>
    <n v="1.2378999999999999E-3"/>
    <n v="4.7570000000000002E-4"/>
    <n v="2.6557E-3"/>
    <n v="1.766E-3"/>
    <n v="-1.9999999997799556E-7"/>
    <m/>
  </r>
  <r>
    <x v="32"/>
    <x v="17"/>
    <x v="3"/>
    <x v="8"/>
    <x v="101"/>
    <x v="0"/>
    <n v="0.42748809999999998"/>
    <n v="0.42363889999999998"/>
    <n v="0.39371329999999999"/>
    <n v="2.7992199999999998E-2"/>
    <n v="1.91138E-2"/>
    <m/>
    <m/>
    <n v="4.7980000000000001E-4"/>
    <m/>
    <m/>
    <n v="5.3768000000000002E-3"/>
    <n v="3.0219000000000001E-3"/>
    <n v="-1.0000000000287557E-7"/>
    <n v="0.1462435"/>
  </r>
  <r>
    <x v="17"/>
    <x v="17"/>
    <x v="3"/>
    <x v="0"/>
    <x v="102"/>
    <x v="0"/>
    <n v="0.49330230000000003"/>
    <n v="0.4918149"/>
    <n v="0.48085349999999999"/>
    <n v="1.88691E-2"/>
    <n v="1.7133099999999998E-2"/>
    <m/>
    <m/>
    <n v="3.0069999999999999E-4"/>
    <m/>
    <m/>
    <n v="7.7649999999999996E-4"/>
    <n v="6.5890000000000002E-4"/>
    <n v="-9.9999999999406119E-8"/>
    <n v="5.6307599999999999E-2"/>
  </r>
  <r>
    <x v="19"/>
    <x v="17"/>
    <x v="3"/>
    <x v="2"/>
    <x v="103"/>
    <x v="0"/>
    <n v="0.4904483"/>
    <n v="0.48471560000000002"/>
    <n v="0.47221220000000003"/>
    <n v="3.0126E-2"/>
    <n v="1.73548E-2"/>
    <m/>
    <m/>
    <n v="3.6353000000000002E-3"/>
    <m/>
    <n v="8.3100000000000003E-4"/>
    <n v="8.0134999999999998E-3"/>
    <n v="2.9149999999999998E-4"/>
    <n v="-9.9999999999406119E-8"/>
    <n v="5.9701400000000002E-2"/>
  </r>
  <r>
    <x v="26"/>
    <x v="18"/>
    <x v="4"/>
    <x v="8"/>
    <x v="104"/>
    <x v="1"/>
    <n v="0.58592299999999997"/>
    <n v="0.28883989999999998"/>
    <n v="0.28883989999999998"/>
    <n v="0.3261194"/>
    <n v="0.1691124"/>
    <n v="2.9743E-3"/>
    <n v="4.2117799999999997E-2"/>
    <m/>
    <n v="6.3267999999999996E-3"/>
    <n v="2.5395999999999999E-3"/>
    <m/>
    <n v="3.1231499999999999E-2"/>
    <n v="7.1816999999999964E-2"/>
    <m/>
  </r>
  <r>
    <x v="18"/>
    <x v="18"/>
    <x v="4"/>
    <x v="0"/>
    <x v="105"/>
    <x v="1"/>
    <n v="0.55773729999999999"/>
    <n v="0.27810869999999999"/>
    <n v="0.27810869999999999"/>
    <n v="0.3866581"/>
    <n v="0.1989805"/>
    <n v="5.7425999999999996E-3"/>
    <n v="3.6582900000000002E-2"/>
    <m/>
    <n v="1.62227E-2"/>
    <n v="3.0971000000000002E-3"/>
    <m/>
    <n v="2.2530600000000001E-2"/>
    <n v="0.10350169999999997"/>
    <m/>
  </r>
  <r>
    <x v="9"/>
    <x v="18"/>
    <x v="4"/>
    <x v="1"/>
    <x v="106"/>
    <x v="1"/>
    <n v="0.54276100000000005"/>
    <n v="0.27448220000000001"/>
    <n v="0.27448220000000001"/>
    <n v="0.34702129999999998"/>
    <n v="0.15385589999999999"/>
    <n v="5.5469999999999998E-3"/>
    <n v="3.9174199999999999E-2"/>
    <m/>
    <n v="1.27741E-2"/>
    <n v="1.8387E-3"/>
    <m/>
    <n v="3.1184099999999999E-2"/>
    <n v="0.1026473"/>
    <m/>
  </r>
  <r>
    <x v="27"/>
    <x v="18"/>
    <x v="4"/>
    <x v="2"/>
    <x v="107"/>
    <x v="1"/>
    <n v="0.52999059999999998"/>
    <n v="0.2890297"/>
    <n v="0.2890297"/>
    <n v="0.35362680000000002"/>
    <n v="0.24189060000000001"/>
    <n v="6.7298000000000002E-3"/>
    <n v="6.3045599999999993E-2"/>
    <m/>
    <n v="1.1622199999999999E-2"/>
    <n v="7.9650000000000001E-4"/>
    <m/>
    <n v="2.9542100000000002E-2"/>
    <n v="0"/>
    <m/>
  </r>
  <r>
    <x v="33"/>
    <x v="18"/>
    <x v="4"/>
    <x v="3"/>
    <x v="108"/>
    <x v="1"/>
    <n v="0.51266449999999997"/>
    <n v="0.29247640000000003"/>
    <n v="0.29247640000000003"/>
    <n v="0.316355"/>
    <n v="0.23375870000000001"/>
    <n v="6.8643999999999997E-3"/>
    <n v="6.0273300000000002E-2"/>
    <m/>
    <n v="1.24498E-2"/>
    <m/>
    <m/>
    <n v="3.0089000000000001E-3"/>
    <n v="-1.0000000000287557E-7"/>
    <m/>
  </r>
  <r>
    <x v="13"/>
    <x v="18"/>
    <x v="4"/>
    <x v="4"/>
    <x v="109"/>
    <x v="1"/>
    <n v="0.54300349999999997"/>
    <n v="0.31876559999999998"/>
    <n v="0.31876559999999998"/>
    <n v="0.3300305"/>
    <n v="0.2019512"/>
    <n v="1.07895E-2"/>
    <n v="7.9582299999999995E-2"/>
    <m/>
    <n v="1.4859900000000001E-2"/>
    <m/>
    <m/>
    <n v="2.2847599999999999E-2"/>
    <n v="0"/>
    <m/>
  </r>
  <r>
    <x v="21"/>
    <x v="18"/>
    <x v="4"/>
    <x v="5"/>
    <x v="110"/>
    <x v="1"/>
    <n v="0.46801979999999999"/>
    <n v="0.28287790000000002"/>
    <n v="0.28287790000000002"/>
    <n v="0.31535449999999998"/>
    <n v="0.1788788"/>
    <n v="9.7751999999999995E-3"/>
    <n v="9.2410400000000004E-2"/>
    <m/>
    <n v="1.9788099999999999E-2"/>
    <m/>
    <m/>
    <n v="1.4501999999999999E-2"/>
    <n v="0"/>
    <m/>
  </r>
  <r>
    <x v="0"/>
    <x v="19"/>
    <x v="6"/>
    <x v="0"/>
    <x v="111"/>
    <x v="0"/>
    <n v="0.39323079999999999"/>
    <n v="0.28733890000000001"/>
    <n v="0.24467459999999999"/>
    <n v="0.16388720000000001"/>
    <n v="0.1059952"/>
    <n v="4.2329999999999999E-4"/>
    <n v="2.17369E-2"/>
    <n v="1.5250000000000001E-3"/>
    <n v="1.8249100000000001E-2"/>
    <n v="1.46129E-2"/>
    <n v="1.3447999999999999E-3"/>
    <n v="8.6399999999999999E-9"/>
    <n v="-8.6399999932318394E-9"/>
    <n v="0.26616040000000002"/>
  </r>
  <r>
    <x v="9"/>
    <x v="19"/>
    <x v="6"/>
    <x v="1"/>
    <x v="112"/>
    <x v="0"/>
    <n v="0.3750716"/>
    <n v="0.30241089999999998"/>
    <n v="0.27645370000000002"/>
    <n v="0.10926"/>
    <n v="7.8208299999999994E-2"/>
    <n v="2.23E-4"/>
    <n v="1.9032199999999999E-2"/>
    <n v="1.3906000000000001E-3"/>
    <n v="1.6628999999999999E-3"/>
    <n v="7.7806999999999998E-3"/>
    <n v="9.6239999999999997E-4"/>
    <n v="6.34E-9"/>
    <n v="-1.0634000000009358E-7"/>
    <n v="0.25890239999999998"/>
  </r>
  <r>
    <x v="10"/>
    <x v="19"/>
    <x v="6"/>
    <x v="2"/>
    <x v="113"/>
    <x v="0"/>
    <n v="0.36663960000000001"/>
    <n v="0.28583249999999999"/>
    <n v="0.25454539999999998"/>
    <n v="0.12602260000000001"/>
    <n v="8.5887199999999997E-2"/>
    <n v="3.9060000000000001E-4"/>
    <n v="2.0782499999999999E-2"/>
    <n v="1.8874E-3"/>
    <n v="5.4814E-3"/>
    <n v="1.08801E-2"/>
    <n v="7.1330000000000005E-4"/>
    <n v="1.07E-8"/>
    <n v="8.9300000033487592E-8"/>
    <n v="0.27149010000000001"/>
  </r>
  <r>
    <x v="17"/>
    <x v="20"/>
    <x v="2"/>
    <x v="0"/>
    <x v="114"/>
    <x v="1"/>
    <n v="0.49242540000000001"/>
    <n v="0.47949310000000001"/>
    <n v="0.47949310000000001"/>
    <n v="6.9175799999999996E-2"/>
    <n v="4.9830100000000002E-2"/>
    <m/>
    <n v="4.3130000000000002E-4"/>
    <m/>
    <n v="6.1600000000000007E-5"/>
    <n v="2.1600999999999999E-3"/>
    <n v="1.5791300000000001E-2"/>
    <n v="9.0140000000000001E-4"/>
    <n v="0"/>
    <m/>
  </r>
  <r>
    <x v="10"/>
    <x v="20"/>
    <x v="2"/>
    <x v="2"/>
    <x v="115"/>
    <x v="1"/>
    <n v="0.4785085"/>
    <n v="0.4717712"/>
    <n v="0.4717712"/>
    <n v="4.65601E-2"/>
    <n v="3.4366500000000001E-2"/>
    <m/>
    <n v="3.0199999999999999E-5"/>
    <m/>
    <n v="1.3210000000000001E-4"/>
    <n v="4.4200000000000003E-3"/>
    <n v="7.6112999999999997E-3"/>
    <n v="0"/>
    <n v="0"/>
    <m/>
  </r>
  <r>
    <x v="0"/>
    <x v="21"/>
    <x v="1"/>
    <x v="0"/>
    <x v="116"/>
    <x v="0"/>
    <n v="0.56430040000000004"/>
    <n v="0.3655484"/>
    <n v="0.29437990000000003"/>
    <n v="0.2677968"/>
    <n v="0.11499330000000001"/>
    <n v="1.36122E-2"/>
    <n v="5.6723299999999997E-2"/>
    <n v="1.4478E-3"/>
    <n v="6.1293399999999998E-2"/>
    <n v="8.2433000000000003E-3"/>
    <n v="3.0712000000000001E-3"/>
    <n v="8.4125999999999992E-3"/>
    <n v="-3.000000000086267E-7"/>
    <n v="0.19209329999999999"/>
  </r>
  <r>
    <x v="9"/>
    <x v="21"/>
    <x v="1"/>
    <x v="1"/>
    <x v="117"/>
    <x v="0"/>
    <n v="0.5010211"/>
    <n v="0.34798859999999998"/>
    <n v="0.2970544"/>
    <n v="0.21044099999999999"/>
    <n v="0.1000891"/>
    <n v="1.04087E-2"/>
    <n v="5.5350499999999997E-2"/>
    <n v="5.9000000000000003E-4"/>
    <n v="2.8956300000000001E-2"/>
    <n v="4.3394000000000002E-3"/>
    <n v="2.0026000000000002E-3"/>
    <n v="8.7048999999999998E-3"/>
    <n v="-4.9999999998662226E-7"/>
    <n v="0.15276999999999999"/>
  </r>
  <r>
    <x v="10"/>
    <x v="21"/>
    <x v="1"/>
    <x v="2"/>
    <x v="118"/>
    <x v="0"/>
    <n v="0.49607630000000003"/>
    <n v="0.36213390000000001"/>
    <n v="0.31666709999999998"/>
    <n v="0.18157090000000001"/>
    <n v="9.4236299999999995E-2"/>
    <n v="7.9141000000000003E-3"/>
    <n v="4.88163E-2"/>
    <n v="2.3479999999999999E-4"/>
    <n v="1.8579200000000001E-2"/>
    <n v="4.6807999999999997E-3"/>
    <n v="1.8786E-3"/>
    <n v="5.2312000000000001E-3"/>
    <n v="-4.0000000001150227E-7"/>
    <n v="0.16118199999999999"/>
  </r>
  <r>
    <x v="11"/>
    <x v="21"/>
    <x v="1"/>
    <x v="3"/>
    <x v="119"/>
    <x v="1"/>
    <n v="0.4401101"/>
    <n v="0.31334820000000002"/>
    <n v="0.31334820000000002"/>
    <n v="0.1684147"/>
    <n v="9.0562299999999998E-2"/>
    <n v="8.0204999999999999E-3"/>
    <n v="3.8037700000000001E-2"/>
    <n v="3.0182999999999998E-3"/>
    <n v="2.1836499999999998E-2"/>
    <n v="1.8018999999999999E-3"/>
    <m/>
    <n v="5.1374999999999997E-3"/>
    <n v="0"/>
    <m/>
  </r>
  <r>
    <x v="25"/>
    <x v="21"/>
    <x v="1"/>
    <x v="4"/>
    <x v="120"/>
    <x v="1"/>
    <n v="0.48101699999999997"/>
    <n v="0.3251095"/>
    <n v="0.3251095"/>
    <n v="0.20465220000000001"/>
    <n v="0.1022805"/>
    <n v="7.1108999999999999E-3"/>
    <n v="3.7147600000000003E-2"/>
    <n v="3.2529999999999998E-3"/>
    <n v="5.00156E-2"/>
    <n v="2.7187000000000001E-3"/>
    <n v="1.1410000000000001E-3"/>
    <n v="9.8499999999999998E-4"/>
    <n v="-1.0000000000287557E-7"/>
    <m/>
  </r>
  <r>
    <x v="4"/>
    <x v="21"/>
    <x v="1"/>
    <x v="4"/>
    <x v="121"/>
    <x v="1"/>
    <n v="0.49032369999999997"/>
    <n v="0.3359627"/>
    <n v="0.3359627"/>
    <n v="0.19850580000000001"/>
    <n v="9.9596699999999996E-2"/>
    <n v="7.0248999999999997E-3"/>
    <n v="3.6081500000000002E-2"/>
    <n v="3.3934999999999998E-3"/>
    <n v="4.7810600000000002E-2"/>
    <n v="3.0672999999999998E-3"/>
    <n v="1.0219999999999999E-3"/>
    <n v="5.0920000000000002E-4"/>
    <n v="1.0000000003063114E-7"/>
    <m/>
  </r>
  <r>
    <x v="13"/>
    <x v="21"/>
    <x v="1"/>
    <x v="4"/>
    <x v="122"/>
    <x v="1"/>
    <n v="0.50000020000000001"/>
    <n v="0.33317930000000001"/>
    <n v="0.33317930000000001"/>
    <n v="0.20686099999999999"/>
    <n v="9.6514000000000003E-2"/>
    <n v="7.4453000000000002E-3"/>
    <n v="3.1938800000000003E-2"/>
    <n v="4.2072000000000003E-3"/>
    <n v="6.1092100000000003E-2"/>
    <n v="2.7606000000000002E-3"/>
    <n v="2.4283E-3"/>
    <n v="4.7479999999999999E-4"/>
    <n v="-1.0000000003063114E-7"/>
    <m/>
  </r>
  <r>
    <x v="14"/>
    <x v="21"/>
    <x v="1"/>
    <x v="6"/>
    <x v="123"/>
    <x v="0"/>
    <n v="0.50979379999999996"/>
    <n v="0.372668"/>
    <n v="0.3283874"/>
    <n v="0.18859819999999999"/>
    <n v="5.9911699999999998E-2"/>
    <n v="1.23217E-2"/>
    <n v="2.2395499999999999E-2"/>
    <m/>
    <n v="2.15348E-2"/>
    <m/>
    <m/>
    <n v="7.2434399999999996E-2"/>
    <n v="1.0000000000287557E-7"/>
    <n v="0.1989592"/>
  </r>
  <r>
    <x v="26"/>
    <x v="22"/>
    <x v="5"/>
    <x v="8"/>
    <x v="124"/>
    <x v="0"/>
    <n v="0.4941641"/>
    <n v="0.41023349999999997"/>
    <n v="0.37147249999999998"/>
    <n v="0.1481237"/>
    <n v="0.1028916"/>
    <m/>
    <n v="1.7809700000000001E-2"/>
    <m/>
    <n v="4.8016999999999999E-3"/>
    <m/>
    <n v="4.7273000000000003E-3"/>
    <n v="1.78934E-2"/>
    <n v="0"/>
    <n v="0.1640462"/>
  </r>
  <r>
    <x v="0"/>
    <x v="22"/>
    <x v="5"/>
    <x v="0"/>
    <x v="125"/>
    <x v="0"/>
    <n v="0.50564679999999995"/>
    <n v="0.41691479999999997"/>
    <n v="0.37691259999999999"/>
    <n v="0.15181020000000001"/>
    <n v="0.10297870000000001"/>
    <m/>
    <n v="1.7201600000000001E-2"/>
    <m/>
    <n v="6.9097999999999998E-3"/>
    <m/>
    <n v="4.8301999999999998E-3"/>
    <n v="1.9889799999999999E-2"/>
    <n v="1.0000000000287557E-7"/>
    <n v="0.16916790000000001"/>
  </r>
  <r>
    <x v="9"/>
    <x v="22"/>
    <x v="5"/>
    <x v="1"/>
    <x v="126"/>
    <x v="0"/>
    <n v="0.5117642"/>
    <n v="0.41743560000000002"/>
    <n v="0.36888179999999998"/>
    <n v="0.15552560000000001"/>
    <n v="0.10710600000000001"/>
    <m/>
    <n v="1.77444E-2"/>
    <m/>
    <n v="4.7927999999999998E-3"/>
    <m/>
    <n v="7.0472E-3"/>
    <n v="1.88351E-2"/>
    <n v="1.0000000000287557E-7"/>
    <n v="0.1897797"/>
  </r>
  <r>
    <x v="27"/>
    <x v="22"/>
    <x v="5"/>
    <x v="2"/>
    <x v="127"/>
    <x v="0"/>
    <n v="0.51659659999999996"/>
    <n v="0.41556579999999999"/>
    <n v="0.37016100000000002"/>
    <n v="0.1648425"/>
    <n v="0.1116895"/>
    <m/>
    <n v="1.77894E-2"/>
    <n v="2.5945999999999999E-3"/>
    <n v="4.3705999999999997E-3"/>
    <m/>
    <n v="9.2688000000000006E-3"/>
    <n v="1.91296E-2"/>
    <n v="0"/>
    <n v="0.19244629999999999"/>
  </r>
  <r>
    <x v="3"/>
    <x v="22"/>
    <x v="5"/>
    <x v="3"/>
    <x v="128"/>
    <x v="0"/>
    <n v="0.52954069999999998"/>
    <n v="0.4095086"/>
    <n v="0.34671960000000002"/>
    <n v="0.17871119999999999"/>
    <n v="9.96475E-2"/>
    <m/>
    <n v="3.2710299999999998E-2"/>
    <n v="3.1357999999999998E-3"/>
    <n v="1.06038E-2"/>
    <m/>
    <n v="1.1908999999999999E-2"/>
    <n v="2.0704799999999999E-2"/>
    <n v="0"/>
    <n v="0.23804600000000001"/>
  </r>
  <r>
    <x v="12"/>
    <x v="22"/>
    <x v="5"/>
    <x v="4"/>
    <x v="129"/>
    <x v="0"/>
    <n v="0.49474899999999999"/>
    <n v="0.39285809999999999"/>
    <n v="0.33565289999999998"/>
    <n v="0.15960849999999999"/>
    <n v="8.8310600000000003E-2"/>
    <m/>
    <n v="3.3442199999999998E-2"/>
    <m/>
    <n v="8.9172999999999995E-3"/>
    <m/>
    <n v="6.8931000000000001E-3"/>
    <n v="2.2045499999999999E-2"/>
    <n v="-2.0000000000575113E-7"/>
    <n v="0.23553979999999999"/>
  </r>
  <r>
    <x v="15"/>
    <x v="22"/>
    <x v="5"/>
    <x v="5"/>
    <x v="130"/>
    <x v="0"/>
    <n v="0.46680430000000001"/>
    <n v="0.36252800000000002"/>
    <n v="0.30546220000000002"/>
    <n v="0.15504470000000001"/>
    <n v="8.49356E-2"/>
    <n v="9.5974000000000007E-3"/>
    <n v="2.2480799999999999E-2"/>
    <m/>
    <n v="8.7021000000000008E-3"/>
    <m/>
    <m/>
    <n v="2.9328799999999999E-2"/>
    <n v="0"/>
    <n v="0.1963597"/>
  </r>
  <r>
    <x v="34"/>
    <x v="22"/>
    <x v="5"/>
    <x v="6"/>
    <x v="131"/>
    <x v="0"/>
    <n v="0.47330990000000001"/>
    <n v="0.37321860000000001"/>
    <n v="0.30858069999999999"/>
    <n v="0.1462426"/>
    <n v="8.6483699999999997E-2"/>
    <m/>
    <n v="3.7217899999999998E-2"/>
    <m/>
    <n v="3.3256000000000002E-3"/>
    <m/>
    <m/>
    <n v="1.9215400000000001E-2"/>
    <n v="0"/>
    <n v="0.22840460000000001"/>
  </r>
  <r>
    <x v="35"/>
    <x v="22"/>
    <x v="5"/>
    <x v="7"/>
    <x v="132"/>
    <x v="0"/>
    <n v="0.42657790000000001"/>
    <n v="0.35823450000000001"/>
    <n v="0.30289860000000002"/>
    <n v="0.109696"/>
    <n v="5.6326300000000003E-2"/>
    <m/>
    <n v="3.7327300000000001E-2"/>
    <m/>
    <m/>
    <m/>
    <m/>
    <n v="1.6042399999999998E-2"/>
    <n v="0"/>
    <n v="0.29109699999999999"/>
  </r>
  <r>
    <x v="32"/>
    <x v="23"/>
    <x v="1"/>
    <x v="8"/>
    <x v="133"/>
    <x v="1"/>
    <n v="0.48832910000000002"/>
    <n v="0.31883919999999999"/>
    <n v="0.31883919999999999"/>
    <n v="0.29994209999999999"/>
    <n v="0.28974270000000002"/>
    <m/>
    <m/>
    <n v="1.4231000000000001E-3"/>
    <n v="8.1577000000000004E-3"/>
    <m/>
    <n v="0"/>
    <n v="2.0306999999999999E-3"/>
    <n v="-1.4121000000000272E-3"/>
    <n v="0.3309511"/>
  </r>
  <r>
    <x v="0"/>
    <x v="23"/>
    <x v="1"/>
    <x v="0"/>
    <x v="134"/>
    <x v="1"/>
    <n v="0.48193789999999997"/>
    <n v="0.31983230000000001"/>
    <n v="0.31983230000000001"/>
    <n v="0.28063389999999999"/>
    <n v="0.27268290000000001"/>
    <m/>
    <m/>
    <n v="1.1016999999999999E-3"/>
    <n v="6.4733000000000004E-3"/>
    <m/>
    <n v="0"/>
    <n v="1.4571E-3"/>
    <n v="-1.0811000000000015E-3"/>
    <n v="0.3254108"/>
  </r>
  <r>
    <x v="1"/>
    <x v="23"/>
    <x v="1"/>
    <x v="1"/>
    <x v="135"/>
    <x v="1"/>
    <n v="0.47008810000000001"/>
    <n v="0.31893280000000002"/>
    <n v="0.31893280000000002"/>
    <n v="0.2730168"/>
    <n v="0.2686037"/>
    <m/>
    <m/>
    <n v="7.7749999999999998E-4"/>
    <n v="3.1010999999999999E-3"/>
    <m/>
    <n v="0"/>
    <n v="1.2836E-3"/>
    <n v="-7.4910000000000254E-4"/>
    <n v="0.31058530000000001"/>
  </r>
  <r>
    <x v="10"/>
    <x v="23"/>
    <x v="1"/>
    <x v="2"/>
    <x v="136"/>
    <x v="1"/>
    <n v="0.48633559999999998"/>
    <n v="0.32870909999999998"/>
    <n v="0.32870909999999998"/>
    <n v="0.25635409999999997"/>
    <n v="0.25093729999999997"/>
    <m/>
    <m/>
    <n v="6.0729999999999996E-4"/>
    <n v="4.3890999999999999E-3"/>
    <m/>
    <n v="0"/>
    <n v="1.0261999999999999E-3"/>
    <n v="-6.0579999999993417E-4"/>
    <n v="0.31974010000000003"/>
  </r>
  <r>
    <x v="11"/>
    <x v="23"/>
    <x v="1"/>
    <x v="3"/>
    <x v="137"/>
    <x v="1"/>
    <n v="0.4674336"/>
    <n v="0.32770690000000002"/>
    <n v="0.32770690000000002"/>
    <n v="0.24674080000000001"/>
    <n v="0.24128720000000001"/>
    <m/>
    <m/>
    <n v="9.9639999999999993E-4"/>
    <n v="3.8904999999999999E-3"/>
    <m/>
    <n v="0"/>
    <n v="1.5424E-3"/>
    <n v="-9.7569999999999601E-4"/>
    <m/>
  </r>
  <r>
    <x v="20"/>
    <x v="23"/>
    <x v="1"/>
    <x v="3"/>
    <x v="138"/>
    <x v="1"/>
    <n v="0.47374699999999997"/>
    <n v="0.34007959999999998"/>
    <n v="0.34007959999999998"/>
    <n v="0.24816289999999999"/>
    <n v="0.2440737"/>
    <m/>
    <m/>
    <n v="8.4769999999999995E-4"/>
    <n v="3.2853000000000001E-3"/>
    <m/>
    <n v="0"/>
    <n v="7.9489999999999997E-4"/>
    <n v="-8.3869999999999778E-4"/>
    <m/>
  </r>
  <r>
    <x v="4"/>
    <x v="23"/>
    <x v="1"/>
    <x v="4"/>
    <x v="139"/>
    <x v="1"/>
    <n v="0.46990500000000002"/>
    <n v="0.33578249999999998"/>
    <n v="0.33578249999999998"/>
    <n v="0.25385400000000002"/>
    <n v="0.24643329999999999"/>
    <m/>
    <m/>
    <n v="9.3700000000000001E-4"/>
    <n v="4.9595000000000004E-3"/>
    <m/>
    <n v="0"/>
    <n v="2.4250999999999999E-3"/>
    <n v="-9.0089999999998227E-4"/>
    <m/>
  </r>
  <r>
    <x v="36"/>
    <x v="23"/>
    <x v="1"/>
    <x v="4"/>
    <x v="140"/>
    <x v="1"/>
    <n v="0.47153889999999998"/>
    <n v="0.33933150000000001"/>
    <n v="0.33933150000000001"/>
    <n v="0.22658049999999999"/>
    <n v="0.22043550000000001"/>
    <m/>
    <m/>
    <n v="4.1609999999999998E-4"/>
    <m/>
    <m/>
    <n v="3.6985999999999998E-3"/>
    <n v="2.0301999999999998E-3"/>
    <n v="9.9999999975119991E-8"/>
    <m/>
  </r>
  <r>
    <x v="21"/>
    <x v="23"/>
    <x v="1"/>
    <x v="5"/>
    <x v="141"/>
    <x v="1"/>
    <n v="0.4152497"/>
    <n v="0.29094940000000002"/>
    <n v="0.29094940000000002"/>
    <n v="0.2066278"/>
    <n v="0.201932"/>
    <m/>
    <m/>
    <n v="2.563E-4"/>
    <m/>
    <m/>
    <n v="2.3127999999999998E-3"/>
    <n v="2.1267E-3"/>
    <n v="0"/>
    <m/>
  </r>
  <r>
    <x v="5"/>
    <x v="23"/>
    <x v="1"/>
    <x v="5"/>
    <x v="142"/>
    <x v="1"/>
    <n v="0.42766729999999997"/>
    <n v="0.30357889999999998"/>
    <n v="0.30357889999999998"/>
    <n v="0.1901679"/>
    <n v="0.1863842"/>
    <m/>
    <m/>
    <n v="1.2290000000000001E-4"/>
    <m/>
    <m/>
    <n v="1.8349E-3"/>
    <n v="1.8259000000000001E-3"/>
    <n v="0"/>
    <m/>
  </r>
  <r>
    <x v="14"/>
    <x v="23"/>
    <x v="1"/>
    <x v="6"/>
    <x v="143"/>
    <x v="1"/>
    <n v="0.45244479999999998"/>
    <n v="0.3322002"/>
    <n v="0.3322002"/>
    <n v="0.1831113"/>
    <n v="0.1783708"/>
    <m/>
    <m/>
    <n v="2.13E-4"/>
    <m/>
    <m/>
    <n v="2.8433999999999998E-3"/>
    <n v="1.6841E-3"/>
    <n v="0"/>
    <m/>
  </r>
  <r>
    <x v="34"/>
    <x v="23"/>
    <x v="1"/>
    <x v="6"/>
    <x v="144"/>
    <x v="1"/>
    <n v="0.42436170000000001"/>
    <n v="0.30641879999999999"/>
    <n v="0.30641879999999999"/>
    <n v="0.20231650000000001"/>
    <n v="0.17563480000000001"/>
    <m/>
    <m/>
    <m/>
    <m/>
    <m/>
    <m/>
    <n v="2.6681699999999999E-2"/>
    <n v="0"/>
    <m/>
  </r>
  <r>
    <x v="1"/>
    <x v="24"/>
    <x v="7"/>
    <x v="1"/>
    <x v="145"/>
    <x v="0"/>
    <n v="0.38203019999999999"/>
    <n v="0.32084649999999998"/>
    <n v="0.30181550000000001"/>
    <n v="0.1487781"/>
    <n v="3.9127599999999998E-2"/>
    <m/>
    <n v="4.0356000000000003E-3"/>
    <m/>
    <m/>
    <m/>
    <n v="7.5969999999999998E-4"/>
    <n v="0.1048553"/>
    <n v="-1.0000000000287557E-7"/>
    <n v="0.15480849999999999"/>
  </r>
  <r>
    <x v="8"/>
    <x v="25"/>
    <x v="1"/>
    <x v="8"/>
    <x v="146"/>
    <x v="0"/>
    <n v="0.475132"/>
    <n v="0.31672729999999999"/>
    <n v="0.28298479999999998"/>
    <n v="0.25956380000000001"/>
    <n v="0.19343350000000001"/>
    <n v="1.7030000000000001E-3"/>
    <n v="4.3639900000000002E-2"/>
    <n v="1.3799000000000001E-3"/>
    <n v="9.2298999999999992E-3"/>
    <n v="1.1754999999999999E-3"/>
    <n v="6.0340000000000003E-3"/>
    <n v="2.9681999999999998E-3"/>
    <n v="-9.9999999947364415E-8"/>
    <n v="0.2269158"/>
  </r>
  <r>
    <x v="0"/>
    <x v="25"/>
    <x v="1"/>
    <x v="0"/>
    <x v="147"/>
    <x v="0"/>
    <n v="0.46169399999999999"/>
    <n v="0.30446519999999999"/>
    <n v="0.27064949999999999"/>
    <n v="0.25283870000000003"/>
    <n v="0.18170159999999999"/>
    <n v="2.1099999999999999E-3"/>
    <n v="4.8605099999999998E-2"/>
    <n v="1.4935E-3"/>
    <n v="8.9108E-3"/>
    <n v="8.4690000000000004E-4"/>
    <n v="5.4834999999999997E-3"/>
    <n v="3.6873000000000001E-3"/>
    <n v="0"/>
    <n v="0.2104423"/>
  </r>
  <r>
    <x v="9"/>
    <x v="25"/>
    <x v="1"/>
    <x v="0"/>
    <x v="148"/>
    <x v="0"/>
    <n v="0.45562789999999997"/>
    <n v="0.30937730000000002"/>
    <n v="0.27588669999999998"/>
    <n v="0.22115000000000001"/>
    <n v="0.16067210000000001"/>
    <n v="1.9082000000000001E-3"/>
    <n v="4.2688400000000001E-2"/>
    <n v="2.3256000000000001E-3"/>
    <n v="5.8348000000000002E-3"/>
    <n v="2.2809999999999999E-4"/>
    <n v="3.0561999999999998E-3"/>
    <n v="4.4367E-3"/>
    <n v="-1.0000000003063114E-7"/>
    <n v="0.2101971"/>
  </r>
  <r>
    <x v="10"/>
    <x v="25"/>
    <x v="1"/>
    <x v="2"/>
    <x v="149"/>
    <x v="0"/>
    <n v="0.45355509999999999"/>
    <n v="0.30667359999999999"/>
    <n v="0.26919460000000001"/>
    <n v="0.23272699999999999"/>
    <n v="0.16455900000000001"/>
    <n v="8.0880000000000004E-4"/>
    <n v="4.9935899999999998E-2"/>
    <n v="9.6750000000000004E-4"/>
    <n v="1.0933699999999999E-2"/>
    <n v="1.4889E-3"/>
    <m/>
    <n v="4.0331999999999998E-3"/>
    <n v="0"/>
    <n v="0.1943336"/>
  </r>
  <r>
    <x v="11"/>
    <x v="25"/>
    <x v="1"/>
    <x v="3"/>
    <x v="150"/>
    <x v="1"/>
    <n v="0.42809710000000001"/>
    <n v="0.26206279999999998"/>
    <n v="0.26206279999999998"/>
    <n v="0.25277670000000002"/>
    <n v="0.1821624"/>
    <n v="2.9153E-3"/>
    <n v="5.6529200000000002E-2"/>
    <n v="2.2130000000000001E-4"/>
    <n v="2.7103000000000001E-3"/>
    <m/>
    <n v="4.8330999999999999E-3"/>
    <n v="3.4050999999999999E-3"/>
    <n v="0"/>
    <m/>
  </r>
  <r>
    <x v="12"/>
    <x v="25"/>
    <x v="1"/>
    <x v="4"/>
    <x v="151"/>
    <x v="1"/>
    <n v="0.43153259999999999"/>
    <n v="0.26098359999999998"/>
    <n v="0.26098359999999998"/>
    <n v="0.26230409999999998"/>
    <n v="0.1899457"/>
    <n v="3.3793E-3"/>
    <n v="5.2601700000000001E-2"/>
    <n v="5.3699999999999997E-5"/>
    <n v="4.0486999999999997E-3"/>
    <m/>
    <n v="4.8345000000000003E-3"/>
    <n v="7.4406000000000003E-3"/>
    <n v="-1.0000000005838672E-7"/>
    <m/>
  </r>
  <r>
    <x v="13"/>
    <x v="25"/>
    <x v="1"/>
    <x v="4"/>
    <x v="152"/>
    <x v="1"/>
    <n v="0.38797870000000001"/>
    <n v="0.23540910000000001"/>
    <n v="0.23540910000000001"/>
    <n v="0.25018899999999999"/>
    <n v="0.1832657"/>
    <n v="6.1079000000000003E-3"/>
    <n v="4.0583399999999999E-2"/>
    <n v="1.3369E-3"/>
    <n v="3.0687000000000002E-3"/>
    <m/>
    <n v="4.0892000000000003E-3"/>
    <n v="1.1737300000000001E-2"/>
    <n v="-1.0000000000287557E-7"/>
    <m/>
  </r>
  <r>
    <x v="21"/>
    <x v="25"/>
    <x v="1"/>
    <x v="5"/>
    <x v="153"/>
    <x v="1"/>
    <n v="0.37227189999999999"/>
    <n v="0.2387523"/>
    <n v="0.2387523"/>
    <n v="0.2307623"/>
    <n v="0.18015320000000001"/>
    <n v="4.8590999999999999E-3"/>
    <n v="3.3302999999999999E-2"/>
    <m/>
    <n v="8.7659999999999995E-4"/>
    <m/>
    <m/>
    <n v="1.1570499999999999E-2"/>
    <n v="-1.0000000003063114E-7"/>
    <m/>
  </r>
  <r>
    <x v="6"/>
    <x v="25"/>
    <x v="1"/>
    <x v="6"/>
    <x v="154"/>
    <x v="1"/>
    <n v="0.3749943"/>
    <n v="0.23567869999999999"/>
    <n v="0.23567869999999999"/>
    <n v="0.22420409999999999"/>
    <n v="0.17379910000000001"/>
    <n v="3.4264999999999999E-3"/>
    <n v="3.68572E-2"/>
    <n v="1.3446E-3"/>
    <n v="2.5755999999999999E-3"/>
    <m/>
    <m/>
    <n v="6.2011999999999996E-3"/>
    <n v="-1.0000000003063114E-7"/>
    <m/>
  </r>
  <r>
    <x v="26"/>
    <x v="26"/>
    <x v="3"/>
    <x v="8"/>
    <x v="155"/>
    <x v="1"/>
    <n v="0.48637130000000001"/>
    <n v="0.45898169999999999"/>
    <n v="0.45898169999999999"/>
    <n v="0.1130118"/>
    <n v="7.3782500000000001E-2"/>
    <n v="3.5369999999999998E-4"/>
    <m/>
    <n v="2.7282999999999999E-3"/>
    <n v="2.9030000000000002E-3"/>
    <m/>
    <n v="2.5789999999999998E-4"/>
    <n v="3.2986399999999999E-2"/>
    <n v="0"/>
    <m/>
  </r>
  <r>
    <x v="0"/>
    <x v="26"/>
    <x v="3"/>
    <x v="0"/>
    <x v="156"/>
    <x v="1"/>
    <n v="0.4866007"/>
    <n v="0.45526739999999999"/>
    <n v="0.45526739999999999"/>
    <n v="0.1028852"/>
    <n v="6.3660999999999995E-2"/>
    <n v="2.7980000000000002E-4"/>
    <m/>
    <n v="2.4513E-3"/>
    <n v="3.8070999999999999E-3"/>
    <m/>
    <n v="3.8430000000000002E-4"/>
    <n v="3.2301700000000003E-2"/>
    <n v="0"/>
    <m/>
  </r>
  <r>
    <x v="1"/>
    <x v="26"/>
    <x v="3"/>
    <x v="1"/>
    <x v="157"/>
    <x v="1"/>
    <n v="0.4972702"/>
    <n v="0.46927669999999999"/>
    <n v="0.46927669999999999"/>
    <n v="9.0519100000000005E-2"/>
    <n v="5.30114E-2"/>
    <n v="7.6800000000000002E-4"/>
    <m/>
    <n v="2.2003000000000001E-3"/>
    <n v="3.1730999999999999E-3"/>
    <m/>
    <m/>
    <n v="3.1366400000000003E-2"/>
    <n v="-9.9999999988997779E-8"/>
    <m/>
  </r>
  <r>
    <x v="10"/>
    <x v="26"/>
    <x v="3"/>
    <x v="2"/>
    <x v="158"/>
    <x v="1"/>
    <n v="0.47299669999999999"/>
    <n v="0.45667049999999998"/>
    <n v="0.45667049999999998"/>
    <n v="5.94265E-2"/>
    <n v="4.5149000000000002E-2"/>
    <m/>
    <m/>
    <n v="1.7656E-3"/>
    <m/>
    <m/>
    <m/>
    <n v="1.2511899999999999E-2"/>
    <n v="0"/>
    <m/>
  </r>
  <r>
    <x v="24"/>
    <x v="26"/>
    <x v="3"/>
    <x v="3"/>
    <x v="159"/>
    <x v="1"/>
    <n v="0.48368519999999998"/>
    <n v="0.46757530000000003"/>
    <n v="0.46757530000000003"/>
    <n v="5.3944899999999997E-2"/>
    <n v="3.8820899999999998E-2"/>
    <m/>
    <m/>
    <n v="3.9192999999999997E-3"/>
    <m/>
    <m/>
    <m/>
    <n v="1.12047E-2"/>
    <n v="0"/>
    <m/>
  </r>
  <r>
    <x v="11"/>
    <x v="26"/>
    <x v="3"/>
    <x v="3"/>
    <x v="160"/>
    <x v="1"/>
    <n v="0.49131380000000002"/>
    <n v="0.48562260000000002"/>
    <n v="0.48562260000000002"/>
    <n v="4.3616799999999997E-2"/>
    <n v="4.1466799999999998E-2"/>
    <m/>
    <m/>
    <m/>
    <m/>
    <m/>
    <m/>
    <n v="2.15E-3"/>
    <n v="0"/>
    <m/>
  </r>
  <r>
    <x v="20"/>
    <x v="26"/>
    <x v="3"/>
    <x v="3"/>
    <x v="161"/>
    <x v="1"/>
    <n v="0.49363469999999998"/>
    <n v="0.48643249999999999"/>
    <n v="0.48643249999999999"/>
    <n v="3.7097499999999999E-2"/>
    <n v="3.4924700000000003E-2"/>
    <m/>
    <m/>
    <m/>
    <m/>
    <m/>
    <m/>
    <n v="2.1727999999999999E-3"/>
    <n v="0"/>
    <m/>
  </r>
  <r>
    <x v="25"/>
    <x v="26"/>
    <x v="3"/>
    <x v="4"/>
    <x v="162"/>
    <x v="1"/>
    <n v="0.47844520000000001"/>
    <n v="0.46964590000000001"/>
    <n v="0.46964590000000001"/>
    <n v="3.26252E-2"/>
    <n v="2.64152E-2"/>
    <m/>
    <m/>
    <n v="1.5445999999999999E-3"/>
    <m/>
    <m/>
    <m/>
    <n v="4.6654000000000001E-3"/>
    <n v="0"/>
    <m/>
  </r>
  <r>
    <x v="13"/>
    <x v="26"/>
    <x v="3"/>
    <x v="4"/>
    <x v="163"/>
    <x v="1"/>
    <n v="0.49508950000000002"/>
    <n v="0.48452190000000001"/>
    <n v="0.48452190000000001"/>
    <n v="3.3896000000000003E-2"/>
    <n v="2.4560200000000001E-2"/>
    <m/>
    <m/>
    <n v="1.3370999999999999E-3"/>
    <m/>
    <m/>
    <m/>
    <n v="7.9988000000000004E-3"/>
    <n v="-9.9999999995936673E-8"/>
    <m/>
  </r>
  <r>
    <x v="15"/>
    <x v="26"/>
    <x v="3"/>
    <x v="5"/>
    <x v="164"/>
    <x v="1"/>
    <n v="0.482711"/>
    <n v="0.47504370000000001"/>
    <n v="0.47504370000000001"/>
    <n v="2.3624900000000001E-2"/>
    <n v="2.2403300000000001E-2"/>
    <m/>
    <m/>
    <n v="1.2216E-3"/>
    <m/>
    <m/>
    <m/>
    <n v="0"/>
    <n v="0"/>
    <m/>
  </r>
  <r>
    <x v="5"/>
    <x v="26"/>
    <x v="3"/>
    <x v="5"/>
    <x v="165"/>
    <x v="1"/>
    <n v="0.45706259999999999"/>
    <n v="0.45235819999999999"/>
    <n v="0.45235819999999999"/>
    <n v="2.2273500000000002E-2"/>
    <n v="2.13086E-2"/>
    <m/>
    <m/>
    <n v="9.6489999999999998E-4"/>
    <m/>
    <m/>
    <m/>
    <n v="0"/>
    <n v="0"/>
    <m/>
  </r>
  <r>
    <x v="28"/>
    <x v="26"/>
    <x v="3"/>
    <x v="6"/>
    <x v="166"/>
    <x v="1"/>
    <n v="0.43125140000000001"/>
    <n v="0.43043900000000002"/>
    <n v="0.43043900000000002"/>
    <n v="1.9356499999999999E-2"/>
    <n v="1.8269500000000001E-2"/>
    <m/>
    <m/>
    <n v="1.0870999999999999E-3"/>
    <m/>
    <m/>
    <m/>
    <n v="0"/>
    <n v="-1.0000000000287557E-7"/>
    <m/>
  </r>
  <r>
    <x v="8"/>
    <x v="27"/>
    <x v="1"/>
    <x v="0"/>
    <x v="167"/>
    <x v="0"/>
    <n v="0.47545730000000003"/>
    <n v="0.32338460000000002"/>
    <n v="0.26367760000000001"/>
    <n v="0.22156670000000001"/>
    <n v="0.16423399999999999"/>
    <n v="3.5961000000000001E-3"/>
    <n v="1.30215E-2"/>
    <n v="4.5203999999999999E-3"/>
    <n v="1.6855599999999998E-2"/>
    <n v="4.7174000000000001E-3"/>
    <n v="9.7248999999999999E-3"/>
    <n v="4.6543000000000001E-3"/>
    <n v="2.425000000000066E-4"/>
    <n v="0.3255304"/>
  </r>
  <r>
    <x v="0"/>
    <x v="27"/>
    <x v="1"/>
    <x v="0"/>
    <x v="168"/>
    <x v="0"/>
    <n v="0.46136749999999999"/>
    <n v="0.31808219999999998"/>
    <n v="0.25675789999999998"/>
    <n v="0.21341789999999999"/>
    <n v="0.1570018"/>
    <n v="3.3059999999999999E-3"/>
    <n v="1.35493E-2"/>
    <n v="6.0996999999999996E-3"/>
    <n v="1.3583100000000001E-2"/>
    <n v="4.7989E-3"/>
    <n v="9.0706999999999992E-3"/>
    <n v="5.6170999999999999E-3"/>
    <n v="3.9130000000003884E-4"/>
    <n v="0.34434999999999999"/>
  </r>
  <r>
    <x v="9"/>
    <x v="27"/>
    <x v="1"/>
    <x v="1"/>
    <x v="169"/>
    <x v="0"/>
    <n v="0.46826970000000001"/>
    <n v="0.33082400000000001"/>
    <n v="0.27417989999999998"/>
    <n v="0.19315869999999999"/>
    <n v="0.14594090000000001"/>
    <n v="2.2571000000000002E-3"/>
    <n v="1.17672E-2"/>
    <n v="5.9275999999999999E-3"/>
    <n v="9.3509999999999999E-3"/>
    <n v="4.2652999999999996E-3"/>
    <n v="7.2237000000000004E-3"/>
    <n v="6.2976999999999998E-3"/>
    <n v="1.2819999999996723E-4"/>
    <n v="0.32249919999999999"/>
  </r>
  <r>
    <x v="10"/>
    <x v="27"/>
    <x v="1"/>
    <x v="2"/>
    <x v="170"/>
    <x v="0"/>
    <n v="0.46056059999999999"/>
    <n v="0.30933179999999999"/>
    <n v="0.26570739999999998"/>
    <n v="0.2111828"/>
    <n v="0.15304380000000001"/>
    <n v="2.5011E-3"/>
    <n v="1.36192E-2"/>
    <n v="4.7302999999999998E-3"/>
    <n v="1.47125E-2"/>
    <n v="4.6575999999999996E-3"/>
    <m/>
    <n v="1.7839399999999998E-2"/>
    <n v="7.8899999999992865E-5"/>
    <n v="0.32296930000000001"/>
  </r>
  <r>
    <x v="33"/>
    <x v="27"/>
    <x v="1"/>
    <x v="3"/>
    <x v="171"/>
    <x v="0"/>
    <n v="0.42642750000000001"/>
    <n v="0.27414339999999998"/>
    <n v="0.23072619999999999"/>
    <n v="0.21151059999999999"/>
    <n v="0.16621549999999999"/>
    <n v="2.6849E-3"/>
    <n v="1.9718300000000001E-2"/>
    <n v="2.5490000000000001E-3"/>
    <n v="1.1174099999999999E-2"/>
    <n v="2.2943999999999998E-3"/>
    <n v="6.8722000000000002E-3"/>
    <n v="2.21E-6"/>
    <n v="-9.9999999669808659E-9"/>
    <n v="0.25833650000000002"/>
  </r>
  <r>
    <x v="36"/>
    <x v="27"/>
    <x v="1"/>
    <x v="4"/>
    <x v="172"/>
    <x v="0"/>
    <n v="0.46034320000000001"/>
    <n v="0.2995988"/>
    <n v="0.25739339999999999"/>
    <n v="0.2326328"/>
    <n v="0.16235810000000001"/>
    <n v="2.6697000000000001E-3"/>
    <n v="2.4318699999999999E-2"/>
    <n v="4.7758000000000002E-3"/>
    <n v="2.7249700000000002E-2"/>
    <n v="2.6808000000000001E-3"/>
    <n v="8.0433999999999992E-3"/>
    <n v="5.3669999999999998E-4"/>
    <n v="-1.0000000003063114E-7"/>
    <n v="0.32175559999999997"/>
  </r>
  <r>
    <x v="37"/>
    <x v="27"/>
    <x v="1"/>
    <x v="5"/>
    <x v="173"/>
    <x v="0"/>
    <n v="0.45103939999999998"/>
    <n v="0.28742889999999999"/>
    <n v="0.26574049999999999"/>
    <n v="0.24104629999999999"/>
    <n v="0.1716857"/>
    <n v="7.1211E-3"/>
    <n v="2.14168E-2"/>
    <m/>
    <n v="1.0435399999999999E-2"/>
    <m/>
    <m/>
    <n v="3.0387299999999999E-2"/>
    <n v="0"/>
    <n v="0.25921759999999999"/>
  </r>
  <r>
    <x v="14"/>
    <x v="27"/>
    <x v="1"/>
    <x v="6"/>
    <x v="174"/>
    <x v="0"/>
    <n v="0.4752982"/>
    <n v="0.28726299999999999"/>
    <n v="0.23550589999999999"/>
    <n v="0.293964"/>
    <n v="0.13180839999999999"/>
    <m/>
    <n v="2.1026400000000001E-2"/>
    <n v="7.0911000000000002E-2"/>
    <n v="1.8567299999999998E-2"/>
    <m/>
    <m/>
    <n v="5.16509E-2"/>
    <n v="0"/>
    <n v="0.34050540000000001"/>
  </r>
  <r>
    <x v="30"/>
    <x v="27"/>
    <x v="1"/>
    <x v="6"/>
    <x v="175"/>
    <x v="0"/>
    <n v="0.48340749999999999"/>
    <n v="0.29590719999999998"/>
    <n v="0.25217820000000002"/>
    <n v="0.28979660000000002"/>
    <n v="0.1408594"/>
    <m/>
    <n v="3.07494E-2"/>
    <n v="7.0626099999999997E-2"/>
    <n v="2.38617E-2"/>
    <m/>
    <m/>
    <n v="2.3699999999999999E-2"/>
    <n v="0"/>
    <n v="0.31471529999999998"/>
  </r>
  <r>
    <x v="8"/>
    <x v="28"/>
    <x v="6"/>
    <x v="8"/>
    <x v="176"/>
    <x v="0"/>
    <n v="0.44649810000000001"/>
    <n v="0.29271170000000002"/>
    <n v="0.24847150000000001"/>
    <n v="0.23187840000000001"/>
    <n v="0.16342680000000001"/>
    <n v="2.2523899999999999E-2"/>
    <n v="2.5830200000000001E-2"/>
    <n v="4.2385000000000001E-3"/>
    <n v="5.9879E-3"/>
    <n v="1.4743E-3"/>
    <n v="2.8576999999999999E-3"/>
    <n v="5.5684999999999997E-3"/>
    <n v="-2.9400000000012749E-5"/>
    <n v="0.25768380000000002"/>
  </r>
  <r>
    <x v="0"/>
    <x v="28"/>
    <x v="6"/>
    <x v="0"/>
    <x v="177"/>
    <x v="0"/>
    <n v="0.4467661"/>
    <n v="0.2867691"/>
    <n v="0.2429114"/>
    <n v="0.2330894"/>
    <n v="0.15231320000000001"/>
    <n v="2.4725500000000001E-2"/>
    <n v="2.8939200000000002E-2"/>
    <n v="4.8555999999999998E-3"/>
    <n v="8.0614999999999992E-3"/>
    <n v="1.7734999999999999E-3"/>
    <n v="2.8733999999999999E-3"/>
    <n v="9.5823999999999996E-3"/>
    <n v="-3.4900000000004372E-5"/>
    <n v="0.25765290000000002"/>
  </r>
  <r>
    <x v="9"/>
    <x v="28"/>
    <x v="6"/>
    <x v="1"/>
    <x v="178"/>
    <x v="0"/>
    <n v="0.43891790000000003"/>
    <n v="0.28614089999999998"/>
    <n v="0.2437925"/>
    <n v="0.22400600000000001"/>
    <n v="0.13456470000000001"/>
    <n v="2.38569E-2"/>
    <n v="3.09082E-2"/>
    <n v="5.0572999999999998E-3"/>
    <n v="3.6048999999999999E-3"/>
    <n v="1.5231000000000001E-3"/>
    <n v="3.2090999999999999E-3"/>
    <n v="2.14308E-2"/>
    <n v="-1.4899999999995472E-4"/>
    <n v="0.25320540000000002"/>
  </r>
  <r>
    <x v="10"/>
    <x v="28"/>
    <x v="6"/>
    <x v="2"/>
    <x v="179"/>
    <x v="0"/>
    <n v="0.4562871"/>
    <n v="0.29273519999999997"/>
    <n v="0.25564700000000001"/>
    <n v="0.22730829999999999"/>
    <n v="0.12688260000000001"/>
    <n v="4.1999000000000002E-2"/>
    <n v="3.5769299999999997E-2"/>
    <n v="5.9496000000000002E-3"/>
    <n v="1.0504599999999999E-2"/>
    <n v="1.4935E-3"/>
    <n v="4.5202000000000003E-3"/>
    <n v="1.829E-4"/>
    <n v="6.5999999999399872E-6"/>
    <n v="0.24446090000000001"/>
  </r>
  <r>
    <x v="11"/>
    <x v="28"/>
    <x v="6"/>
    <x v="3"/>
    <x v="180"/>
    <x v="0"/>
    <n v="0.42809459999999999"/>
    <n v="0.29055809999999999"/>
    <n v="0.25042389999999998"/>
    <n v="0.18387970000000001"/>
    <n v="0.12453400000000001"/>
    <n v="9.6589999999999992E-3"/>
    <n v="3.1271199999999999E-2"/>
    <n v="5.6309000000000003E-3"/>
    <n v="7.3179999999999999E-3"/>
    <n v="1.3715999999999999E-3"/>
    <n v="3.8969E-3"/>
    <n v="1.984E-4"/>
    <n v="-2.9999999998087112E-7"/>
    <n v="0.25043260000000001"/>
  </r>
  <r>
    <x v="4"/>
    <x v="28"/>
    <x v="6"/>
    <x v="4"/>
    <x v="181"/>
    <x v="0"/>
    <n v="0.4219408"/>
    <n v="0.27934779999999998"/>
    <n v="0.23904549999999999"/>
    <n v="0.19264529999999999"/>
    <n v="0.13265840000000001"/>
    <m/>
    <n v="2.68591E-2"/>
    <n v="5.3375999999999996E-3"/>
    <n v="1.71667E-2"/>
    <n v="1.1908999999999999E-3"/>
    <n v="6.1815000000000004E-3"/>
    <n v="3.2510999999999998E-3"/>
    <n v="0"/>
    <n v="0.2435184"/>
  </r>
  <r>
    <x v="21"/>
    <x v="28"/>
    <x v="6"/>
    <x v="5"/>
    <x v="182"/>
    <x v="0"/>
    <n v="0.39168389999999997"/>
    <n v="0.27111200000000002"/>
    <n v="0.2312411"/>
    <n v="0.17193659999999999"/>
    <n v="0.13282240000000001"/>
    <m/>
    <n v="2.4703099999999999E-2"/>
    <m/>
    <m/>
    <m/>
    <m/>
    <n v="1.44111E-2"/>
    <n v="0"/>
    <n v="0.2268597"/>
  </r>
  <r>
    <x v="34"/>
    <x v="28"/>
    <x v="6"/>
    <x v="6"/>
    <x v="183"/>
    <x v="0"/>
    <n v="0.3616259"/>
    <n v="0.26179530000000001"/>
    <n v="0.23396130000000001"/>
    <n v="0.14003660000000001"/>
    <n v="1.07676E-2"/>
    <m/>
    <n v="1.96221E-2"/>
    <m/>
    <n v="4.3124000000000001E-3"/>
    <m/>
    <m/>
    <n v="0.1053346"/>
    <n v="-1.0000000000287557E-7"/>
    <n v="0.24151210000000001"/>
  </r>
  <r>
    <x v="35"/>
    <x v="28"/>
    <x v="6"/>
    <x v="7"/>
    <x v="184"/>
    <x v="0"/>
    <n v="0.37214989999999998"/>
    <n v="0.27346160000000003"/>
    <n v="0.2237355"/>
    <n v="0.12656310000000001"/>
    <n v="8.7151999999999993E-3"/>
    <m/>
    <n v="1.5558600000000001E-2"/>
    <m/>
    <m/>
    <m/>
    <m/>
    <n v="0.1022893"/>
    <n v="0"/>
    <n v="0.25603710000000002"/>
  </r>
  <r>
    <x v="8"/>
    <x v="29"/>
    <x v="3"/>
    <x v="8"/>
    <x v="185"/>
    <x v="0"/>
    <n v="0.51437069999999996"/>
    <n v="0.48158590000000001"/>
    <n v="0.46680899999999997"/>
    <n v="0.116475"/>
    <n v="9.4414799999999993E-2"/>
    <m/>
    <n v="3.1608000000000001E-3"/>
    <n v="1.47032E-2"/>
    <m/>
    <n v="7.6699999999999994E-5"/>
    <n v="3.9678999999999999E-3"/>
    <n v="1.515E-4"/>
    <n v="1.0000000000287557E-7"/>
    <n v="8.9320899999999995E-2"/>
  </r>
  <r>
    <x v="0"/>
    <x v="29"/>
    <x v="3"/>
    <x v="0"/>
    <x v="186"/>
    <x v="0"/>
    <n v="0.51166929999999999"/>
    <n v="0.48177439999999999"/>
    <n v="0.4709044"/>
    <n v="0.1245248"/>
    <n v="0.101531"/>
    <m/>
    <n v="1.03964E-2"/>
    <n v="5.9528999999999997E-3"/>
    <m/>
    <n v="5.4160000000000005E-4"/>
    <n v="5.7653000000000001E-3"/>
    <n v="3.3750000000000002E-4"/>
    <n v="1.0000000000287557E-7"/>
    <n v="7.1976799999999994E-2"/>
  </r>
  <r>
    <x v="9"/>
    <x v="29"/>
    <x v="3"/>
    <x v="1"/>
    <x v="187"/>
    <x v="0"/>
    <n v="0.5157081"/>
    <n v="0.4942009"/>
    <n v="0.48087970000000002"/>
    <n v="0.1274952"/>
    <n v="0.10979990000000001"/>
    <m/>
    <m/>
    <n v="4.2529999999999998E-3"/>
    <m/>
    <n v="6.6699999999999995E-4"/>
    <n v="1.0733899999999999E-2"/>
    <n v="2.0414000000000001E-3"/>
    <n v="0"/>
    <n v="6.7524799999999996E-2"/>
  </r>
  <r>
    <x v="8"/>
    <x v="30"/>
    <x v="3"/>
    <x v="8"/>
    <x v="188"/>
    <x v="1"/>
    <n v="0.47173229999999999"/>
    <n v="0.46341130000000003"/>
    <n v="0.46341130000000003"/>
    <n v="3.8959599999999997E-2"/>
    <n v="3.7442599999999999E-2"/>
    <m/>
    <m/>
    <m/>
    <m/>
    <m/>
    <m/>
    <n v="1.5171E-3"/>
    <n v="-1.0000000000287557E-7"/>
    <m/>
  </r>
  <r>
    <x v="0"/>
    <x v="30"/>
    <x v="3"/>
    <x v="0"/>
    <x v="189"/>
    <x v="1"/>
    <n v="0.4713852"/>
    <n v="0.46909970000000001"/>
    <n v="0.46909970000000001"/>
    <n v="4.2142699999999998E-2"/>
    <n v="4.0106500000000003E-2"/>
    <m/>
    <m/>
    <m/>
    <m/>
    <m/>
    <m/>
    <n v="2.0362000000000002E-3"/>
    <n v="0"/>
    <m/>
  </r>
  <r>
    <x v="8"/>
    <x v="31"/>
    <x v="3"/>
    <x v="8"/>
    <x v="190"/>
    <x v="0"/>
    <n v="0.48266500000000001"/>
    <n v="0.46520729999999999"/>
    <n v="0.45481830000000001"/>
    <n v="7.2697300000000006E-2"/>
    <n v="4.0367100000000003E-2"/>
    <m/>
    <n v="4.0918999999999999E-3"/>
    <n v="1.5644999999999999E-3"/>
    <m/>
    <n v="1.315E-4"/>
    <n v="2.6358900000000001E-2"/>
    <n v="1.8340000000000001E-4"/>
    <n v="0"/>
    <n v="4.9187599999999998E-2"/>
  </r>
  <r>
    <x v="0"/>
    <x v="31"/>
    <x v="3"/>
    <x v="0"/>
    <x v="191"/>
    <x v="0"/>
    <n v="0.49632700000000002"/>
    <n v="0.47862149999999998"/>
    <n v="0.47039449999999999"/>
    <n v="8.0741900000000005E-2"/>
    <n v="4.4962000000000002E-2"/>
    <m/>
    <n v="3.6765000000000001E-3"/>
    <n v="2.0671999999999999E-3"/>
    <m/>
    <n v="4.5800000000000002E-5"/>
    <n v="2.9943600000000001E-2"/>
    <n v="4.6900000000000002E-5"/>
    <n v="-9.9999999988997779E-8"/>
    <n v="4.3676800000000002E-2"/>
  </r>
  <r>
    <x v="9"/>
    <x v="31"/>
    <x v="3"/>
    <x v="1"/>
    <x v="192"/>
    <x v="0"/>
    <n v="0.52374180000000004"/>
    <n v="0.50751250000000003"/>
    <n v="0.50013269999999999"/>
    <n v="8.8885699999999998E-2"/>
    <n v="5.4285E-2"/>
    <m/>
    <n v="4.0428E-3"/>
    <n v="2.0330999999999999E-3"/>
    <m/>
    <n v="3.57E-5"/>
    <n v="2.8430500000000001E-2"/>
    <n v="5.8799999999999999E-5"/>
    <n v="-2.0000000000575113E-7"/>
    <n v="3.9085500000000002E-2"/>
  </r>
  <r>
    <x v="10"/>
    <x v="31"/>
    <x v="3"/>
    <x v="2"/>
    <x v="193"/>
    <x v="0"/>
    <n v="0.53556289999999995"/>
    <n v="0.52552089999999996"/>
    <n v="0.51904110000000003"/>
    <n v="8.8256100000000004E-2"/>
    <n v="5.7035200000000001E-2"/>
    <m/>
    <m/>
    <n v="1.5029999999999999E-4"/>
    <m/>
    <n v="1.0699999999999999E-5"/>
    <n v="3.09562E-2"/>
    <n v="1.038E-4"/>
    <n v="-1.0000000000287557E-7"/>
    <n v="3.8345499999999998E-2"/>
  </r>
  <r>
    <x v="8"/>
    <x v="32"/>
    <x v="4"/>
    <x v="8"/>
    <x v="194"/>
    <x v="0"/>
    <n v="0.4840102"/>
    <n v="0.31650859999999997"/>
    <n v="0.31600879999999998"/>
    <n v="0.2554361"/>
    <n v="0.22527179999999999"/>
    <m/>
    <n v="1.1915E-2"/>
    <n v="1.4494E-3"/>
    <n v="4.4523000000000002E-3"/>
    <n v="8.9190000000000005E-4"/>
    <n v="8.0336000000000001E-3"/>
    <n v="3.4221999999999998E-3"/>
    <n v="-9.9999999947364415E-8"/>
    <n v="2.36402E-2"/>
  </r>
  <r>
    <x v="0"/>
    <x v="32"/>
    <x v="4"/>
    <x v="0"/>
    <x v="195"/>
    <x v="0"/>
    <n v="0.4768522"/>
    <n v="0.31096770000000001"/>
    <n v="0.31002000000000002"/>
    <n v="0.2521274"/>
    <n v="0.22209090000000001"/>
    <m/>
    <n v="1.2518700000000001E-2"/>
    <n v="1.3878E-3"/>
    <n v="4.9458999999999996E-3"/>
    <n v="7.3640000000000001E-4"/>
    <n v="7.1066999999999996E-3"/>
    <n v="3.3409999999999998E-3"/>
    <n v="0"/>
    <n v="3.4421899999999998E-2"/>
  </r>
  <r>
    <x v="9"/>
    <x v="32"/>
    <x v="4"/>
    <x v="1"/>
    <x v="196"/>
    <x v="0"/>
    <n v="0.48999389999999998"/>
    <n v="0.31320700000000001"/>
    <n v="0.31030649999999999"/>
    <n v="0.27668690000000001"/>
    <n v="0.24044170000000001"/>
    <m/>
    <n v="1.6701299999999999E-2"/>
    <n v="2.2154000000000002E-3"/>
    <n v="4.0466E-3"/>
    <n v="1.2166E-3"/>
    <n v="9.2020999999999995E-3"/>
    <n v="2.8633E-3"/>
    <n v="-1.0000000000287557E-7"/>
    <n v="5.1793600000000002E-2"/>
  </r>
  <r>
    <x v="10"/>
    <x v="32"/>
    <x v="4"/>
    <x v="2"/>
    <x v="197"/>
    <x v="0"/>
    <n v="0.52581160000000005"/>
    <n v="0.32295580000000002"/>
    <n v="0.31543549999999998"/>
    <n v="0.32906200000000002"/>
    <n v="0.28569600000000001"/>
    <n v="2.8600000000000001E-3"/>
    <n v="1.9492599999999999E-2"/>
    <n v="1.3198999999999999E-3"/>
    <n v="7.9465999999999998E-3"/>
    <n v="3.6836999999999998E-3"/>
    <n v="6.2689E-3"/>
    <n v="1.7944E-3"/>
    <n v="-1.0000000000287557E-7"/>
    <n v="6.9106100000000004E-2"/>
  </r>
  <r>
    <x v="33"/>
    <x v="32"/>
    <x v="4"/>
    <x v="3"/>
    <x v="198"/>
    <x v="0"/>
    <n v="0.47455989999999998"/>
    <n v="0.29328369999999998"/>
    <n v="0.28645350000000003"/>
    <n v="0.30447540000000001"/>
    <n v="0.25983899999999999"/>
    <n v="2.9621000000000001E-3"/>
    <n v="1.6985900000000002E-2"/>
    <m/>
    <n v="1.6041400000000001E-2"/>
    <n v="2.3257999999999998E-3"/>
    <n v="4.4692999999999998E-3"/>
    <n v="1.8529E-3"/>
    <n v="-9.9999999997324451E-7"/>
    <n v="0.1083047"/>
  </r>
  <r>
    <x v="4"/>
    <x v="32"/>
    <x v="4"/>
    <x v="4"/>
    <x v="199"/>
    <x v="2"/>
    <n v="0.53449539999999995"/>
    <n v="0.32497019999999999"/>
    <n v="0.31790930000000001"/>
    <n v="0.35953380000000001"/>
    <n v="0.28419610000000001"/>
    <m/>
    <n v="2.9184999999999999E-2"/>
    <m/>
    <n v="2.8158200000000001E-2"/>
    <m/>
    <m/>
    <n v="1.7996499999999999E-2"/>
    <n v="-2.0000000000575113E-6"/>
    <n v="0.1573051"/>
  </r>
  <r>
    <x v="15"/>
    <x v="32"/>
    <x v="4"/>
    <x v="5"/>
    <x v="200"/>
    <x v="1"/>
    <n v="0.40318989999999999"/>
    <n v="0.26205390000000001"/>
    <n v="0.26205390000000001"/>
    <n v="0.2233367"/>
    <n v="0.13391839999999999"/>
    <m/>
    <n v="5.0489699999999998E-2"/>
    <m/>
    <n v="3.8928600000000001E-2"/>
    <m/>
    <m/>
    <n v="0"/>
    <n v="0"/>
    <m/>
  </r>
  <r>
    <x v="34"/>
    <x v="32"/>
    <x v="4"/>
    <x v="6"/>
    <x v="201"/>
    <x v="1"/>
    <n v="0.36594529999999997"/>
    <n v="0.27081889999999997"/>
    <n v="0.27081889999999997"/>
    <n v="0.1515225"/>
    <n v="0.1156557"/>
    <m/>
    <n v="4.1463000000000003E-3"/>
    <m/>
    <m/>
    <m/>
    <m/>
    <n v="3.1720499999999999E-2"/>
    <n v="0"/>
    <m/>
  </r>
  <r>
    <x v="12"/>
    <x v="33"/>
    <x v="4"/>
    <x v="4"/>
    <x v="202"/>
    <x v="0"/>
    <n v="0.3750037"/>
    <n v="0.29559099999999999"/>
    <n v="0.27992630000000002"/>
    <n v="0.1527773"/>
    <n v="0.1121173"/>
    <n v="1.2537E-3"/>
    <n v="2.9337800000000001E-2"/>
    <n v="6.893E-4"/>
    <n v="8.0412999999999995E-3"/>
    <m/>
    <m/>
    <n v="1.338E-3"/>
    <n v="-1.0000000000287557E-7"/>
    <n v="0.1150872"/>
  </r>
  <r>
    <x v="4"/>
    <x v="33"/>
    <x v="4"/>
    <x v="4"/>
    <x v="203"/>
    <x v="0"/>
    <n v="0.37637530000000002"/>
    <n v="0.29840889999999998"/>
    <n v="0.27890569999999998"/>
    <n v="0.1411007"/>
    <n v="0.1075709"/>
    <n v="1.9173E-3"/>
    <n v="1.6175599999999998E-2"/>
    <n v="1.0740999999999999E-3"/>
    <n v="1.18248E-2"/>
    <m/>
    <m/>
    <n v="2.5379999999999999E-3"/>
    <n v="0"/>
    <n v="0.12736130000000001"/>
  </r>
  <r>
    <x v="8"/>
    <x v="34"/>
    <x v="2"/>
    <x v="8"/>
    <x v="204"/>
    <x v="1"/>
    <n v="0.45700800000000003"/>
    <n v="0.3309337"/>
    <n v="0.3309337"/>
    <n v="0.22154199999999999"/>
    <n v="0.20451179999999999"/>
    <m/>
    <n v="9.5311000000000007E-3"/>
    <m/>
    <n v="3.4979999999999999E-4"/>
    <n v="5.5380000000000002E-4"/>
    <m/>
    <n v="6.5954999999999998E-3"/>
    <n v="0"/>
    <m/>
  </r>
  <r>
    <x v="0"/>
    <x v="34"/>
    <x v="2"/>
    <x v="0"/>
    <x v="205"/>
    <x v="1"/>
    <n v="0.45027739999999999"/>
    <n v="0.33831099999999997"/>
    <n v="0.33831099999999997"/>
    <n v="0.21029010000000001"/>
    <n v="0.1937876"/>
    <m/>
    <n v="1.12386E-2"/>
    <m/>
    <n v="6.5839999999999996E-4"/>
    <n v="1.3493999999999999E-3"/>
    <m/>
    <n v="3.2560000000000002E-3"/>
    <n v="1.0000000000287557E-7"/>
    <m/>
  </r>
  <r>
    <x v="9"/>
    <x v="34"/>
    <x v="2"/>
    <x v="1"/>
    <x v="206"/>
    <x v="1"/>
    <n v="0.4457045"/>
    <n v="0.34952420000000001"/>
    <n v="0.34952420000000001"/>
    <n v="0.16722300000000001"/>
    <n v="0.1537394"/>
    <m/>
    <n v="7.4745999999999996E-3"/>
    <m/>
    <n v="4.682E-4"/>
    <n v="1.1848E-3"/>
    <m/>
    <n v="4.3559999999999996E-3"/>
    <n v="0"/>
    <m/>
  </r>
  <r>
    <x v="10"/>
    <x v="34"/>
    <x v="2"/>
    <x v="2"/>
    <x v="207"/>
    <x v="1"/>
    <n v="0.49202259999999998"/>
    <n v="0.38808599999999999"/>
    <n v="0.38808599999999999"/>
    <n v="0.17300309999999999"/>
    <n v="0.15798799999999999"/>
    <m/>
    <n v="6.7064999999999998E-3"/>
    <m/>
    <n v="4.0729999999999998E-4"/>
    <n v="6.4999999999999997E-4"/>
    <m/>
    <n v="7.2512999999999996E-3"/>
    <n v="0"/>
    <m/>
  </r>
  <r>
    <x v="11"/>
    <x v="34"/>
    <x v="2"/>
    <x v="3"/>
    <x v="208"/>
    <x v="1"/>
    <n v="0.50691410000000003"/>
    <n v="0.40831129999999999"/>
    <n v="0.40831129999999999"/>
    <n v="0.1632161"/>
    <n v="0.12909300000000001"/>
    <m/>
    <n v="9.2791000000000002E-3"/>
    <n v="3.0317E-3"/>
    <n v="1.0208000000000001E-3"/>
    <n v="7.1481000000000001E-3"/>
    <m/>
    <n v="1.36443E-2"/>
    <n v="-8.9999999999812452E-7"/>
    <m/>
  </r>
  <r>
    <x v="8"/>
    <x v="35"/>
    <x v="6"/>
    <x v="8"/>
    <x v="209"/>
    <x v="1"/>
    <n v="0.51831139999999998"/>
    <n v="0.3315805"/>
    <n v="0.3315805"/>
    <n v="0.33649000000000001"/>
    <n v="0.31378899999999998"/>
    <m/>
    <n v="5.6182999999999997E-3"/>
    <m/>
    <n v="4.4479999999999997E-3"/>
    <m/>
    <m/>
    <n v="1.26347E-2"/>
    <n v="0"/>
    <m/>
  </r>
  <r>
    <x v="0"/>
    <x v="35"/>
    <x v="6"/>
    <x v="0"/>
    <x v="210"/>
    <x v="1"/>
    <n v="0.51287780000000005"/>
    <n v="0.32366339999999999"/>
    <n v="0.32366339999999999"/>
    <n v="0.34316479999999999"/>
    <n v="0.32360260000000002"/>
    <m/>
    <n v="5.2637999999999999E-3"/>
    <m/>
    <n v="5.8688999999999998E-3"/>
    <m/>
    <m/>
    <n v="8.4296000000000006E-3"/>
    <n v="-1.0000000000287557E-7"/>
    <m/>
  </r>
  <r>
    <x v="19"/>
    <x v="35"/>
    <x v="6"/>
    <x v="1"/>
    <x v="211"/>
    <x v="1"/>
    <n v="0.47159849999999998"/>
    <n v="0.34303270000000002"/>
    <n v="0.34303270000000002"/>
    <n v="0.27482069999999997"/>
    <n v="0.25452770000000002"/>
    <m/>
    <n v="6.0413999999999997E-3"/>
    <m/>
    <n v="6.0346999999999996E-3"/>
    <m/>
    <m/>
    <n v="8.2170000000000003E-3"/>
    <n v="-1.0000000000287557E-7"/>
    <m/>
  </r>
  <r>
    <x v="8"/>
    <x v="36"/>
    <x v="4"/>
    <x v="8"/>
    <x v="212"/>
    <x v="0"/>
    <n v="0.42501420000000001"/>
    <n v="0.2872014"/>
    <n v="0.26834849999999999"/>
    <n v="0.2087357"/>
    <n v="0.16605110000000001"/>
    <n v="2.4959000000000001E-3"/>
    <n v="2.8402400000000001E-2"/>
    <n v="9.6889999999999997E-4"/>
    <n v="2.7604999999999999E-3"/>
    <m/>
    <m/>
    <n v="8.0575999999999998E-3"/>
    <n v="-6.9999999999237339E-7"/>
    <n v="0.12585969999999999"/>
  </r>
  <r>
    <x v="0"/>
    <x v="36"/>
    <x v="4"/>
    <x v="0"/>
    <x v="213"/>
    <x v="0"/>
    <n v="0.4291509"/>
    <n v="0.28034989999999999"/>
    <n v="0.26242369999999998"/>
    <n v="0.2216244"/>
    <n v="0.17685400000000001"/>
    <n v="2.6234000000000001E-3"/>
    <n v="2.67599E-2"/>
    <n v="1.7730000000000001E-3"/>
    <n v="5.7067000000000003E-3"/>
    <m/>
    <m/>
    <n v="7.9086E-3"/>
    <n v="-1.2000000000067512E-6"/>
    <n v="0.1062869"/>
  </r>
  <r>
    <x v="9"/>
    <x v="36"/>
    <x v="4"/>
    <x v="1"/>
    <x v="214"/>
    <x v="0"/>
    <n v="0.50310189999999999"/>
    <n v="0.38890170000000002"/>
    <n v="0.24764920000000001"/>
    <n v="0.20121140000000001"/>
    <n v="0.16010530000000001"/>
    <n v="2.4142E-3"/>
    <n v="2.22084E-2"/>
    <n v="1.5083E-3"/>
    <n v="2.3184E-3"/>
    <m/>
    <m/>
    <n v="7.1310999999999996E-3"/>
    <n v="5.5257000000000223E-3"/>
    <n v="0.1419386"/>
  </r>
  <r>
    <x v="10"/>
    <x v="36"/>
    <x v="4"/>
    <x v="2"/>
    <x v="215"/>
    <x v="0"/>
    <n v="0.47361690000000001"/>
    <n v="0.33180690000000002"/>
    <n v="0.26901069999999999"/>
    <n v="0.21786040000000001"/>
    <n v="0.15991939999999999"/>
    <n v="3.1963E-3"/>
    <n v="3.07108E-2"/>
    <n v="6.7940000000000003E-4"/>
    <n v="7.2674000000000002E-3"/>
    <m/>
    <m/>
    <n v="1.4770800000000001E-2"/>
    <n v="1.3162999999999925E-3"/>
    <n v="0.1604537"/>
  </r>
  <r>
    <x v="25"/>
    <x v="36"/>
    <x v="4"/>
    <x v="4"/>
    <x v="216"/>
    <x v="1"/>
    <n v="0.43007800000000002"/>
    <n v="0.24964510000000001"/>
    <n v="0.24964510000000001"/>
    <n v="0.26547739999999997"/>
    <n v="0.18226100000000001"/>
    <n v="6.0136E-3"/>
    <n v="5.7051400000000002E-2"/>
    <m/>
    <n v="1.9053400000000002E-2"/>
    <m/>
    <m/>
    <n v="1.098E-3"/>
    <n v="0"/>
    <m/>
  </r>
  <r>
    <x v="15"/>
    <x v="36"/>
    <x v="4"/>
    <x v="5"/>
    <x v="217"/>
    <x v="0"/>
    <n v="0.40134059999999999"/>
    <n v="0.21566109999999999"/>
    <n v="0.18915850000000001"/>
    <n v="0.29013820000000001"/>
    <n v="0.14397499999999999"/>
    <n v="8.8974999999999992E-3"/>
    <n v="6.4939200000000002E-2"/>
    <m/>
    <n v="1.1035E-2"/>
    <m/>
    <m/>
    <n v="6.1291400000000003E-2"/>
    <n v="1.0000000000287557E-7"/>
    <n v="0.12892619999999999"/>
  </r>
  <r>
    <x v="26"/>
    <x v="37"/>
    <x v="4"/>
    <x v="8"/>
    <x v="218"/>
    <x v="1"/>
    <n v="0.4487218"/>
    <n v="0.27075110000000002"/>
    <n v="0.27075110000000002"/>
    <n v="0.28230810000000001"/>
    <m/>
    <m/>
    <n v="2.2719400000000001E-2"/>
    <n v="1.04922E-2"/>
    <n v="1.08031E-2"/>
    <m/>
    <m/>
    <n v="0.23829359999999999"/>
    <n v="-2.0000000000575113E-7"/>
    <m/>
  </r>
  <r>
    <x v="0"/>
    <x v="37"/>
    <x v="4"/>
    <x v="0"/>
    <x v="219"/>
    <x v="1"/>
    <n v="0.41524280000000002"/>
    <n v="0.25233660000000002"/>
    <n v="0.25233660000000002"/>
    <n v="0.26092149999999997"/>
    <m/>
    <m/>
    <n v="3.09368E-2"/>
    <n v="6.9410000000000001E-3"/>
    <n v="8.0453999999999994E-3"/>
    <n v="1.9599999999999999E-5"/>
    <n v="3.6914999999999999E-3"/>
    <n v="0.21128759999999999"/>
    <n v="-4.0000000001150227E-7"/>
    <m/>
  </r>
  <r>
    <x v="9"/>
    <x v="37"/>
    <x v="4"/>
    <x v="1"/>
    <x v="220"/>
    <x v="1"/>
    <n v="0.39519690000000002"/>
    <n v="0.2301096"/>
    <n v="0.2301096"/>
    <n v="0.2583261"/>
    <m/>
    <m/>
    <n v="3.0797000000000001E-2"/>
    <n v="7.5529000000000004E-3"/>
    <n v="5.9252999999999997E-3"/>
    <n v="3.1999999999999999E-5"/>
    <n v="4.1113E-3"/>
    <n v="0.20990800000000001"/>
    <n v="-4.0000000001150227E-7"/>
    <m/>
  </r>
  <r>
    <x v="10"/>
    <x v="37"/>
    <x v="4"/>
    <x v="2"/>
    <x v="221"/>
    <x v="1"/>
    <n v="0.39601170000000002"/>
    <n v="0.23109469999999999"/>
    <n v="0.23109469999999999"/>
    <n v="0.26657249999999999"/>
    <m/>
    <m/>
    <n v="3.1744099999999997E-2"/>
    <n v="9.0737999999999999E-3"/>
    <n v="6.6553000000000003E-3"/>
    <n v="1.3200000000000001E-5"/>
    <n v="4.7787999999999997E-3"/>
    <n v="0.21430740000000001"/>
    <n v="-1.0000000000287557E-7"/>
    <m/>
  </r>
  <r>
    <x v="33"/>
    <x v="37"/>
    <x v="4"/>
    <x v="3"/>
    <x v="222"/>
    <x v="1"/>
    <n v="0.37215959999999998"/>
    <n v="0.23197300000000001"/>
    <n v="0.23197300000000001"/>
    <n v="0.26135740000000002"/>
    <m/>
    <m/>
    <n v="2.7341299999999999E-2"/>
    <n v="9.6416000000000002E-3"/>
    <n v="1.3735199999999999E-2"/>
    <n v="1.0100000000000001E-6"/>
    <n v="2.2155E-3"/>
    <n v="0.20842279999999999"/>
    <n v="-9.9999999947364415E-9"/>
    <m/>
  </r>
  <r>
    <x v="12"/>
    <x v="37"/>
    <x v="4"/>
    <x v="4"/>
    <x v="223"/>
    <x v="1"/>
    <n v="0.36642540000000001"/>
    <n v="0.2293346"/>
    <n v="0.2293346"/>
    <n v="0.26062289999999999"/>
    <m/>
    <m/>
    <n v="2.99723E-2"/>
    <n v="9.8224000000000002E-3"/>
    <n v="1.2777800000000001E-2"/>
    <n v="2.43E-6"/>
    <n v="1.6887E-3"/>
    <n v="0.2063594"/>
    <n v="-1.2999999998708489E-7"/>
    <m/>
  </r>
  <r>
    <x v="26"/>
    <x v="38"/>
    <x v="2"/>
    <x v="8"/>
    <x v="224"/>
    <x v="0"/>
    <n v="0.66438220000000003"/>
    <n v="0.62547019999999998"/>
    <n v="0.57155659999999997"/>
    <n v="0.1061935"/>
    <n v="6.0166900000000002E-2"/>
    <m/>
    <n v="3.98979E-2"/>
    <m/>
    <m/>
    <m/>
    <m/>
    <n v="2.0143000000000001E-3"/>
    <n v="4.1143999999999903E-3"/>
    <n v="0.18815029999999999"/>
  </r>
  <r>
    <x v="0"/>
    <x v="38"/>
    <x v="2"/>
    <x v="0"/>
    <x v="225"/>
    <x v="0"/>
    <n v="0.66485229999999995"/>
    <n v="0.63939860000000004"/>
    <n v="0.58510090000000003"/>
    <n v="0.1405711"/>
    <n v="9.4199500000000005E-2"/>
    <m/>
    <n v="3.5896600000000001E-2"/>
    <m/>
    <m/>
    <m/>
    <m/>
    <n v="1.4854E-3"/>
    <n v="8.9896000000000142E-3"/>
    <n v="0.19849729999999999"/>
  </r>
  <r>
    <x v="1"/>
    <x v="38"/>
    <x v="2"/>
    <x v="1"/>
    <x v="226"/>
    <x v="0"/>
    <n v="0.6612015"/>
    <n v="0.62117469999999997"/>
    <n v="0.59625740000000005"/>
    <n v="0.10874789999999999"/>
    <n v="7.3193800000000003E-2"/>
    <m/>
    <n v="2.81076E-2"/>
    <m/>
    <m/>
    <m/>
    <m/>
    <n v="5.0974000000000002E-3"/>
    <n v="2.3490999999999929E-3"/>
    <n v="0.15167800000000001"/>
  </r>
  <r>
    <x v="26"/>
    <x v="39"/>
    <x v="7"/>
    <x v="8"/>
    <x v="227"/>
    <x v="0"/>
    <n v="0.33742699999999998"/>
    <n v="0.31418790000000002"/>
    <n v="0.30642269999999999"/>
    <n v="4.5746200000000001E-2"/>
    <n v="2.5235E-2"/>
    <m/>
    <m/>
    <m/>
    <m/>
    <m/>
    <m/>
    <n v="2.05112E-2"/>
    <n v="0"/>
    <n v="8.61122E-2"/>
  </r>
  <r>
    <x v="0"/>
    <x v="39"/>
    <x v="7"/>
    <x v="0"/>
    <x v="228"/>
    <x v="0"/>
    <n v="0.3405126"/>
    <n v="0.31644610000000001"/>
    <n v="0.30899910000000003"/>
    <n v="4.5508300000000002E-2"/>
    <n v="2.4237499999999999E-2"/>
    <m/>
    <m/>
    <m/>
    <m/>
    <m/>
    <m/>
    <n v="2.1270799999999999E-2"/>
    <n v="0"/>
    <n v="8.1533400000000006E-2"/>
  </r>
  <r>
    <x v="1"/>
    <x v="39"/>
    <x v="7"/>
    <x v="1"/>
    <x v="229"/>
    <x v="0"/>
    <n v="0.34375109999999998"/>
    <n v="0.32283139999999999"/>
    <n v="0.31368119999999999"/>
    <n v="3.9908100000000002E-2"/>
    <n v="1.9218900000000001E-2"/>
    <m/>
    <m/>
    <m/>
    <m/>
    <m/>
    <m/>
    <n v="2.0689200000000001E-2"/>
    <n v="0"/>
    <n v="7.7261099999999999E-2"/>
  </r>
  <r>
    <x v="19"/>
    <x v="39"/>
    <x v="7"/>
    <x v="2"/>
    <x v="230"/>
    <x v="0"/>
    <n v="0.33007350000000002"/>
    <n v="0.31319829999999999"/>
    <n v="0.30549959999999998"/>
    <n v="3.1893100000000001E-2"/>
    <n v="1.44986E-2"/>
    <m/>
    <m/>
    <m/>
    <m/>
    <m/>
    <m/>
    <n v="1.73946E-2"/>
    <n v="-9.9999999995936673E-8"/>
    <n v="7.2699100000000003E-2"/>
  </r>
  <r>
    <x v="8"/>
    <x v="40"/>
    <x v="1"/>
    <x v="8"/>
    <x v="231"/>
    <x v="0"/>
    <n v="0.52047429999999995"/>
    <n v="0.37868879999999999"/>
    <n v="0.3430858"/>
    <n v="0.26307900000000001"/>
    <n v="0.1919034"/>
    <n v="3.6836999999999998E-3"/>
    <n v="2.2915000000000001E-3"/>
    <n v="1.8205999999999999E-3"/>
    <n v="5.8169400000000003E-2"/>
    <n v="4.729E-4"/>
    <m/>
    <n v="4.738E-3"/>
    <n v="-5.0000000001437783E-7"/>
    <n v="0.16062219999999999"/>
  </r>
  <r>
    <x v="0"/>
    <x v="40"/>
    <x v="1"/>
    <x v="0"/>
    <x v="232"/>
    <x v="0"/>
    <n v="0.54727579999999998"/>
    <n v="0.4261067"/>
    <n v="0.33324189999999998"/>
    <n v="0.23352619999999999"/>
    <n v="0.17505870000000001"/>
    <n v="3.0124000000000001E-3"/>
    <n v="4.2341999999999996E-3"/>
    <n v="2.5119000000000001E-3"/>
    <n v="3.9017299999999998E-2"/>
    <n v="1.2248000000000001E-3"/>
    <m/>
    <n v="3.6096000000000001E-3"/>
    <n v="4.8572999999999811E-3"/>
    <n v="0.13525870000000001"/>
  </r>
  <r>
    <x v="9"/>
    <x v="40"/>
    <x v="1"/>
    <x v="1"/>
    <x v="233"/>
    <x v="0"/>
    <n v="0.47457709999999997"/>
    <n v="0.36831350000000002"/>
    <n v="0.30658059999999998"/>
    <n v="0.17889740000000001"/>
    <n v="0.14587140000000001"/>
    <n v="4.2932999999999999E-3"/>
    <n v="2.6105E-3"/>
    <n v="1.7221000000000001E-3"/>
    <n v="1.6260199999999999E-2"/>
    <n v="6.3270000000000004E-4"/>
    <m/>
    <n v="5.8593999999999999E-3"/>
    <n v="1.6478000000000048E-3"/>
    <n v="0.14619770000000001"/>
  </r>
  <r>
    <x v="10"/>
    <x v="40"/>
    <x v="1"/>
    <x v="2"/>
    <x v="234"/>
    <x v="1"/>
    <n v="0.4464399"/>
    <n v="0.31574380000000002"/>
    <n v="0.31574380000000002"/>
    <n v="0.20374429999999999"/>
    <n v="0.171269"/>
    <n v="5.9357999999999998E-3"/>
    <n v="2.8475000000000002E-3"/>
    <n v="2.1354E-3"/>
    <n v="1.9799799999999999E-2"/>
    <n v="1.2519E-3"/>
    <n v="5.0489999999999997E-4"/>
    <n v="9.9699999999999993E-9"/>
    <n v="-9.970000020009806E-9"/>
    <m/>
  </r>
  <r>
    <x v="11"/>
    <x v="40"/>
    <x v="1"/>
    <x v="3"/>
    <x v="235"/>
    <x v="1"/>
    <n v="0.4761977"/>
    <n v="0.33573950000000002"/>
    <n v="0.33573950000000002"/>
    <n v="0.20325409999999999"/>
    <n v="0.17950559999999999"/>
    <n v="2.7231999999999998E-3"/>
    <n v="2.5988999999999999E-3"/>
    <n v="1.9162999999999999E-3"/>
    <n v="1.6126100000000001E-2"/>
    <n v="1.861E-4"/>
    <n v="1.9790000000000001E-4"/>
    <n v="0"/>
    <n v="0"/>
    <m/>
  </r>
  <r>
    <x v="4"/>
    <x v="40"/>
    <x v="1"/>
    <x v="4"/>
    <x v="236"/>
    <x v="1"/>
    <n v="0.50327040000000001"/>
    <n v="0.353493"/>
    <n v="0.353493"/>
    <n v="0.2206062"/>
    <n v="0.1807907"/>
    <n v="5.4212000000000002E-3"/>
    <n v="2.5731999999999999E-3"/>
    <n v="2.5527000000000002E-3"/>
    <n v="2.6807899999999999E-2"/>
    <n v="6.1430000000000002E-4"/>
    <n v="7.9509999999999997E-4"/>
    <n v="1.0512E-3"/>
    <n v="-9.9999999975119991E-8"/>
    <m/>
  </r>
  <r>
    <x v="37"/>
    <x v="40"/>
    <x v="1"/>
    <x v="5"/>
    <x v="237"/>
    <x v="1"/>
    <n v="0.41861350000000003"/>
    <n v="0.30198819999999998"/>
    <n v="0.30198819999999998"/>
    <n v="0.21030940000000001"/>
    <n v="0.1716347"/>
    <m/>
    <m/>
    <m/>
    <n v="2.5122100000000001E-2"/>
    <m/>
    <m/>
    <n v="1.3552700000000001E-2"/>
    <n v="-1.0000000000287557E-7"/>
    <m/>
  </r>
  <r>
    <x v="6"/>
    <x v="40"/>
    <x v="1"/>
    <x v="6"/>
    <x v="238"/>
    <x v="1"/>
    <n v="0.43320710000000001"/>
    <n v="0.3143918"/>
    <n v="0.3143918"/>
    <n v="0.20325270000000001"/>
    <m/>
    <m/>
    <m/>
    <m/>
    <n v="2.8362200000000001E-2"/>
    <m/>
    <m/>
    <n v="0.1748905"/>
    <n v="0"/>
    <m/>
  </r>
  <r>
    <x v="38"/>
    <x v="40"/>
    <x v="1"/>
    <x v="7"/>
    <x v="239"/>
    <x v="1"/>
    <n v="0.41531669999999998"/>
    <n v="0.31783169999999999"/>
    <n v="0.31783169999999999"/>
    <n v="0.1510011"/>
    <m/>
    <m/>
    <m/>
    <m/>
    <m/>
    <m/>
    <m/>
    <m/>
    <m/>
    <m/>
  </r>
  <r>
    <x v="27"/>
    <x v="41"/>
    <x v="1"/>
    <x v="2"/>
    <x v="240"/>
    <x v="0"/>
    <n v="0.4657018"/>
    <n v="0.27354810000000002"/>
    <n v="0.23667759999999999"/>
    <n v="0.28062500000000001"/>
    <n v="1.64E-4"/>
    <n v="2.3231700000000001E-2"/>
    <n v="3.4117599999999998E-2"/>
    <n v="1.97325E-2"/>
    <n v="2.4630099999999999E-2"/>
    <n v="7.2740000000000001E-3"/>
    <n v="5.1076999999999997E-3"/>
    <n v="0.1663674"/>
    <n v="0"/>
    <n v="0.28142650000000002"/>
  </r>
  <r>
    <x v="11"/>
    <x v="41"/>
    <x v="1"/>
    <x v="3"/>
    <x v="241"/>
    <x v="0"/>
    <n v="0.46996900000000003"/>
    <n v="0.28922740000000002"/>
    <n v="0.2518608"/>
    <n v="0.26239970000000001"/>
    <n v="0.15298819999999999"/>
    <n v="2.8386100000000001E-2"/>
    <n v="3.0516399999999999E-2"/>
    <n v="1.02907E-2"/>
    <n v="2.6744899999999999E-2"/>
    <n v="8.7358999999999996E-3"/>
    <n v="6.0105999999999996E-3"/>
    <n v="5.8736999999999999E-3"/>
    <n v="-7.1467999999998977E-3"/>
    <n v="0.30184250000000001"/>
  </r>
  <r>
    <x v="4"/>
    <x v="41"/>
    <x v="1"/>
    <x v="4"/>
    <x v="242"/>
    <x v="0"/>
    <n v="0.48965170000000002"/>
    <n v="0.26252789999999998"/>
    <n v="0.2213349"/>
    <n v="0.33109739999999999"/>
    <n v="0.17243549999999999"/>
    <n v="1.7041500000000001E-2"/>
    <n v="5.6688700000000002E-2"/>
    <n v="1.2799E-2"/>
    <n v="4.5019799999999999E-2"/>
    <n v="1.4994199999999999E-2"/>
    <n v="9.0907999999999996E-3"/>
    <n v="3.0279999999999999E-3"/>
    <n v="-1.0000000000287557E-7"/>
    <n v="0.28571780000000002"/>
  </r>
  <r>
    <x v="15"/>
    <x v="41"/>
    <x v="1"/>
    <x v="5"/>
    <x v="243"/>
    <x v="0"/>
    <n v="0.46119149999999998"/>
    <n v="0.2600943"/>
    <n v="0.22912299999999999"/>
    <n v="0.30671500000000002"/>
    <n v="0.16664039999999999"/>
    <n v="2.4797199999999998E-2"/>
    <n v="4.4475800000000003E-2"/>
    <m/>
    <n v="3.53049E-2"/>
    <m/>
    <m/>
    <n v="3.5496699999999999E-2"/>
    <n v="0"/>
    <n v="0.25097960000000002"/>
  </r>
  <r>
    <x v="14"/>
    <x v="41"/>
    <x v="1"/>
    <x v="6"/>
    <x v="244"/>
    <x v="0"/>
    <n v="0.42944189999999999"/>
    <n v="0.2534072"/>
    <n v="0.2115136"/>
    <n v="0.27628249999999999"/>
    <n v="0.1594004"/>
    <n v="3.9643600000000001E-2"/>
    <n v="3.5959999999999999E-2"/>
    <n v="9.7140000000000004E-3"/>
    <n v="1.5661700000000001E-2"/>
    <m/>
    <m/>
    <n v="1.5902800000000002E-2"/>
    <n v="0"/>
    <n v="0.3251211"/>
  </r>
  <r>
    <x v="7"/>
    <x v="41"/>
    <x v="1"/>
    <x v="7"/>
    <x v="245"/>
    <x v="0"/>
    <n v="0.41133779999999998"/>
    <n v="0.2409104"/>
    <n v="0.19697110000000001"/>
    <n v="0.26763949999999997"/>
    <n v="0.15023429999999999"/>
    <n v="3.3720300000000002E-2"/>
    <n v="3.01026E-2"/>
    <m/>
    <n v="9.3063E-3"/>
    <m/>
    <m/>
    <n v="4.4276099999999999E-2"/>
    <n v="-1.0000000000287557E-7"/>
    <n v="0.29796600000000001"/>
  </r>
  <r>
    <x v="22"/>
    <x v="41"/>
    <x v="1"/>
    <x v="9"/>
    <x v="246"/>
    <x v="0"/>
    <n v="0.39984409999999998"/>
    <n v="0.27353420000000001"/>
    <n v="0.2150869"/>
    <n v="0.19350200000000001"/>
    <n v="9.7587499999999994E-2"/>
    <n v="3.2567699999999998E-2"/>
    <n v="2.60891E-2"/>
    <m/>
    <n v="3.9404000000000002E-3"/>
    <m/>
    <m/>
    <n v="3.3317199999999998E-2"/>
    <n v="1.0000000000287557E-7"/>
    <n v="0.30740719999999999"/>
  </r>
  <r>
    <x v="39"/>
    <x v="41"/>
    <x v="1"/>
    <x v="9"/>
    <x v="247"/>
    <x v="0"/>
    <n v="0.39053490000000002"/>
    <n v="0.31629200000000002"/>
    <n v="0.26046970000000003"/>
    <n v="0.1187965"/>
    <n v="6.2564300000000003E-2"/>
    <n v="2.3753799999999999E-2"/>
    <n v="2.58456E-2"/>
    <m/>
    <n v="3.7033000000000001E-3"/>
    <m/>
    <m/>
    <n v="2.9294999999999998E-3"/>
    <n v="0"/>
    <n v="0.28834589999999999"/>
  </r>
  <r>
    <x v="8"/>
    <x v="42"/>
    <x v="6"/>
    <x v="8"/>
    <x v="248"/>
    <x v="0"/>
    <n v="0.42522219999999999"/>
    <n v="0.30041390000000001"/>
    <n v="0.2952824"/>
    <n v="0.1715863"/>
    <n v="0.1291447"/>
    <n v="9.9599999999999995E-5"/>
    <n v="2.0037599999999999E-2"/>
    <m/>
    <n v="9.2726000000000006E-3"/>
    <n v="3.369E-4"/>
    <m/>
    <n v="1.2695E-2"/>
    <n v="-1.0000000000287557E-7"/>
    <n v="0.28065709999999999"/>
  </r>
  <r>
    <x v="0"/>
    <x v="42"/>
    <x v="6"/>
    <x v="0"/>
    <x v="249"/>
    <x v="0"/>
    <n v="0.41131859999999998"/>
    <n v="0.2938595"/>
    <n v="0.2944272"/>
    <n v="0.16102929999999999"/>
    <n v="0.1237649"/>
    <n v="4.6309999999999998E-4"/>
    <n v="1.5587500000000001E-2"/>
    <m/>
    <n v="1.1900300000000001E-2"/>
    <n v="9.6630000000000001E-4"/>
    <m/>
    <n v="8.3472000000000008E-3"/>
    <n v="0"/>
    <n v="0.27441349999999998"/>
  </r>
  <r>
    <x v="9"/>
    <x v="42"/>
    <x v="6"/>
    <x v="1"/>
    <x v="250"/>
    <x v="0"/>
    <n v="0.4100859"/>
    <n v="0.30659419999999998"/>
    <n v="0.31119059999999998"/>
    <n v="0.15501380000000001"/>
    <n v="0.1272296"/>
    <n v="3.392E-4"/>
    <n v="1.2018300000000001E-2"/>
    <m/>
    <n v="6.6051E-3"/>
    <m/>
    <m/>
    <n v="8.8216000000000006E-3"/>
    <n v="0"/>
    <n v="0.27305309999999999"/>
  </r>
  <r>
    <x v="10"/>
    <x v="42"/>
    <x v="6"/>
    <x v="2"/>
    <x v="251"/>
    <x v="0"/>
    <n v="0.39438240000000002"/>
    <n v="0.265376"/>
    <n v="0.2676422"/>
    <n v="0.17389979999999999"/>
    <n v="0.1339987"/>
    <n v="4.1041999999999997E-3"/>
    <n v="1.6061700000000002E-2"/>
    <m/>
    <n v="1.20368E-2"/>
    <n v="1.3449999999999999E-4"/>
    <n v="2.3319E-3"/>
    <n v="5.2319000000000003E-3"/>
    <n v="9.9999999975119991E-8"/>
    <n v="0.26064169999999998"/>
  </r>
  <r>
    <x v="24"/>
    <x v="42"/>
    <x v="6"/>
    <x v="3"/>
    <x v="252"/>
    <x v="0"/>
    <n v="0.39057649999999999"/>
    <n v="0.27565899999999999"/>
    <n v="0.2728872"/>
    <n v="0.16034000000000001"/>
    <n v="0.12768060000000001"/>
    <n v="5.1108000000000004E-3"/>
    <n v="1.56004E-2"/>
    <m/>
    <n v="6.7561000000000001E-3"/>
    <n v="2.098E-4"/>
    <n v="8.365E-4"/>
    <n v="4.1457999999999998E-3"/>
    <n v="0"/>
    <n v="0.25084430000000002"/>
  </r>
  <r>
    <x v="11"/>
    <x v="42"/>
    <x v="6"/>
    <x v="3"/>
    <x v="253"/>
    <x v="0"/>
    <n v="0.38513310000000001"/>
    <n v="0.27849249999999998"/>
    <n v="0.28009200000000001"/>
    <n v="0.15342330000000001"/>
    <n v="0.1227941"/>
    <n v="3.8430999999999999E-3"/>
    <n v="1.6162599999999999E-2"/>
    <m/>
    <n v="4.7993000000000003E-3"/>
    <n v="3.3320000000000002E-4"/>
    <n v="1.2440000000000001E-3"/>
    <n v="4.2471000000000002E-3"/>
    <n v="-1.0000000000287557E-7"/>
    <n v="0.24482429999999999"/>
  </r>
  <r>
    <x v="15"/>
    <x v="42"/>
    <x v="6"/>
    <x v="5"/>
    <x v="254"/>
    <x v="0"/>
    <n v="0.40103739999999999"/>
    <n v="0.32228610000000002"/>
    <n v="0.30705090000000002"/>
    <n v="0.1224889"/>
    <n v="0.1120776"/>
    <n v="2.0482E-3"/>
    <m/>
    <m/>
    <n v="5.8171000000000004E-3"/>
    <n v="7.8399999999999995E-5"/>
    <n v="1.9104E-3"/>
    <n v="5.6610000000000005E-4"/>
    <n v="-8.900000000020003E-6"/>
    <n v="0.1691145"/>
  </r>
  <r>
    <x v="40"/>
    <x v="42"/>
    <x v="6"/>
    <x v="7"/>
    <x v="255"/>
    <x v="0"/>
    <n v="0.39828540000000001"/>
    <n v="0.33039869999999999"/>
    <n v="0.30933660000000002"/>
    <n v="8.0637899999999998E-2"/>
    <n v="7.4311000000000002E-2"/>
    <m/>
    <m/>
    <m/>
    <n v="7.5389999999999995E-4"/>
    <m/>
    <m/>
    <n v="5.5731000000000001E-3"/>
    <n v="-1.0000000000287557E-7"/>
    <n v="0.1795185"/>
  </r>
  <r>
    <x v="8"/>
    <x v="43"/>
    <x v="7"/>
    <x v="8"/>
    <x v="256"/>
    <x v="0"/>
    <n v="0.3328894"/>
    <n v="0.30395939999999999"/>
    <n v="0.30767840000000002"/>
    <n v="9.8784200000000003E-2"/>
    <n v="1.09932E-2"/>
    <m/>
    <m/>
    <m/>
    <m/>
    <m/>
    <n v="1.3489000000000001E-3"/>
    <n v="8.6442099999999994E-2"/>
    <n v="0"/>
    <n v="0.1332103"/>
  </r>
  <r>
    <x v="0"/>
    <x v="43"/>
    <x v="7"/>
    <x v="0"/>
    <x v="257"/>
    <x v="0"/>
    <n v="0.32927479999999998"/>
    <n v="0.30737300000000001"/>
    <n v="0.31679190000000002"/>
    <n v="8.0641699999999997E-2"/>
    <n v="1.1511499999999999E-2"/>
    <m/>
    <m/>
    <m/>
    <m/>
    <m/>
    <n v="1.119E-3"/>
    <n v="6.8011100000000005E-2"/>
    <n v="9.9999999988997779E-8"/>
    <n v="0.122977"/>
  </r>
  <r>
    <x v="9"/>
    <x v="43"/>
    <x v="7"/>
    <x v="1"/>
    <x v="258"/>
    <x v="0"/>
    <n v="0.32862190000000002"/>
    <n v="0.3042396"/>
    <n v="0.30674839999999998"/>
    <n v="8.1284300000000004E-2"/>
    <n v="1.0719100000000001E-2"/>
    <m/>
    <m/>
    <m/>
    <m/>
    <m/>
    <n v="7.115E-4"/>
    <n v="6.9853600000000002E-2"/>
    <n v="1.0000000000287557E-7"/>
    <n v="0.1026489"/>
  </r>
  <r>
    <x v="27"/>
    <x v="43"/>
    <x v="7"/>
    <x v="2"/>
    <x v="259"/>
    <x v="0"/>
    <n v="0.32354630000000001"/>
    <n v="0.30910369999999998"/>
    <n v="0.30528290000000002"/>
    <n v="8.9370900000000003E-2"/>
    <n v="9.1257999999999999E-3"/>
    <m/>
    <m/>
    <m/>
    <m/>
    <m/>
    <n v="7.1790000000000005E-4"/>
    <n v="7.9527200000000006E-2"/>
    <n v="0"/>
    <n v="4.80405E-2"/>
  </r>
  <r>
    <x v="11"/>
    <x v="43"/>
    <x v="7"/>
    <x v="3"/>
    <x v="260"/>
    <x v="0"/>
    <n v="0.30599419999999999"/>
    <n v="0.29212559999999999"/>
    <n v="0.28909669999999998"/>
    <n v="5.9023800000000001E-2"/>
    <n v="5.3883000000000004E-3"/>
    <m/>
    <m/>
    <m/>
    <m/>
    <m/>
    <n v="5.6050000000000002E-4"/>
    <n v="5.3074999999999997E-2"/>
    <n v="0"/>
    <n v="4.4325200000000002E-2"/>
  </r>
  <r>
    <x v="12"/>
    <x v="43"/>
    <x v="7"/>
    <x v="4"/>
    <x v="261"/>
    <x v="0"/>
    <n v="0.29983929999999998"/>
    <n v="0.28907840000000001"/>
    <n v="0.28738370000000002"/>
    <n v="4.6392000000000003E-2"/>
    <n v="4.3468999999999999E-3"/>
    <m/>
    <m/>
    <m/>
    <m/>
    <m/>
    <n v="4.9569999999999996E-4"/>
    <n v="4.1549500000000003E-2"/>
    <n v="-1.0000000000287557E-7"/>
    <n v="4.3613399999999997E-2"/>
  </r>
  <r>
    <x v="4"/>
    <x v="43"/>
    <x v="7"/>
    <x v="4"/>
    <x v="262"/>
    <x v="0"/>
    <n v="0.31335390000000002"/>
    <m/>
    <n v="0.28386299999999998"/>
    <m/>
    <m/>
    <m/>
    <m/>
    <m/>
    <m/>
    <m/>
    <m/>
    <m/>
    <m/>
    <m/>
  </r>
  <r>
    <x v="21"/>
    <x v="43"/>
    <x v="7"/>
    <x v="5"/>
    <x v="263"/>
    <x v="0"/>
    <n v="0.28122449999999999"/>
    <n v="0.27655689999999999"/>
    <n v="0.27129019999999998"/>
    <n v="1.25743E-2"/>
    <n v="3.7980000000000002E-3"/>
    <m/>
    <m/>
    <m/>
    <m/>
    <m/>
    <m/>
    <n v="8.7763000000000008E-3"/>
    <n v="0"/>
    <n v="1.4392500000000001E-2"/>
  </r>
  <r>
    <x v="34"/>
    <x v="43"/>
    <x v="7"/>
    <x v="6"/>
    <x v="264"/>
    <x v="0"/>
    <n v="0.27505079999999998"/>
    <n v="0.27376089999999997"/>
    <n v="0.26850469999999999"/>
    <n v="5.2801999999999997E-3"/>
    <n v="1.0288000000000001E-3"/>
    <m/>
    <m/>
    <m/>
    <m/>
    <m/>
    <m/>
    <n v="4.2513000000000004E-3"/>
    <n v="9.9999999999406119E-8"/>
    <n v="1.35143E-2"/>
  </r>
  <r>
    <x v="7"/>
    <x v="43"/>
    <x v="7"/>
    <x v="7"/>
    <x v="265"/>
    <x v="0"/>
    <n v="0.2719377"/>
    <n v="0.27115430000000001"/>
    <n v="0.26717419999999997"/>
    <n v="3.9842999999999996E-3"/>
    <n v="4.1839999999999998E-4"/>
    <m/>
    <m/>
    <m/>
    <m/>
    <m/>
    <m/>
    <n v="3.5658999999999999E-3"/>
    <n v="0"/>
    <n v="1.0479199999999999E-2"/>
  </r>
  <r>
    <x v="8"/>
    <x v="44"/>
    <x v="1"/>
    <x v="8"/>
    <x v="266"/>
    <x v="0"/>
    <n v="0.53663620000000001"/>
    <n v="0.36422060000000001"/>
    <n v="0.32989410000000002"/>
    <n v="0.21740699999999999"/>
    <n v="0.13832410000000001"/>
    <n v="3.2939999999999998E-4"/>
    <n v="3.4254899999999998E-2"/>
    <n v="4.6129999999999999E-4"/>
    <n v="3.8846000000000002E-3"/>
    <n v="2.0155599999999999E-2"/>
    <n v="9.0279000000000002E-3"/>
    <n v="1.0969400000000001E-2"/>
    <n v="-2.0000000000575113E-7"/>
    <n v="0.16745450000000001"/>
  </r>
  <r>
    <x v="0"/>
    <x v="44"/>
    <x v="1"/>
    <x v="0"/>
    <x v="267"/>
    <x v="0"/>
    <n v="0.5418885"/>
    <n v="0.3695504"/>
    <n v="0.33375630000000001"/>
    <n v="0.2136816"/>
    <n v="0.12917600000000001"/>
    <n v="3.124E-4"/>
    <n v="3.5946899999999997E-2"/>
    <n v="1.1023999999999999E-3"/>
    <n v="4.3723E-3"/>
    <n v="1.9544099999999998E-2"/>
    <n v="1.1223800000000001E-2"/>
    <n v="1.2004300000000001E-2"/>
    <n v="-6.000000000172534E-7"/>
    <n v="0.177757"/>
  </r>
  <r>
    <x v="9"/>
    <x v="44"/>
    <x v="1"/>
    <x v="1"/>
    <x v="268"/>
    <x v="0"/>
    <n v="0.52426720000000004"/>
    <n v="0.37217240000000001"/>
    <n v="0.33870440000000002"/>
    <n v="0.1892674"/>
    <n v="0.11614480000000001"/>
    <n v="3.1060000000000001E-4"/>
    <n v="3.0312700000000001E-2"/>
    <n v="7.159E-4"/>
    <n v="2.2464E-3"/>
    <n v="1.60953E-2"/>
    <n v="1.21245E-2"/>
    <n v="1.13145E-2"/>
    <n v="2.699999999966618E-6"/>
    <n v="0.17779439999999999"/>
  </r>
  <r>
    <x v="10"/>
    <x v="44"/>
    <x v="1"/>
    <x v="2"/>
    <x v="269"/>
    <x v="0"/>
    <n v="0.52655180000000001"/>
    <n v="0.367336"/>
    <n v="0.34397749999999999"/>
    <n v="0.19621"/>
    <n v="0.12548280000000001"/>
    <n v="3.0840000000000002E-4"/>
    <n v="2.8624799999999999E-2"/>
    <n v="1.8058E-3"/>
    <n v="2.6473E-3"/>
    <n v="1.8095900000000002E-2"/>
    <n v="1.2239699999999999E-2"/>
    <n v="7.0067999999999997E-3"/>
    <n v="-1.4999999999876223E-6"/>
    <n v="0.20502190000000001"/>
  </r>
  <r>
    <x v="33"/>
    <x v="44"/>
    <x v="1"/>
    <x v="3"/>
    <x v="270"/>
    <x v="0"/>
    <n v="0.52993570000000001"/>
    <n v="0.37332359999999998"/>
    <n v="0.346362"/>
    <n v="0.19600310000000001"/>
    <n v="0.12409530000000001"/>
    <n v="7.1900000000000002E-4"/>
    <n v="2.3343699999999998E-2"/>
    <n v="1.4897000000000001E-3"/>
    <n v="6.7172999999999998E-3"/>
    <n v="1.8949199999999999E-2"/>
    <n v="1.6595599999999999E-2"/>
    <n v="4.0945E-3"/>
    <n v="-1.2000000000067512E-6"/>
    <n v="0.21174519999999999"/>
  </r>
  <r>
    <x v="4"/>
    <x v="44"/>
    <x v="1"/>
    <x v="4"/>
    <x v="271"/>
    <x v="0"/>
    <n v="0.53797640000000002"/>
    <n v="0.37979960000000001"/>
    <n v="0.34430369999999999"/>
    <n v="0.20597579999999999"/>
    <n v="0.12488059999999999"/>
    <n v="2.3616000000000002E-3"/>
    <n v="2.0037099999999999E-2"/>
    <n v="2.9405E-3"/>
    <n v="1.7351000000000001E-3"/>
    <n v="1.7088200000000001E-2"/>
    <n v="2.6571999999999998E-2"/>
    <n v="1.03617E-2"/>
    <n v="-1.0000000000010001E-6"/>
    <n v="0.2205019"/>
  </r>
  <r>
    <x v="13"/>
    <x v="44"/>
    <x v="1"/>
    <x v="4"/>
    <x v="272"/>
    <x v="0"/>
    <n v="0.53493000000000002"/>
    <n v="0.36799419999999999"/>
    <n v="0.33939960000000002"/>
    <n v="0.21059549999999999"/>
    <n v="0.12991459999999999"/>
    <n v="6.2029999999999995E-4"/>
    <n v="1.77257E-2"/>
    <n v="3.4753000000000002E-3"/>
    <n v="3.7883000000000001E-3"/>
    <n v="1.9120999999999999E-2"/>
    <n v="2.71191E-2"/>
    <n v="8.8319000000000002E-3"/>
    <n v="-6.9999999999237339E-7"/>
    <n v="0.20864460000000001"/>
  </r>
  <r>
    <x v="21"/>
    <x v="44"/>
    <x v="1"/>
    <x v="5"/>
    <x v="273"/>
    <x v="0"/>
    <n v="0.50066379999999999"/>
    <n v="0.36780350000000001"/>
    <n v="0.33604849999999997"/>
    <n v="0.1716"/>
    <n v="0.1083911"/>
    <n v="2.0669999999999998E-3"/>
    <n v="1.6669699999999999E-2"/>
    <m/>
    <n v="2.7412000000000001E-3"/>
    <m/>
    <m/>
    <n v="4.17311E-2"/>
    <n v="-1.0000000000287557E-7"/>
    <n v="0.2346819"/>
  </r>
  <r>
    <x v="34"/>
    <x v="44"/>
    <x v="1"/>
    <x v="6"/>
    <x v="274"/>
    <x v="0"/>
    <n v="0.49977899999999997"/>
    <n v="0.34042020000000001"/>
    <n v="0.30334660000000002"/>
    <n v="0.21878239999999999"/>
    <n v="0.111183"/>
    <n v="5.7638999999999998E-3"/>
    <n v="2.8998800000000002E-2"/>
    <m/>
    <n v="1.3733199999999999E-2"/>
    <m/>
    <m/>
    <n v="5.9103500000000003E-2"/>
    <n v="0"/>
    <n v="0.2190732"/>
  </r>
  <r>
    <x v="35"/>
    <x v="44"/>
    <x v="1"/>
    <x v="7"/>
    <x v="275"/>
    <x v="0"/>
    <n v="0.40976829999999997"/>
    <n v="0.2954987"/>
    <n v="0.2670458"/>
    <n v="0.1715235"/>
    <n v="8.37141E-2"/>
    <n v="6.6132999999999999E-3"/>
    <n v="3.2254100000000001E-2"/>
    <m/>
    <n v="1.48866E-2"/>
    <m/>
    <n v="5.0663000000000001E-3"/>
    <n v="2.8989000000000001E-2"/>
    <n v="1.0000000000287557E-7"/>
    <n v="0.19529369999999999"/>
  </r>
  <r>
    <x v="41"/>
    <x v="44"/>
    <x v="1"/>
    <x v="9"/>
    <x v="276"/>
    <x v="0"/>
    <n v="0.37425940000000002"/>
    <n v="0.3069944"/>
    <n v="0.26805869999999998"/>
    <n v="9.6798599999999999E-2"/>
    <n v="7.8706100000000001E-2"/>
    <n v="2.2791E-3"/>
    <n v="9.5546999999999993E-3"/>
    <m/>
    <n v="2.5194000000000002E-3"/>
    <m/>
    <m/>
    <n v="3.7396999999999999E-3"/>
    <n v="-4.0000000001150227E-7"/>
    <n v="0.14174800000000001"/>
  </r>
  <r>
    <x v="42"/>
    <x v="44"/>
    <x v="1"/>
    <x v="9"/>
    <x v="277"/>
    <x v="0"/>
    <n v="0.36032259999999999"/>
    <n v="0.29464899999999999"/>
    <n v="0.26707579999999997"/>
    <n v="0.1017251"/>
    <n v="6.5595299999999995E-2"/>
    <n v="6.5319000000000002E-3"/>
    <n v="1.8172199999999999E-2"/>
    <m/>
    <n v="3.3344999999999998E-3"/>
    <m/>
    <m/>
    <n v="8.0917000000000003E-3"/>
    <n v="-5.0000000000050004E-7"/>
    <n v="0.12567"/>
  </r>
  <r>
    <x v="8"/>
    <x v="45"/>
    <x v="0"/>
    <x v="8"/>
    <x v="278"/>
    <x v="0"/>
    <n v="0.50908909999999996"/>
    <n v="0.41803109999999999"/>
    <n v="0.3771969"/>
    <n v="0.13771910000000001"/>
    <n v="0.1100897"/>
    <n v="1.4733999999999999E-3"/>
    <n v="1.28798E-2"/>
    <n v="7.3460000000000001E-3"/>
    <n v="4.3321000000000002E-3"/>
    <n v="6.9180000000000001E-4"/>
    <n v="6.5852999999999997E-3"/>
    <n v="5.1460000000000004E-4"/>
    <n v="-6.1935999999999658E-3"/>
    <n v="0.19615640000000001"/>
  </r>
  <r>
    <x v="0"/>
    <x v="45"/>
    <x v="0"/>
    <x v="0"/>
    <x v="279"/>
    <x v="0"/>
    <n v="0.50650269999999997"/>
    <n v="0.41094310000000001"/>
    <n v="0.36675920000000001"/>
    <n v="0.1482029"/>
    <n v="0.1046888"/>
    <n v="1.3824E-3"/>
    <n v="1.38987E-2"/>
    <n v="7.6280999999999996E-3"/>
    <n v="1.1613399999999999E-2"/>
    <n v="6.8510000000000001E-4"/>
    <n v="6.9563999999999997E-3"/>
    <n v="6.7802000000000001E-3"/>
    <n v="-5.4302000000000239E-3"/>
    <n v="0.19640369999999999"/>
  </r>
  <r>
    <x v="9"/>
    <x v="45"/>
    <x v="0"/>
    <x v="1"/>
    <x v="280"/>
    <x v="0"/>
    <n v="0.48254590000000003"/>
    <n v="0.4087577"/>
    <n v="0.3710542"/>
    <n v="0.1149665"/>
    <n v="9.2564599999999997E-2"/>
    <n v="1.4968E-3"/>
    <n v="1.23693E-2"/>
    <n v="5.1660999999999999E-3"/>
    <n v="2.6586000000000001E-3"/>
    <n v="5.8290000000000002E-4"/>
    <n v="3.9563999999999997E-3"/>
    <n v="3.0430000000000002E-4"/>
    <n v="-4.1324999999999834E-3"/>
    <n v="0.2008471"/>
  </r>
  <r>
    <x v="10"/>
    <x v="45"/>
    <x v="0"/>
    <x v="2"/>
    <x v="281"/>
    <x v="0"/>
    <n v="0.48743360000000002"/>
    <n v="0.40916000000000002"/>
    <n v="0.36350310000000002"/>
    <n v="0.11976199999999999"/>
    <n v="9.3912499999999996E-2"/>
    <n v="1.7482000000000001E-3"/>
    <n v="1.42194E-2"/>
    <n v="6.1231999999999997E-3"/>
    <n v="3.5287999999999999E-3"/>
    <n v="6.3330000000000005E-4"/>
    <n v="3.9194E-3"/>
    <n v="6.3230000000000003E-4"/>
    <n v="-4.9551000000000178E-3"/>
    <n v="0.19835749999999999"/>
  </r>
  <r>
    <x v="11"/>
    <x v="45"/>
    <x v="0"/>
    <x v="3"/>
    <x v="282"/>
    <x v="0"/>
    <n v="0.47694829999999999"/>
    <n v="0.4093637"/>
    <n v="0.35690369999999999"/>
    <n v="0.10189520000000001"/>
    <n v="8.6686100000000002E-2"/>
    <n v="1.9553999999999999E-3"/>
    <n v="5.3839999999999999E-3"/>
    <n v="5.0821E-3"/>
    <n v="2.3613000000000002E-3"/>
    <n v="5.8940000000000002E-4"/>
    <n v="3.2280999999999998E-3"/>
    <n v="6.6259999999999995E-4"/>
    <n v="-4.0537999999999963E-3"/>
    <n v="0.22369259999999999"/>
  </r>
  <r>
    <x v="12"/>
    <x v="45"/>
    <x v="0"/>
    <x v="4"/>
    <x v="283"/>
    <x v="0"/>
    <n v="0.4827748"/>
    <n v="0.40699079999999999"/>
    <n v="0.36014800000000002"/>
    <n v="0.1120328"/>
    <n v="9.1698699999999994E-2"/>
    <n v="2.2572999999999998E-3"/>
    <n v="7.3765000000000002E-3"/>
    <n v="5.4589E-3"/>
    <n v="3.0815999999999999E-3"/>
    <n v="7.4719999999999995E-4"/>
    <n v="4.6874999999999998E-3"/>
    <n v="3.9869999999999999E-4"/>
    <n v="-3.6735999999999991E-3"/>
    <n v="0.21470620000000001"/>
  </r>
  <r>
    <x v="13"/>
    <x v="45"/>
    <x v="0"/>
    <x v="4"/>
    <x v="284"/>
    <x v="0"/>
    <n v="0.48731849999999999"/>
    <n v="0.40571810000000003"/>
    <n v="0.36088429999999999"/>
    <n v="0.1214886"/>
    <n v="9.4813099999999997E-2"/>
    <n v="2.8703000000000001E-3"/>
    <n v="8.7863000000000004E-3"/>
    <n v="5.7165999999999996E-3"/>
    <n v="4.9055000000000001E-3"/>
    <n v="9.6349999999999995E-4"/>
    <n v="6.7876000000000004E-3"/>
    <n v="4.2089999999999999E-4"/>
    <n v="-3.7752000000000063E-3"/>
    <n v="0.20484450000000001"/>
  </r>
  <r>
    <x v="21"/>
    <x v="45"/>
    <x v="0"/>
    <x v="5"/>
    <x v="285"/>
    <x v="0"/>
    <n v="0.46715620000000002"/>
    <n v="0.38793109999999997"/>
    <n v="0.34576089999999998"/>
    <n v="0.1199161"/>
    <n v="9.3298599999999995E-2"/>
    <n v="3.6944999999999999E-3"/>
    <n v="7.2364999999999999E-3"/>
    <n v="5.5373999999999996E-3"/>
    <n v="6.0191000000000003E-3"/>
    <n v="1.1567999999999999E-3"/>
    <n v="6.4909E-3"/>
    <n v="4.66E-4"/>
    <n v="-3.9836999999999928E-3"/>
    <n v="0.19981969999999999"/>
  </r>
  <r>
    <x v="34"/>
    <x v="45"/>
    <x v="0"/>
    <x v="6"/>
    <x v="286"/>
    <x v="0"/>
    <n v="0.45874690000000001"/>
    <n v="0.38642799999999999"/>
    <n v="0.34049160000000001"/>
    <n v="0.1087832"/>
    <n v="8.5311799999999993E-2"/>
    <n v="3.0921E-3"/>
    <n v="5.8665000000000002E-3"/>
    <m/>
    <n v="4.2890999999999997E-3"/>
    <n v="1.0529000000000001E-3"/>
    <n v="5.1476999999999998E-3"/>
    <n v="4.0229000000000003E-3"/>
    <n v="2.0000000000575113E-7"/>
    <n v="0.2108652"/>
  </r>
  <r>
    <x v="35"/>
    <x v="45"/>
    <x v="0"/>
    <x v="7"/>
    <x v="287"/>
    <x v="0"/>
    <n v="0.42802620000000002"/>
    <n v="0.35634480000000002"/>
    <n v="0.3101141"/>
    <n v="0.1041531"/>
    <n v="7.6761399999999994E-2"/>
    <n v="2.2775999999999999E-3"/>
    <n v="7.2264E-3"/>
    <m/>
    <n v="4.2174999999999999E-3"/>
    <n v="4.0769999999999999E-4"/>
    <n v="6.1418999999999996E-3"/>
    <n v="7.1206999999999998E-3"/>
    <n v="-9.9999999988997779E-8"/>
    <n v="0.20383480000000001"/>
  </r>
  <r>
    <x v="41"/>
    <x v="45"/>
    <x v="0"/>
    <x v="9"/>
    <x v="288"/>
    <x v="0"/>
    <n v="0.41160089999999999"/>
    <n v="0.3517381"/>
    <n v="0.3156196"/>
    <n v="8.4954399999999999E-2"/>
    <n v="6.0534200000000003E-2"/>
    <m/>
    <m/>
    <m/>
    <n v="4.2580999999999999E-3"/>
    <m/>
    <m/>
    <n v="2.0162200000000002E-2"/>
    <n v="-1.0000000000287557E-7"/>
    <n v="0.18253849999999999"/>
  </r>
  <r>
    <x v="8"/>
    <x v="46"/>
    <x v="3"/>
    <x v="8"/>
    <x v="289"/>
    <x v="1"/>
    <n v="0.46595789999999998"/>
    <n v="0.37168319999999999"/>
    <n v="0.37168319999999999"/>
    <n v="0.20226150000000001"/>
    <n v="0.1733604"/>
    <m/>
    <n v="9.4067000000000005E-3"/>
    <m/>
    <n v="4.9487000000000003E-3"/>
    <m/>
    <n v="9.1144999999999993E-3"/>
    <n v="5.4313E-3"/>
    <n v="-9.9999999975119991E-8"/>
    <m/>
  </r>
  <r>
    <x v="0"/>
    <x v="46"/>
    <x v="3"/>
    <x v="0"/>
    <x v="290"/>
    <x v="1"/>
    <n v="0.49830780000000002"/>
    <n v="0.40514090000000003"/>
    <n v="0.40514090000000003"/>
    <n v="0.1986724"/>
    <n v="0.17314499999999999"/>
    <m/>
    <n v="9.7035999999999997E-3"/>
    <m/>
    <n v="4.2049000000000001E-3"/>
    <m/>
    <n v="7.4570000000000001E-3"/>
    <n v="4.1618000000000002E-3"/>
    <n v="1.0000000000287557E-7"/>
    <m/>
  </r>
  <r>
    <x v="9"/>
    <x v="46"/>
    <x v="3"/>
    <x v="1"/>
    <x v="291"/>
    <x v="1"/>
    <n v="0.52123819999999998"/>
    <n v="0.42255599999999999"/>
    <n v="0.42255599999999999"/>
    <n v="0.20192599999999999"/>
    <n v="0.1685912"/>
    <m/>
    <n v="8.5757999999999997E-3"/>
    <m/>
    <n v="3.2009999999999999E-3"/>
    <m/>
    <n v="1.8394299999999999E-2"/>
    <n v="3.1638E-3"/>
    <n v="-1.0000000000287557E-7"/>
    <m/>
  </r>
  <r>
    <x v="10"/>
    <x v="46"/>
    <x v="3"/>
    <x v="2"/>
    <x v="292"/>
    <x v="1"/>
    <n v="0.52934899999999996"/>
    <n v="0.42418260000000002"/>
    <n v="0.42418260000000002"/>
    <n v="0.25238569999999999"/>
    <m/>
    <m/>
    <n v="3.9598999999999997E-3"/>
    <m/>
    <n v="3.8474E-3"/>
    <m/>
    <m/>
    <n v="0.2445784"/>
    <n v="0"/>
    <m/>
  </r>
</pivotCacheRecords>
</file>

<file path=xl/pivotCache/pivotCacheRecords4.xml><?xml version="1.0" encoding="utf-8"?>
<pivotCacheRecords xmlns="http://schemas.openxmlformats.org/spreadsheetml/2006/main" xmlns:r="http://schemas.openxmlformats.org/officeDocument/2006/relationships" count="293">
  <r>
    <x v="0"/>
    <x v="0"/>
    <x v="0"/>
    <x v="0"/>
    <x v="0"/>
    <x v="0"/>
    <n v="0.30827809066413386"/>
    <n v="1"/>
    <n v="0.4046008174275777"/>
    <n v="5.8669327974460151E-4"/>
    <n v="0.19266653795218894"/>
    <n v="3.5527915178972047E-3"/>
    <n v="5.4160695493271044E-2"/>
    <n v="1.3761798449443764E-2"/>
    <n v="3.0388400468810763E-4"/>
    <n v="7.3440673956257016E-2"/>
    <n v="0.25565210652120124"/>
    <n v="1.2740013977304845E-3"/>
  </r>
  <r>
    <x v="1"/>
    <x v="0"/>
    <x v="0"/>
    <x v="1"/>
    <x v="1"/>
    <x v="0"/>
    <n v="0.29861519082976101"/>
    <n v="1"/>
    <n v="0.38868275236680933"/>
    <n v="8.6309385299480879E-4"/>
    <n v="0.19876473218000304"/>
    <n v="4.8379795142135485E-3"/>
    <n v="3.9841230219003015E-2"/>
    <n v="1.1935234114207627E-2"/>
    <n v="8.51106438369881E-4"/>
    <n v="5.2942064119975693E-2"/>
    <n v="0.30065705134985349"/>
    <n v="6.2475584456953546E-4"/>
  </r>
  <r>
    <x v="2"/>
    <x v="0"/>
    <x v="0"/>
    <x v="2"/>
    <x v="2"/>
    <x v="0"/>
    <n v="0.3436961013696469"/>
    <n v="1"/>
    <n v="0.4007460385061607"/>
    <n v="2.792749132314139E-3"/>
    <n v="0.19331955316013885"/>
    <m/>
    <n v="7.2343461638249659E-2"/>
    <m/>
    <n v="1.0567655020829356E-3"/>
    <n v="3.7870388047719049E-2"/>
    <n v="0.29136377209600584"/>
    <n v="5.0727191732873218E-4"/>
  </r>
  <r>
    <x v="3"/>
    <x v="0"/>
    <x v="0"/>
    <x v="3"/>
    <x v="3"/>
    <x v="0"/>
    <n v="0.3506946364376225"/>
    <n v="1"/>
    <n v="0.39665867999815452"/>
    <n v="2.634257493852328E-3"/>
    <n v="0.19815385909087452"/>
    <m/>
    <n v="7.1578691654057905E-2"/>
    <m/>
    <n v="1.7022524040300453E-3"/>
    <n v="4.1623137084751134E-2"/>
    <n v="0.28706807900086273"/>
    <n v="5.8104327341694962E-4"/>
  </r>
  <r>
    <x v="4"/>
    <x v="0"/>
    <x v="0"/>
    <x v="4"/>
    <x v="4"/>
    <x v="0"/>
    <n v="0.34941493777072091"/>
    <n v="1"/>
    <n v="0.38895576859072828"/>
    <n v="7.8475762936994087E-3"/>
    <n v="0.15720280294743175"/>
    <n v="2.256601006437163E-2"/>
    <n v="9.6916842389475844E-2"/>
    <m/>
    <n v="2.650489899688501E-3"/>
    <n v="2.8484914013106277E-2"/>
    <n v="0.2937489391698071"/>
    <n v="1.6266566316910666E-3"/>
  </r>
  <r>
    <x v="5"/>
    <x v="0"/>
    <x v="0"/>
    <x v="5"/>
    <x v="5"/>
    <x v="0"/>
    <n v="0.30387778369488816"/>
    <n v="1"/>
    <n v="0.3799891549165641"/>
    <n v="1.2758877140048502E-2"/>
    <n v="0.11815839577587033"/>
    <n v="1.0881435670933512E-2"/>
    <n v="7.3762471467282251E-2"/>
    <m/>
    <m/>
    <n v="2.4620308479007348E-2"/>
    <n v="0.3795415680233622"/>
    <n v="2.8778852693157219E-4"/>
  </r>
  <r>
    <x v="6"/>
    <x v="0"/>
    <x v="0"/>
    <x v="6"/>
    <x v="6"/>
    <x v="0"/>
    <n v="0.32902330595463652"/>
    <n v="1"/>
    <n v="0.41267248693866321"/>
    <n v="1.1661995200059314E-2"/>
    <n v="3.9925125961719377E-2"/>
    <n v="5.1993528264179991E-3"/>
    <n v="8.1005819106170163E-2"/>
    <m/>
    <m/>
    <n v="6.764684691742659E-2"/>
    <n v="0.38176736026345803"/>
    <n v="1.2101278608524773E-4"/>
  </r>
  <r>
    <x v="7"/>
    <x v="0"/>
    <x v="0"/>
    <x v="7"/>
    <x v="7"/>
    <x v="0"/>
    <n v="0.3026146648811549"/>
    <n v="1"/>
    <n v="0.40677787985593034"/>
    <n v="1.570990976346057E-2"/>
    <n v="5.0584513731700857E-2"/>
    <n v="9.921011214092371E-3"/>
    <n v="6.9245932541392982E-2"/>
    <m/>
    <m/>
    <n v="6.8918351982437107E-2"/>
    <n v="0.37833666250417664"/>
    <n v="5.0573840680915097E-4"/>
  </r>
  <r>
    <x v="8"/>
    <x v="1"/>
    <x v="1"/>
    <x v="8"/>
    <x v="8"/>
    <x v="0"/>
    <n v="0.43510250622125313"/>
    <n v="1"/>
    <n v="0.61555648750029135"/>
    <n v="1.0550546352601291E-2"/>
    <n v="8.017427366557163E-2"/>
    <n v="5.9840171477831376E-3"/>
    <n v="6.069616271755085E-2"/>
    <n v="6.530602735257799E-3"/>
    <n v="1.7538267980708743E-2"/>
    <n v="-5.6848628876307639E-5"/>
    <n v="0.20412432142773915"/>
    <n v="-1.097830898627723E-3"/>
  </r>
  <r>
    <x v="0"/>
    <x v="1"/>
    <x v="1"/>
    <x v="0"/>
    <x v="9"/>
    <x v="0"/>
    <n v="0.4310999827670004"/>
    <n v="1"/>
    <n v="0.58597963474850578"/>
    <n v="1.0223734259456142E-2"/>
    <n v="0.1002527937250455"/>
    <n v="4.2573298367472303E-3"/>
    <n v="6.4615021144895715E-2"/>
    <n v="8.8766035863633158E-3"/>
    <n v="1.054504217166348E-2"/>
    <n v="-1.1245776927256836E-6"/>
    <n v="0.21593309235239916"/>
    <n v="-6.8212724738364052E-4"/>
  </r>
  <r>
    <x v="9"/>
    <x v="1"/>
    <x v="1"/>
    <x v="1"/>
    <x v="10"/>
    <x v="0"/>
    <n v="0.41401415320469526"/>
    <n v="1"/>
    <n v="0.60512874448642018"/>
    <n v="7.534207995980426E-3"/>
    <n v="9.5228600780686498E-2"/>
    <n v="4.0584532916488666E-3"/>
    <n v="5.032442204923479E-2"/>
    <n v="9.3231773970769358E-3"/>
    <n v="5.5483472843703679E-3"/>
    <n v="-1.0417793391729468E-6"/>
    <n v="0.22328621067968363"/>
    <n v="-4.3112218576240842E-4"/>
  </r>
  <r>
    <x v="10"/>
    <x v="1"/>
    <x v="1"/>
    <x v="2"/>
    <x v="11"/>
    <x v="0"/>
    <n v="0.41399565959077267"/>
    <n v="1"/>
    <n v="0.63815366095461368"/>
    <n v="4.640724638215854E-3"/>
    <n v="0.1128162531300515"/>
    <n v="5.8988063771620485E-3"/>
    <n v="4.5918138776904212E-2"/>
    <n v="6.3478577561239908E-3"/>
    <n v="5.5135287269024464E-3"/>
    <n v="-7.8531285757428976E-8"/>
    <n v="0.18131134597880294"/>
    <n v="-6.002378074907701E-4"/>
  </r>
  <r>
    <x v="11"/>
    <x v="1"/>
    <x v="1"/>
    <x v="3"/>
    <x v="12"/>
    <x v="1"/>
    <n v="0.39766557949252829"/>
    <n v="1"/>
    <n v="0.77770492112056944"/>
    <n v="2.4227127555002527E-3"/>
    <n v="0.15341139852212168"/>
    <n v="5.3416225112159358E-3"/>
    <n v="4.4176836841244037E-2"/>
    <n v="1.0470168730524415E-2"/>
    <n v="2.2331808052400287E-3"/>
    <n v="0"/>
    <m/>
    <n v="4.2391587135842861E-3"/>
  </r>
  <r>
    <x v="12"/>
    <x v="1"/>
    <x v="1"/>
    <x v="4"/>
    <x v="13"/>
    <x v="1"/>
    <n v="0.37651175825651911"/>
    <n v="1"/>
    <n v="0.75074527061355012"/>
    <n v="2.3285815327296456E-4"/>
    <n v="0.15555422730940496"/>
    <n v="7.411613520217567E-3"/>
    <n v="6.7526373987627383E-2"/>
    <n v="1.338685335166313E-2"/>
    <n v="2.6062679935845712E-3"/>
    <n v="3.5140412221192829E-3"/>
    <m/>
    <n v="-9.7750615143992565E-4"/>
  </r>
  <r>
    <x v="4"/>
    <x v="1"/>
    <x v="1"/>
    <x v="4"/>
    <x v="14"/>
    <x v="2"/>
    <m/>
    <m/>
    <m/>
    <m/>
    <m/>
    <m/>
    <m/>
    <m/>
    <m/>
    <m/>
    <m/>
    <m/>
  </r>
  <r>
    <x v="13"/>
    <x v="1"/>
    <x v="1"/>
    <x v="4"/>
    <x v="15"/>
    <x v="1"/>
    <n v="0.36090111428993421"/>
    <n v="1"/>
    <n v="0.75882433185171716"/>
    <n v="1.664134151316845E-3"/>
    <n v="0.16714727618816652"/>
    <n v="8.8947496725413442E-3"/>
    <n v="4.5914313827281186E-2"/>
    <n v="6.8845261417476008E-3"/>
    <n v="7.2154583221233221E-3"/>
    <n v="2.1529538223298383E-3"/>
    <m/>
    <n v="1.302256022776153E-3"/>
  </r>
  <r>
    <x v="14"/>
    <x v="1"/>
    <x v="1"/>
    <x v="6"/>
    <x v="16"/>
    <x v="2"/>
    <m/>
    <m/>
    <m/>
    <m/>
    <m/>
    <m/>
    <m/>
    <m/>
    <m/>
    <m/>
    <m/>
    <m/>
  </r>
  <r>
    <x v="11"/>
    <x v="2"/>
    <x v="1"/>
    <x v="3"/>
    <x v="17"/>
    <x v="1"/>
    <n v="0.41081908101212844"/>
    <n v="1"/>
    <n v="0.77712598227111684"/>
    <n v="1.5272242992285587E-2"/>
    <n v="7.2705261677128152E-2"/>
    <n v="3.2898958918400525E-3"/>
    <n v="0.13036058450072957"/>
    <n v="6.8282795507916202E-4"/>
    <n v="8.0332398594914652E-3"/>
    <n v="2.8760918829725301E-3"/>
    <m/>
    <n v="-1.034612703064332E-2"/>
  </r>
  <r>
    <x v="12"/>
    <x v="2"/>
    <x v="1"/>
    <x v="4"/>
    <x v="18"/>
    <x v="0"/>
    <n v="0.48052712547967635"/>
    <n v="1"/>
    <n v="0.46345251233459894"/>
    <m/>
    <n v="6.258258715023883E-2"/>
    <n v="1.9872769336736064E-3"/>
    <n v="8.9378201399865714E-2"/>
    <n v="1.2669484604329233E-3"/>
    <n v="8.9948155362795795E-3"/>
    <n v="5.570684229948554E-2"/>
    <n v="0.31691298414758823"/>
    <n v="-2.821682621633453E-4"/>
  </r>
  <r>
    <x v="4"/>
    <x v="2"/>
    <x v="1"/>
    <x v="4"/>
    <x v="19"/>
    <x v="1"/>
    <n v="0.42950660288770681"/>
    <n v="1"/>
    <n v="0.71803401511206355"/>
    <n v="2.2052559014663136E-3"/>
    <n v="0.10897236371907605"/>
    <n v="2.2037594600041103E-3"/>
    <n v="0.14995790011353005"/>
    <n v="1.1173429584448184E-3"/>
    <n v="8.1316629056104595E-3"/>
    <n v="3.4378248525007535E-3"/>
    <m/>
    <n v="5.9398749773037929E-3"/>
  </r>
  <r>
    <x v="15"/>
    <x v="2"/>
    <x v="1"/>
    <x v="5"/>
    <x v="20"/>
    <x v="0"/>
    <n v="0.50542153233678666"/>
    <n v="1"/>
    <n v="0.52599162268569322"/>
    <m/>
    <n v="8.3046516834460724E-2"/>
    <n v="4.930678010011783E-3"/>
    <n v="0.10380154834725519"/>
    <m/>
    <m/>
    <n v="5.3604079311341301E-3"/>
    <n v="0.27700733795729182"/>
    <n v="-1.381117658468384E-4"/>
  </r>
  <r>
    <x v="16"/>
    <x v="2"/>
    <x v="1"/>
    <x v="5"/>
    <x v="21"/>
    <x v="1"/>
    <n v="0.44885943102031345"/>
    <n v="1"/>
    <n v="0.6070041421777379"/>
    <n v="6.7585739905094921E-2"/>
    <n v="0.13421872602906401"/>
    <m/>
    <n v="0.17191783358285145"/>
    <m/>
    <m/>
    <n v="1.997132745422708E-2"/>
    <m/>
    <n v="-6.9776914897536687E-4"/>
  </r>
  <r>
    <x v="6"/>
    <x v="2"/>
    <x v="1"/>
    <x v="6"/>
    <x v="22"/>
    <x v="1"/>
    <n v="0.45282052321965882"/>
    <n v="1"/>
    <n v="0.6001699594080635"/>
    <n v="6.8229532632952714E-2"/>
    <n v="0.148224009485313"/>
    <m/>
    <n v="0.15912209674891323"/>
    <m/>
    <m/>
    <n v="2.7659454231978593E-2"/>
    <m/>
    <n v="-3.4050525072209514E-3"/>
  </r>
  <r>
    <x v="8"/>
    <x v="3"/>
    <x v="2"/>
    <x v="8"/>
    <x v="23"/>
    <x v="0"/>
    <n v="0.17103380464160792"/>
    <n v="1"/>
    <n v="0.60816842114339387"/>
    <m/>
    <m/>
    <m/>
    <n v="3.5245096824050449E-2"/>
    <m/>
    <n v="0.14634243606228389"/>
    <n v="2.06473905953437E-2"/>
    <n v="0.1957810645849348"/>
    <n v="-6.1844092100067447E-3"/>
  </r>
  <r>
    <x v="17"/>
    <x v="3"/>
    <x v="2"/>
    <x v="0"/>
    <x v="24"/>
    <x v="0"/>
    <n v="0.15428331044189764"/>
    <n v="1"/>
    <n v="0.62815016345440788"/>
    <m/>
    <m/>
    <m/>
    <n v="3.0499567221370434E-2"/>
    <m/>
    <n v="0.12655853956884275"/>
    <n v="2.3417735101327421E-2"/>
    <n v="0.19252449431665089"/>
    <n v="-1.1504996625992421E-3"/>
  </r>
  <r>
    <x v="18"/>
    <x v="3"/>
    <x v="2"/>
    <x v="1"/>
    <x v="25"/>
    <x v="0"/>
    <n v="0.14391962859167018"/>
    <n v="1"/>
    <n v="0.59069841451693983"/>
    <m/>
    <m/>
    <m/>
    <n v="4.238605335013651E-2"/>
    <m/>
    <n v="0.14684844665941069"/>
    <n v="2.6779451732192743E-2"/>
    <n v="0.19690032015173753"/>
    <n v="-3.6126864104172804E-3"/>
  </r>
  <r>
    <x v="19"/>
    <x v="3"/>
    <x v="2"/>
    <x v="2"/>
    <x v="26"/>
    <x v="0"/>
    <n v="0.12785424365778864"/>
    <n v="1"/>
    <n v="0.6209350519060719"/>
    <m/>
    <m/>
    <m/>
    <n v="3.6877200701141824E-2"/>
    <m/>
    <n v="0.1107885323241226"/>
    <n v="4.71701417836521E-2"/>
    <n v="0.18950725311863806"/>
    <n v="-5.2781798336264405E-3"/>
  </r>
  <r>
    <x v="0"/>
    <x v="4"/>
    <x v="0"/>
    <x v="0"/>
    <x v="27"/>
    <x v="0"/>
    <n v="0.34083924610405869"/>
    <n v="1"/>
    <n v="0.48222752284623172"/>
    <m/>
    <n v="9.2623320847720243E-3"/>
    <m/>
    <m/>
    <m/>
    <n v="6.5199912153341213E-2"/>
    <n v="0.20516831175803124"/>
    <n v="0.23847073608179517"/>
    <n v="-3.2881492417122541E-4"/>
  </r>
  <r>
    <x v="9"/>
    <x v="4"/>
    <x v="0"/>
    <x v="1"/>
    <x v="28"/>
    <x v="0"/>
    <n v="0.3320813633967471"/>
    <n v="1"/>
    <n v="0.34441317459444737"/>
    <m/>
    <n v="8.5214958552886466E-2"/>
    <m/>
    <m/>
    <m/>
    <n v="5.7970977430726482E-2"/>
    <n v="0.2559038002457546"/>
    <n v="0.25628291698685962"/>
    <n v="2.1417218932542865E-4"/>
  </r>
  <r>
    <x v="10"/>
    <x v="4"/>
    <x v="0"/>
    <x v="2"/>
    <x v="29"/>
    <x v="0"/>
    <n v="0.32963968148150485"/>
    <n v="1"/>
    <n v="0.34546731339764442"/>
    <m/>
    <m/>
    <m/>
    <m/>
    <m/>
    <n v="6.8807711698218352E-2"/>
    <n v="0.33270692185745809"/>
    <n v="0.25187300439169624"/>
    <n v="1.1450486549829282E-3"/>
  </r>
  <r>
    <x v="11"/>
    <x v="4"/>
    <x v="0"/>
    <x v="3"/>
    <x v="30"/>
    <x v="0"/>
    <n v="0.32377531665564191"/>
    <n v="1"/>
    <n v="0.31737731642349987"/>
    <m/>
    <m/>
    <m/>
    <m/>
    <m/>
    <n v="8.7045551544260205E-2"/>
    <n v="0.32141361322572531"/>
    <n v="0.2728917633924276"/>
    <n v="1.2717554140870555E-3"/>
  </r>
  <r>
    <x v="20"/>
    <x v="4"/>
    <x v="0"/>
    <x v="3"/>
    <x v="31"/>
    <x v="0"/>
    <n v="0.34550328447594209"/>
    <n v="1"/>
    <n v="0.27980825783409363"/>
    <m/>
    <m/>
    <m/>
    <m/>
    <m/>
    <n v="0.1241094746593773"/>
    <n v="0.33163227680108731"/>
    <n v="0.26285681199698918"/>
    <n v="1.593178708452701E-3"/>
  </r>
  <r>
    <x v="12"/>
    <x v="4"/>
    <x v="0"/>
    <x v="4"/>
    <x v="32"/>
    <x v="0"/>
    <n v="0.35202133331910279"/>
    <n v="1"/>
    <n v="0.27205997070440185"/>
    <m/>
    <m/>
    <m/>
    <m/>
    <m/>
    <n v="0.10268555615842363"/>
    <n v="0.33847027456885637"/>
    <n v="0.28471872625417405"/>
    <n v="2.065472314144124E-3"/>
  </r>
  <r>
    <x v="13"/>
    <x v="4"/>
    <x v="0"/>
    <x v="4"/>
    <x v="33"/>
    <x v="0"/>
    <n v="0.36577449328151934"/>
    <n v="1"/>
    <n v="0.23915490138156145"/>
    <m/>
    <m/>
    <m/>
    <m/>
    <m/>
    <n v="0.13038959104902481"/>
    <n v="0.35138082903451834"/>
    <n v="0.27694581906159271"/>
    <n v="2.1288594733026513E-3"/>
  </r>
  <r>
    <x v="21"/>
    <x v="4"/>
    <x v="0"/>
    <x v="5"/>
    <x v="34"/>
    <x v="0"/>
    <n v="0.33989238115785225"/>
    <n v="1"/>
    <n v="0.35867061465216482"/>
    <m/>
    <n v="2.8360432565492966E-2"/>
    <m/>
    <n v="0.11529278014569416"/>
    <m/>
    <m/>
    <n v="0.19896506972172776"/>
    <n v="0.29935344485218202"/>
    <n v="-6.4234193726171675E-4"/>
  </r>
  <r>
    <x v="14"/>
    <x v="4"/>
    <x v="0"/>
    <x v="6"/>
    <x v="35"/>
    <x v="0"/>
    <n v="0.30426367314471087"/>
    <n v="1"/>
    <n v="0.3906005458331715"/>
    <m/>
    <n v="3.3602046227671913E-2"/>
    <m/>
    <n v="9.5823147465497346E-2"/>
    <m/>
    <m/>
    <n v="0.17859221605680797"/>
    <n v="0.30201583174886526"/>
    <n v="-6.3378733201395888E-4"/>
  </r>
  <r>
    <x v="7"/>
    <x v="4"/>
    <x v="0"/>
    <x v="7"/>
    <x v="36"/>
    <x v="0"/>
    <n v="0.25507784134552836"/>
    <n v="1"/>
    <n v="0.34944051341122251"/>
    <m/>
    <n v="5.1365805496132941E-2"/>
    <m/>
    <n v="9.0676937633700799E-2"/>
    <m/>
    <m/>
    <n v="0.18631829027480656"/>
    <n v="0.32255121770610495"/>
    <n v="-3.52764521967801E-4"/>
  </r>
  <r>
    <x v="22"/>
    <x v="4"/>
    <x v="0"/>
    <x v="9"/>
    <x v="37"/>
    <x v="0"/>
    <n v="0.24931803757834231"/>
    <n v="1"/>
    <n v="0.32350540451059556"/>
    <m/>
    <n v="0.10239002013547194"/>
    <m/>
    <n v="0.10749260276482725"/>
    <m/>
    <m/>
    <n v="0.14978334065595411"/>
    <n v="0.31729505858443674"/>
    <n v="-4.6642665128566774E-4"/>
  </r>
  <r>
    <x v="23"/>
    <x v="4"/>
    <x v="0"/>
    <x v="9"/>
    <x v="38"/>
    <x v="0"/>
    <n v="0.21655358128198204"/>
    <n v="1"/>
    <n v="0.32344212971430658"/>
    <m/>
    <n v="7.5881589055126736E-2"/>
    <m/>
    <n v="3.8577523137140135E-2"/>
    <m/>
    <m/>
    <n v="0.18599334235651313"/>
    <n v="0.3761728609576766"/>
    <n v="-6.7445220763104089E-5"/>
  </r>
  <r>
    <x v="24"/>
    <x v="5"/>
    <x v="2"/>
    <x v="3"/>
    <x v="39"/>
    <x v="2"/>
    <n v="9.9124148428084161E-2"/>
    <n v="1"/>
    <n v="1.8877262697924179E-2"/>
    <m/>
    <m/>
    <m/>
    <n v="-8.6548533048257589E-3"/>
    <m/>
    <n v="2.1488656365069572E-3"/>
    <n v="4.529535204322202E-2"/>
    <n v="0.94226318384859242"/>
    <n v="7.0189078580267376E-5"/>
  </r>
  <r>
    <x v="8"/>
    <x v="6"/>
    <x v="3"/>
    <x v="8"/>
    <x v="40"/>
    <x v="2"/>
    <n v="5.06241379750344E-2"/>
    <n v="1"/>
    <n v="3.2331610966625859E-2"/>
    <m/>
    <m/>
    <m/>
    <m/>
    <m/>
    <m/>
    <n v="0.2803409598661829"/>
    <n v="0.68732742916719092"/>
    <n v="0"/>
  </r>
  <r>
    <x v="0"/>
    <x v="6"/>
    <x v="3"/>
    <x v="0"/>
    <x v="41"/>
    <x v="2"/>
    <n v="2.9077429353360218E-2"/>
    <n v="1"/>
    <n v="-0.11682233284637174"/>
    <m/>
    <m/>
    <m/>
    <m/>
    <m/>
    <m/>
    <n v="-5.5105135253023921E-2"/>
    <n v="1.1719205444739096"/>
    <n v="6.9236254861280777E-6"/>
  </r>
  <r>
    <x v="9"/>
    <x v="6"/>
    <x v="3"/>
    <x v="1"/>
    <x v="42"/>
    <x v="2"/>
    <n v="1.958788067066471E-2"/>
    <n v="1"/>
    <n v="-0.20352439783556017"/>
    <m/>
    <m/>
    <m/>
    <m/>
    <m/>
    <m/>
    <n v="-6.5967533400373563E-2"/>
    <n v="1.2694919312359372"/>
    <n v="-3.322747643493384E-15"/>
  </r>
  <r>
    <x v="10"/>
    <x v="6"/>
    <x v="3"/>
    <x v="2"/>
    <x v="43"/>
    <x v="0"/>
    <n v="1.6569946032984323E-4"/>
    <n v="1"/>
    <n v="-30.193317422446171"/>
    <m/>
    <m/>
    <m/>
    <m/>
    <m/>
    <m/>
    <n v="0"/>
    <n v="31.193317422446626"/>
    <n v="-4.5541666433776468E-13"/>
  </r>
  <r>
    <x v="8"/>
    <x v="7"/>
    <x v="4"/>
    <x v="8"/>
    <x v="44"/>
    <x v="0"/>
    <n v="0.43578953770304807"/>
    <n v="1"/>
    <n v="0.69223304772480376"/>
    <m/>
    <n v="4.7828719219439313E-2"/>
    <m/>
    <n v="1.072236802737344E-2"/>
    <n v="2.1652566962716942E-2"/>
    <n v="2.2880978150646283E-2"/>
    <n v="2.826550549095283E-2"/>
    <n v="0.17698307834723215"/>
    <n v="-5.6626392316465465E-4"/>
  </r>
  <r>
    <x v="0"/>
    <x v="7"/>
    <x v="4"/>
    <x v="0"/>
    <x v="45"/>
    <x v="0"/>
    <n v="0.42717159353921608"/>
    <n v="1"/>
    <n v="0.68901127012999641"/>
    <m/>
    <n v="6.7438202094361896E-2"/>
    <m/>
    <n v="1.3845576776093072E-2"/>
    <n v="9.4051152150155387E-3"/>
    <n v="6.4022583157948695E-3"/>
    <n v="3.5384012559684395E-2"/>
    <n v="0.17890592425999721"/>
    <n v="-3.9235935094342401E-4"/>
  </r>
  <r>
    <x v="9"/>
    <x v="7"/>
    <x v="4"/>
    <x v="1"/>
    <x v="46"/>
    <x v="0"/>
    <n v="0.43702498076119578"/>
    <n v="1"/>
    <n v="0.63344559957349067"/>
    <m/>
    <n v="9.3578781167978992E-2"/>
    <m/>
    <n v="9.4600967847769026E-3"/>
    <n v="5.6040846456692902E-3"/>
    <n v="1.1446542814960627E-2"/>
    <n v="3.5092171095800519E-2"/>
    <n v="0.21140604494750645"/>
    <n v="-3.3321030183546927E-5"/>
  </r>
  <r>
    <x v="10"/>
    <x v="7"/>
    <x v="4"/>
    <x v="2"/>
    <x v="47"/>
    <x v="0"/>
    <n v="0.42931823875715774"/>
    <n v="1"/>
    <n v="0.61927356953624502"/>
    <m/>
    <n v="9.1862410653833423E-2"/>
    <m/>
    <n v="2.0532991700194916E-2"/>
    <n v="1.0977564823787906E-2"/>
    <n v="3.3203220712409102E-2"/>
    <n v="3.1530058415666321E-2"/>
    <n v="0.19261818396384447"/>
    <n v="2.0001940188773424E-6"/>
  </r>
  <r>
    <x v="24"/>
    <x v="7"/>
    <x v="4"/>
    <x v="3"/>
    <x v="48"/>
    <x v="0"/>
    <n v="0.4493324799953094"/>
    <n v="1"/>
    <n v="0.60409552548129741"/>
    <m/>
    <n v="9.4239782774518221E-2"/>
    <m/>
    <n v="1.84756796691725E-2"/>
    <n v="1.0923640061982183E-2"/>
    <n v="5.4178280330251814E-2"/>
    <n v="2.3884248753879882E-2"/>
    <n v="0.19444654996234059"/>
    <n v="-2.437070334426377E-4"/>
  </r>
  <r>
    <x v="25"/>
    <x v="7"/>
    <x v="4"/>
    <x v="4"/>
    <x v="49"/>
    <x v="0"/>
    <n v="0.40596123407433282"/>
    <n v="1"/>
    <n v="0.61392722573795611"/>
    <m/>
    <n v="5.1364481661711966E-2"/>
    <m/>
    <n v="1.3810990102238165E-2"/>
    <n v="3.8892031852682768E-3"/>
    <n v="2.7141478560760292E-2"/>
    <n v="7.7079327961248681E-2"/>
    <n v="0.21182857760644963"/>
    <n v="9.5871518436686602E-4"/>
  </r>
  <r>
    <x v="15"/>
    <x v="7"/>
    <x v="4"/>
    <x v="5"/>
    <x v="50"/>
    <x v="0"/>
    <n v="0.48686680487224648"/>
    <n v="1"/>
    <n v="0.63242790741599975"/>
    <m/>
    <n v="5.6235910996505725E-2"/>
    <m/>
    <n v="1.082312629085041E-2"/>
    <m/>
    <m/>
    <n v="0.16625896666269746"/>
    <n v="0.13604023552502456"/>
    <n v="-1.7861468910778226E-3"/>
  </r>
  <r>
    <x v="8"/>
    <x v="8"/>
    <x v="1"/>
    <x v="8"/>
    <x v="51"/>
    <x v="0"/>
    <n v="0.47604466423297664"/>
    <n v="1"/>
    <n v="0.57690996313939624"/>
    <m/>
    <n v="2.4553861265273563E-2"/>
    <n v="4.5795303077546826E-2"/>
    <n v="3.8754424288249385E-2"/>
    <n v="3.6465763274189711E-2"/>
    <n v="8.1866225952938895E-2"/>
    <n v="1.9761452800672728E-2"/>
    <n v="0.18336847442326362"/>
    <n v="-7.4754682215309055E-3"/>
  </r>
  <r>
    <x v="0"/>
    <x v="8"/>
    <x v="1"/>
    <x v="0"/>
    <x v="52"/>
    <x v="0"/>
    <n v="0.46641904700897052"/>
    <n v="1"/>
    <n v="0.5755108549475203"/>
    <m/>
    <n v="2.8066719697814626E-2"/>
    <n v="3.7804510474266216E-2"/>
    <n v="4.7817442577498134E-2"/>
    <n v="3.6409908037352848E-2"/>
    <n v="6.7440503568541532E-2"/>
    <n v="2.3735432948934324E-2"/>
    <n v="0.18934193752955356"/>
    <n v="-6.1273097814816112E-3"/>
  </r>
  <r>
    <x v="9"/>
    <x v="8"/>
    <x v="1"/>
    <x v="1"/>
    <x v="53"/>
    <x v="0"/>
    <n v="0.45653440880268553"/>
    <n v="1"/>
    <n v="0.55607686943340162"/>
    <m/>
    <n v="3.1950166131251949E-2"/>
    <n v="3.163377332958868E-2"/>
    <n v="3.1147169210574928E-2"/>
    <n v="3.8857241265030533E-2"/>
    <n v="6.6158135325005987E-2"/>
    <n v="1.9804086773729586E-2"/>
    <n v="0.23631989114485621"/>
    <n v="-1.1947332613439653E-2"/>
  </r>
  <r>
    <x v="10"/>
    <x v="8"/>
    <x v="1"/>
    <x v="2"/>
    <x v="54"/>
    <x v="0"/>
    <n v="0.48922471144767909"/>
    <n v="1"/>
    <n v="0.5186669397061231"/>
    <n v="2.8255012757585761E-2"/>
    <n v="4.3918366078260544E-2"/>
    <n v="2.8085886755057098E-2"/>
    <n v="6.3810326559456024E-2"/>
    <n v="4.1204579383631715E-2"/>
    <n v="7.4771519912529866E-2"/>
    <n v="8.955450382544734E-3"/>
    <n v="0.19422293001200344"/>
    <n v="-1.891011547192301E-3"/>
  </r>
  <r>
    <x v="11"/>
    <x v="8"/>
    <x v="1"/>
    <x v="3"/>
    <x v="55"/>
    <x v="0"/>
    <n v="0.4866678776703488"/>
    <n v="1"/>
    <n v="0.50817754102386059"/>
    <n v="2.6028219852492044E-2"/>
    <n v="4.199737173103766E-2"/>
    <n v="2.5331949243140233E-2"/>
    <n v="6.4601987211720266E-2"/>
    <n v="3.667604261007109E-2"/>
    <n v="7.488359885986276E-2"/>
    <n v="2.0108745919445764E-3"/>
    <n v="0.22154269716360109"/>
    <n v="-1.2502822877303074E-3"/>
  </r>
  <r>
    <x v="4"/>
    <x v="8"/>
    <x v="1"/>
    <x v="4"/>
    <x v="56"/>
    <x v="0"/>
    <n v="0.5097369871386479"/>
    <n v="1"/>
    <n v="0.48796664487198904"/>
    <n v="2.7333704475649638E-2"/>
    <n v="4.6910505108210362E-2"/>
    <n v="1.9102644985009354E-2"/>
    <n v="0.11864177805718919"/>
    <n v="4.0017588790501352E-2"/>
    <n v="7.2252226081297832E-2"/>
    <n v="1.7288580221705291E-3"/>
    <n v="0.18938412302617269"/>
    <n v="-3.3380734181898716E-3"/>
  </r>
  <r>
    <x v="15"/>
    <x v="8"/>
    <x v="1"/>
    <x v="5"/>
    <x v="57"/>
    <x v="0"/>
    <n v="0.46856699361088494"/>
    <n v="1"/>
    <n v="3.2299599838943288E-2"/>
    <n v="2.8718759481641636E-2"/>
    <n v="3.0301179874017013E-2"/>
    <m/>
    <n v="0.12440390886937805"/>
    <m/>
    <m/>
    <n v="0.5614930377319246"/>
    <n v="0.2317494499455193"/>
    <n v="-8.965935741423842E-3"/>
  </r>
  <r>
    <x v="14"/>
    <x v="8"/>
    <x v="1"/>
    <x v="6"/>
    <x v="58"/>
    <x v="0"/>
    <n v="0.3872846502785498"/>
    <n v="1"/>
    <n v="2.9374738247059981E-2"/>
    <n v="3.5134234985478546E-2"/>
    <n v="3.2449286727122023E-2"/>
    <m/>
    <n v="0.10627821805433527"/>
    <m/>
    <m/>
    <n v="0.61895544887289344"/>
    <n v="0.17933043442599494"/>
    <n v="-1.5223613128841943E-3"/>
  </r>
  <r>
    <x v="9"/>
    <x v="9"/>
    <x v="3"/>
    <x v="1"/>
    <x v="59"/>
    <x v="0"/>
    <n v="1.6975802672124819E-2"/>
    <n v="1"/>
    <n v="0.28498799938519143"/>
    <m/>
    <m/>
    <m/>
    <m/>
    <m/>
    <m/>
    <n v="0.26427363766419676"/>
    <n v="0.45073836295061509"/>
    <n v="-3.2816154855967834E-15"/>
  </r>
  <r>
    <x v="26"/>
    <x v="10"/>
    <x v="5"/>
    <x v="8"/>
    <x v="60"/>
    <x v="1"/>
    <n v="5.6727143365350466E-2"/>
    <n v="1"/>
    <n v="0.89267707082833048"/>
    <m/>
    <m/>
    <m/>
    <m/>
    <m/>
    <m/>
    <n v="0.11072369246205935"/>
    <m/>
    <n v="-3.4007632903898543E-3"/>
  </r>
  <r>
    <x v="8"/>
    <x v="11"/>
    <x v="4"/>
    <x v="8"/>
    <x v="61"/>
    <x v="0"/>
    <n v="0.3482317580749853"/>
    <n v="1"/>
    <n v="0.53121116187451511"/>
    <n v="4.2921695957404832E-3"/>
    <n v="3.8000937034175161E-2"/>
    <n v="1.8905541956210407E-3"/>
    <n v="1.121197021273654E-2"/>
    <m/>
    <n v="4.028396070838082E-3"/>
    <n v="1.8134429837040079E-4"/>
    <n v="0.41067516981750168"/>
    <n v="-1.4917030994985477E-3"/>
  </r>
  <r>
    <x v="0"/>
    <x v="11"/>
    <x v="4"/>
    <x v="0"/>
    <x v="62"/>
    <x v="0"/>
    <n v="0.38137668413006792"/>
    <n v="1"/>
    <n v="0.53796822050159376"/>
    <n v="1.7032900284593283E-3"/>
    <n v="5.1617668063286555E-2"/>
    <n v="2.7320751724765409E-3"/>
    <n v="1.5126293033996166E-2"/>
    <m/>
    <n v="8.2348557896358039E-3"/>
    <n v="9.3220946350176315E-4"/>
    <n v="0.38163100059012828"/>
    <n v="5.4387356921729578E-5"/>
  </r>
  <r>
    <x v="9"/>
    <x v="11"/>
    <x v="4"/>
    <x v="1"/>
    <x v="63"/>
    <x v="0"/>
    <n v="0.36723531601654574"/>
    <n v="1"/>
    <n v="0.46579798808123835"/>
    <n v="2.6665180362463242E-3"/>
    <n v="4.2116305879197687E-2"/>
    <n v="1.4679093494236802E-3"/>
    <n v="2.3387217379163745E-3"/>
    <m/>
    <n v="2.664862499386072E-3"/>
    <n v="9.6904090886766256E-4"/>
    <n v="0.48314801437668214"/>
    <n v="-1.1693608689582692E-3"/>
  </r>
  <r>
    <x v="10"/>
    <x v="11"/>
    <x v="4"/>
    <x v="2"/>
    <x v="64"/>
    <x v="0"/>
    <n v="0.30058009437738098"/>
    <n v="1"/>
    <n v="0.65793326949199238"/>
    <n v="3.0517858710489799E-3"/>
    <n v="0.10194867987141489"/>
    <n v="1.3449570143160524E-3"/>
    <n v="4.4409716661048728E-3"/>
    <m/>
    <n v="1.1043122391088305E-2"/>
    <n v="5.3443110060640356E-3"/>
    <n v="0.2150343007597296"/>
    <n v="-1.413980717591604E-4"/>
  </r>
  <r>
    <x v="11"/>
    <x v="11"/>
    <x v="4"/>
    <x v="3"/>
    <x v="65"/>
    <x v="2"/>
    <n v="0.27722998329312498"/>
    <n v="1"/>
    <m/>
    <n v="3.8237257377991864E-3"/>
    <m/>
    <n v="1.0465579966653468E-2"/>
    <n v="1.6174078130282633E-2"/>
    <m/>
    <m/>
    <n v="0.96222580859554452"/>
    <n v="7.513082877972979E-3"/>
    <n v="-2.0227530825272228E-4"/>
  </r>
  <r>
    <x v="8"/>
    <x v="12"/>
    <x v="1"/>
    <x v="8"/>
    <x v="66"/>
    <x v="0"/>
    <n v="0.46853500380595564"/>
    <n v="1"/>
    <n v="0.54299588257335885"/>
    <n v="9.1771063190118174E-4"/>
    <n v="4.0733817899739899E-2"/>
    <n v="1.8847252017626704E-2"/>
    <n v="9.199588914721718E-2"/>
    <n v="3.1713169410522116E-2"/>
    <n v="1.9016419306983848E-2"/>
    <n v="-3.7981562518488977E-2"/>
    <n v="0.38619358259943526"/>
    <n v="-9.4432161068296133E-2"/>
  </r>
  <r>
    <x v="0"/>
    <x v="12"/>
    <x v="1"/>
    <x v="0"/>
    <x v="67"/>
    <x v="0"/>
    <n v="0.45399068622724859"/>
    <n v="1"/>
    <n v="0.53950126360925121"/>
    <n v="6.5598963683787188E-4"/>
    <n v="4.6116440003206242E-2"/>
    <n v="2.1737027390331339E-2"/>
    <n v="9.6962086194458535E-2"/>
    <n v="3.132903316156601E-2"/>
    <n v="1.9366435626870883E-2"/>
    <n v="-2.5128917626312555E-2"/>
    <n v="0.3519596308399891"/>
    <n v="-8.2498988836198564E-2"/>
  </r>
  <r>
    <x v="9"/>
    <x v="12"/>
    <x v="1"/>
    <x v="1"/>
    <x v="68"/>
    <x v="0"/>
    <n v="0.43716469972812377"/>
    <n v="1"/>
    <n v="0.5088634924599339"/>
    <n v="5.8341975685640172E-4"/>
    <n v="4.890335622459125E-2"/>
    <n v="2.0380666757073968E-2"/>
    <n v="0.10920388569265488"/>
    <n v="3.2182233795223572E-2"/>
    <n v="1.834260008136657E-2"/>
    <n v="-4.6038453020563114E-2"/>
    <n v="0.41773927771073111"/>
    <n v="-0.11016047945786848"/>
  </r>
  <r>
    <x v="10"/>
    <x v="12"/>
    <x v="1"/>
    <x v="2"/>
    <x v="69"/>
    <x v="0"/>
    <n v="0.45446552348281499"/>
    <n v="1"/>
    <n v="0.50845240711731554"/>
    <n v="1.8366784118891333E-3"/>
    <n v="5.7065355606792163E-2"/>
    <n v="2.3390118240839121E-2"/>
    <n v="9.5158700494027304E-2"/>
    <n v="3.0676635873371851E-2"/>
    <n v="1.7796088565603625E-2"/>
    <n v="-4.7844166049540858E-2"/>
    <n v="0.42882427849943006"/>
    <n v="-0.11535609675972791"/>
  </r>
  <r>
    <x v="11"/>
    <x v="12"/>
    <x v="1"/>
    <x v="3"/>
    <x v="70"/>
    <x v="0"/>
    <n v="0.46213711323242496"/>
    <n v="1"/>
    <n v="0.49287975488378155"/>
    <n v="8.6332625223923794E-4"/>
    <n v="6.6345720778001688E-2"/>
    <n v="2.172511729121793E-2"/>
    <n v="0.10048618169341421"/>
    <n v="3.7775956895650817E-2"/>
    <n v="2.080722623032083E-2"/>
    <n v="-1.6866999666137354E-2"/>
    <n v="0.34103282859343942"/>
    <n v="-6.5049112951928292E-2"/>
  </r>
  <r>
    <x v="4"/>
    <x v="12"/>
    <x v="1"/>
    <x v="4"/>
    <x v="71"/>
    <x v="0"/>
    <n v="0.54465094794445856"/>
    <n v="1"/>
    <n v="0.4407506704483663"/>
    <m/>
    <n v="7.5532033219635197E-2"/>
    <n v="1.935687935636957E-2"/>
    <n v="0.15586959006871326"/>
    <n v="3.3803574076820407E-2"/>
    <n v="1.9259556206436306E-2"/>
    <n v="4.89751717830837E-2"/>
    <n v="0.21071813670967418"/>
    <n v="-4.2656118690988509E-3"/>
  </r>
  <r>
    <x v="21"/>
    <x v="12"/>
    <x v="1"/>
    <x v="5"/>
    <x v="72"/>
    <x v="0"/>
    <n v="0.48537921623731617"/>
    <n v="1"/>
    <n v="0.50785787244612168"/>
    <n v="1.2636770777625986E-2"/>
    <n v="8.9959371126887289E-2"/>
    <m/>
    <n v="4.0170119149302866E-2"/>
    <m/>
    <m/>
    <n v="0.1018945778322988"/>
    <n v="0.24971879142408901"/>
    <n v="-2.2375027563256516E-3"/>
  </r>
  <r>
    <x v="14"/>
    <x v="12"/>
    <x v="1"/>
    <x v="6"/>
    <x v="73"/>
    <x v="0"/>
    <n v="0.46662485412656513"/>
    <n v="1"/>
    <n v="0.49685107229275088"/>
    <n v="1.0654976963107826E-2"/>
    <n v="6.508888815229763E-2"/>
    <m/>
    <n v="2.085142585656358E-2"/>
    <m/>
    <m/>
    <n v="0.1176417293689991"/>
    <n v="0.29045985393395002"/>
    <n v="-1.5479465676689981E-3"/>
  </r>
  <r>
    <x v="0"/>
    <x v="13"/>
    <x v="1"/>
    <x v="0"/>
    <x v="74"/>
    <x v="2"/>
    <n v="0.41403915242874756"/>
    <n v="1"/>
    <n v="0.64599994519668535"/>
    <m/>
    <n v="8.8404107899897846E-2"/>
    <n v="3.943881405626735E-4"/>
    <n v="7.4447367287901398E-2"/>
    <n v="6.427058745238963E-2"/>
    <m/>
    <n v="4.1959277222568016E-2"/>
    <n v="8.8349304585080238E-2"/>
    <n v="-3.8249777850850046E-3"/>
  </r>
  <r>
    <x v="27"/>
    <x v="13"/>
    <x v="1"/>
    <x v="2"/>
    <x v="75"/>
    <x v="2"/>
    <n v="0.41472660813204199"/>
    <n v="1"/>
    <n v="0.62178143652120554"/>
    <n v="1.5648599097025356E-2"/>
    <n v="0.10498796572250088"/>
    <n v="8.6612472034439045E-3"/>
    <n v="7.4744271603143467E-2"/>
    <n v="7.1003751625435138E-2"/>
    <n v="2.7566269293208313E-2"/>
    <n v="3.1201287425391524E-3"/>
    <n v="7.6908321420206094E-2"/>
    <n v="-4.421991228707749E-3"/>
  </r>
  <r>
    <x v="11"/>
    <x v="13"/>
    <x v="1"/>
    <x v="3"/>
    <x v="76"/>
    <x v="2"/>
    <n v="0.42437947009439508"/>
    <n v="1"/>
    <n v="0.59203740120960258"/>
    <n v="1.4099174134735749E-2"/>
    <n v="0.11704086753933551"/>
    <n v="1.1095672653490056E-2"/>
    <n v="6.2960753335976213E-2"/>
    <n v="7.3782537119021066E-2"/>
    <n v="2.0014880807078736E-2"/>
    <n v="3.9359930009432321E-3"/>
    <n v="0.10805184457563329"/>
    <n v="-3.0191243758164975E-3"/>
  </r>
  <r>
    <x v="13"/>
    <x v="13"/>
    <x v="1"/>
    <x v="4"/>
    <x v="77"/>
    <x v="2"/>
    <n v="0.40612895838516166"/>
    <n v="1"/>
    <n v="0.61715518937480873"/>
    <n v="1.3094883137903969E-2"/>
    <n v="0.10319674575116074"/>
    <n v="1.8430398951760289E-2"/>
    <n v="6.8174119756519574E-2"/>
    <n v="6.8264887417675266E-2"/>
    <n v="1.7591178397499484E-2"/>
    <n v="5.9632832133577557E-3"/>
    <n v="9.0944125658952824E-2"/>
    <n v="-2.814811659638667E-3"/>
  </r>
  <r>
    <x v="5"/>
    <x v="13"/>
    <x v="1"/>
    <x v="5"/>
    <x v="78"/>
    <x v="2"/>
    <n v="0.39939122891396739"/>
    <n v="1"/>
    <n v="0.55084503623456238"/>
    <m/>
    <n v="0.12366620478936874"/>
    <m/>
    <n v="9.6234572852624448E-2"/>
    <m/>
    <m/>
    <n v="0.11494348687476832"/>
    <n v="0.11562712818746448"/>
    <n v="-1.3164289387882894E-3"/>
  </r>
  <r>
    <x v="28"/>
    <x v="13"/>
    <x v="1"/>
    <x v="6"/>
    <x v="79"/>
    <x v="2"/>
    <n v="0.31825476214782988"/>
    <n v="1"/>
    <n v="0.59136541602004278"/>
    <m/>
    <n v="0.13004810374382539"/>
    <m/>
    <n v="9.609147572244367E-2"/>
    <m/>
    <m/>
    <n v="0.10230096663928025"/>
    <n v="8.231775350191213E-2"/>
    <n v="-2.1237156275040951E-3"/>
  </r>
  <r>
    <x v="29"/>
    <x v="13"/>
    <x v="1"/>
    <x v="7"/>
    <x v="80"/>
    <x v="2"/>
    <n v="0.48979332451329483"/>
    <n v="1"/>
    <n v="0.16580585843870929"/>
    <m/>
    <n v="1.3147405435498829E-2"/>
    <n v="2.6473818905987053E-3"/>
    <n v="5.8134195243663006E-3"/>
    <m/>
    <m/>
    <n v="2.6029638520658899E-3"/>
    <n v="0.80628525264345796"/>
    <n v="3.6977182153029812E-3"/>
  </r>
  <r>
    <x v="8"/>
    <x v="14"/>
    <x v="6"/>
    <x v="8"/>
    <x v="81"/>
    <x v="1"/>
    <n v="0.17951198218277628"/>
    <n v="1"/>
    <n v="0.77014438562796828"/>
    <m/>
    <n v="0.17309352901563482"/>
    <n v="1.3097516224113576E-5"/>
    <m/>
    <m/>
    <m/>
    <n v="1.7897234337746704E-2"/>
    <m/>
    <n v="3.8851753502426006E-2"/>
  </r>
  <r>
    <x v="0"/>
    <x v="14"/>
    <x v="6"/>
    <x v="0"/>
    <x v="82"/>
    <x v="1"/>
    <n v="0.16898981756849085"/>
    <n v="1"/>
    <n v="0.86365788671580235"/>
    <m/>
    <n v="0.16424982763643159"/>
    <n v="-3.0367480252702436E-4"/>
    <m/>
    <m/>
    <m/>
    <n v="2.4718004204208943E-2"/>
    <m/>
    <n v="-5.232204375391581E-2"/>
  </r>
  <r>
    <x v="8"/>
    <x v="15"/>
    <x v="1"/>
    <x v="8"/>
    <x v="83"/>
    <x v="0"/>
    <n v="0.44060740668986881"/>
    <n v="1"/>
    <n v="0.60680672532833602"/>
    <m/>
    <n v="5.7260123151119224E-2"/>
    <n v="8.7011029161584794E-3"/>
    <n v="8.5216020463535366E-2"/>
    <n v="5.1145752089014973E-3"/>
    <n v="4.7704046468696609E-3"/>
    <n v="4.0393148344927817E-4"/>
    <n v="0.23221523702839042"/>
    <n v="-4.881202267598516E-4"/>
  </r>
  <r>
    <x v="0"/>
    <x v="15"/>
    <x v="1"/>
    <x v="0"/>
    <x v="84"/>
    <x v="0"/>
    <n v="0.44517272152872317"/>
    <n v="1"/>
    <n v="0.60727035400317697"/>
    <m/>
    <n v="5.5475612590274406E-2"/>
    <n v="7.3783425333270453E-3"/>
    <n v="8.6882276775651232E-2"/>
    <n v="6.0022750981594793E-3"/>
    <n v="5.0460174424192244E-3"/>
    <n v="1.7233606449955708E-3"/>
    <n v="0.23079446707310894"/>
    <n v="-5.7270616111269651E-4"/>
  </r>
  <r>
    <x v="9"/>
    <x v="15"/>
    <x v="1"/>
    <x v="1"/>
    <x v="85"/>
    <x v="0"/>
    <n v="0.43569523523947967"/>
    <n v="1"/>
    <n v="0.59263675145317241"/>
    <m/>
    <n v="5.2717017027646668E-2"/>
    <n v="4.6696874911788065E-3"/>
    <n v="8.7050556020791786E-2"/>
    <n v="7.7958062424697792E-3"/>
    <n v="8.7636171214705693E-3"/>
    <n v="5.2257306860121304E-3"/>
    <n v="0.24136755261687548"/>
    <n v="-2.2671865961758128E-4"/>
  </r>
  <r>
    <x v="10"/>
    <x v="15"/>
    <x v="1"/>
    <x v="2"/>
    <x v="86"/>
    <x v="0"/>
    <n v="0.44102644434737642"/>
    <n v="1"/>
    <n v="0.5791962164175638"/>
    <m/>
    <n v="6.32659901075312E-2"/>
    <n v="6.7208132552889011E-3"/>
    <n v="7.8355602468836716E-2"/>
    <n v="1.3464850406236026E-2"/>
    <n v="1.2499920310161956E-2"/>
    <n v="8.2718051888558079E-3"/>
    <n v="0.23868244920114348"/>
    <n v="-4.5764735561796676E-4"/>
  </r>
  <r>
    <x v="11"/>
    <x v="15"/>
    <x v="1"/>
    <x v="3"/>
    <x v="87"/>
    <x v="0"/>
    <n v="0.43775830663371618"/>
    <n v="1"/>
    <n v="0.58728374082769286"/>
    <m/>
    <n v="6.032137319712555E-2"/>
    <n v="5.5395010148907003E-3"/>
    <n v="6.4424904127737562E-2"/>
    <n v="9.3942013286105446E-3"/>
    <n v="1.3007801685380502E-2"/>
    <n v="6.2101357648835743E-3"/>
    <n v="0.25411259029773164"/>
    <n v="-2.942482440529476E-4"/>
  </r>
  <r>
    <x v="13"/>
    <x v="15"/>
    <x v="1"/>
    <x v="4"/>
    <x v="88"/>
    <x v="0"/>
    <n v="0.41137054502816295"/>
    <n v="1"/>
    <n v="0.59828787577145115"/>
    <m/>
    <n v="4.4334726922821678E-2"/>
    <n v="6.6175592275532534E-3"/>
    <n v="7.619988054947241E-2"/>
    <n v="1.0489879885858382E-2"/>
    <n v="1.9396642112947105E-2"/>
    <n v="8.2118256022297425E-3"/>
    <n v="0.23667608998606424"/>
    <n v="-2.1448005839801439E-4"/>
  </r>
  <r>
    <x v="5"/>
    <x v="15"/>
    <x v="1"/>
    <x v="5"/>
    <x v="89"/>
    <x v="0"/>
    <n v="0.41045027296051417"/>
    <n v="1"/>
    <n v="0.62678155081359266"/>
    <m/>
    <n v="3.7227381488171764E-2"/>
    <n v="4.6018933853902121E-3"/>
    <n v="3.4264968253500235E-2"/>
    <n v="1.0445496881538518E-2"/>
    <n v="1.2721965417928355E-2"/>
    <n v="1.4694125965704989E-2"/>
    <n v="0.25925204768122317"/>
    <n v="1.0570112949996826E-5"/>
  </r>
  <r>
    <x v="28"/>
    <x v="15"/>
    <x v="1"/>
    <x v="6"/>
    <x v="90"/>
    <x v="0"/>
    <n v="0.40017372725093259"/>
    <n v="1"/>
    <n v="0.64769032769032775"/>
    <m/>
    <n v="3.7163505734934314E-2"/>
    <n v="7.8555164269450001E-3"/>
    <n v="4.272561415418559E-2"/>
    <n v="8.9145346288203448E-3"/>
    <n v="1.4623163194591768E-2"/>
    <n v="1.8102875245732393E-3"/>
    <n v="0.23884594170308451"/>
    <n v="3.7110894253750831E-4"/>
  </r>
  <r>
    <x v="30"/>
    <x v="15"/>
    <x v="1"/>
    <x v="6"/>
    <x v="91"/>
    <x v="0"/>
    <n v="0.37226902976355131"/>
    <n v="1"/>
    <n v="0.69469555973463215"/>
    <m/>
    <n v="3.479243283372277E-2"/>
    <m/>
    <n v="2.8936902924137229E-2"/>
    <m/>
    <m/>
    <n v="8.696877374618521E-2"/>
    <n v="0.15530078015429491"/>
    <n v="-6.9444939297220922E-4"/>
  </r>
  <r>
    <x v="7"/>
    <x v="15"/>
    <x v="1"/>
    <x v="7"/>
    <x v="92"/>
    <x v="0"/>
    <n v="0.39729552611758101"/>
    <n v="1"/>
    <n v="0.61209653643627238"/>
    <m/>
    <n v="4.6972009608363396E-2"/>
    <m/>
    <n v="1.1645973356819337E-2"/>
    <m/>
    <m/>
    <n v="0.1479711599822362"/>
    <n v="0.18221868107672368"/>
    <n v="-9.0436046041502435E-4"/>
  </r>
  <r>
    <x v="29"/>
    <x v="15"/>
    <x v="1"/>
    <x v="9"/>
    <x v="93"/>
    <x v="0"/>
    <n v="0.36730542538805017"/>
    <n v="1"/>
    <n v="0.71919918740264122"/>
    <m/>
    <n v="3.9217796302104597E-2"/>
    <m/>
    <n v="1.5532131847596001E-2"/>
    <m/>
    <m/>
    <n v="4.9709252350062537E-2"/>
    <n v="0.17660541127898757"/>
    <n v="-2.6377918139190427E-4"/>
  </r>
  <r>
    <x v="31"/>
    <x v="15"/>
    <x v="1"/>
    <x v="9"/>
    <x v="94"/>
    <x v="0"/>
    <n v="0.28194659310967546"/>
    <n v="1"/>
    <n v="0.20543192567234225"/>
    <m/>
    <m/>
    <m/>
    <m/>
    <m/>
    <m/>
    <n v="0.64390740805128599"/>
    <n v="0.15066066627637201"/>
    <n v="0"/>
  </r>
  <r>
    <x v="8"/>
    <x v="16"/>
    <x v="1"/>
    <x v="8"/>
    <x v="95"/>
    <x v="0"/>
    <n v="0.41429912849917516"/>
    <n v="1"/>
    <n v="0.61352136166664184"/>
    <n v="7.4116463257678099E-4"/>
    <n v="2.0082072708165363E-2"/>
    <n v="1.101961193096362E-4"/>
    <n v="2.2123040987425301E-2"/>
    <n v="4.3652980081732332E-4"/>
    <m/>
    <n v="1.1771413254593455E-2"/>
    <n v="0.33136185810228669"/>
    <n v="-1.4763727181649739E-4"/>
  </r>
  <r>
    <x v="0"/>
    <x v="16"/>
    <x v="1"/>
    <x v="0"/>
    <x v="96"/>
    <x v="0"/>
    <n v="0.42505431424740064"/>
    <n v="1"/>
    <n v="0.46634075923588558"/>
    <n v="5.2080140870734931E-4"/>
    <n v="1.0465231189541275E-2"/>
    <n v="-7.1719649557777502E-5"/>
    <n v="2.0310420990173161E-2"/>
    <n v="9.3777611543861383E-4"/>
    <m/>
    <n v="1.4298062693815059E-3"/>
    <n v="0.50316296163791008"/>
    <n v="-3.0960371974797841E-3"/>
  </r>
  <r>
    <x v="9"/>
    <x v="16"/>
    <x v="1"/>
    <x v="1"/>
    <x v="97"/>
    <x v="0"/>
    <n v="0.37924623764846382"/>
    <n v="1"/>
    <n v="0.51860711013667915"/>
    <n v="1.3151762955202673E-3"/>
    <n v="5.8679063733617217E-3"/>
    <n v="2.3172884553507628E-4"/>
    <n v="1.0930644528462492E-2"/>
    <n v="2.9587630078915694E-3"/>
    <m/>
    <n v="2.7347073029371249E-3"/>
    <n v="0.45688999427583726"/>
    <n v="4.6396923377538149E-4"/>
  </r>
  <r>
    <x v="10"/>
    <x v="16"/>
    <x v="1"/>
    <x v="2"/>
    <x v="98"/>
    <x v="1"/>
    <n v="0.28609674609436092"/>
    <n v="1"/>
    <n v="0.89229918851631107"/>
    <n v="4.7998851753252164E-3"/>
    <n v="2.1615897720531706E-2"/>
    <n v="8.1690426874470815E-5"/>
    <n v="2.5753861399593687E-2"/>
    <n v="3.2477670647102701E-3"/>
    <n v="1.8833078973265853E-2"/>
    <n v="-1.252077570786282E-6"/>
    <m/>
    <n v="3.3369882800958622E-2"/>
  </r>
  <r>
    <x v="11"/>
    <x v="16"/>
    <x v="1"/>
    <x v="3"/>
    <x v="99"/>
    <x v="1"/>
    <n v="0.2833406378180004"/>
    <n v="1"/>
    <n v="0.924236010596171"/>
    <n v="7.9516800029130353E-3"/>
    <n v="2.1032277054070205E-2"/>
    <n v="-3.9295651989209619E-4"/>
    <n v="1.2944807056831525E-2"/>
    <n v="1.0013563827366157E-4"/>
    <n v="2.2363625881117754E-3"/>
    <n v="6.9086004375623934E-3"/>
    <m/>
    <n v="2.4983083145958512E-2"/>
  </r>
  <r>
    <x v="4"/>
    <x v="16"/>
    <x v="1"/>
    <x v="4"/>
    <x v="100"/>
    <x v="1"/>
    <n v="0.24485359593525741"/>
    <n v="1"/>
    <n v="0.94118962650356408"/>
    <n v="5.2739100571148733E-3"/>
    <n v="3.1848547022751368E-2"/>
    <n v="6.5769176709578724E-4"/>
    <n v="4.866388679922457E-3"/>
    <n v="4.8531287652632679E-4"/>
    <n v="1.0325937542265981E-2"/>
    <n v="6.2966914744936719E-3"/>
    <m/>
    <n v="-9.4410592373455682E-4"/>
  </r>
  <r>
    <x v="32"/>
    <x v="17"/>
    <x v="3"/>
    <x v="8"/>
    <x v="101"/>
    <x v="0"/>
    <n v="7.9007579392268448E-2"/>
    <n v="1"/>
    <n v="-3.1334012340561608E-2"/>
    <m/>
    <m/>
    <n v="8.1421651645605612E-3"/>
    <m/>
    <m/>
    <n v="7.9953101128652143E-2"/>
    <n v="5.7427431102478783E-2"/>
    <n v="0.88603337399481275"/>
    <n v="-2.220590499425774E-4"/>
  </r>
  <r>
    <x v="17"/>
    <x v="17"/>
    <x v="3"/>
    <x v="0"/>
    <x v="102"/>
    <x v="0"/>
    <n v="2.5235641512314128E-2"/>
    <n v="1"/>
    <n v="2.6355953987532856E-2"/>
    <m/>
    <m/>
    <n v="1.0418674892359071E-2"/>
    <m/>
    <m/>
    <n v="3.8156288156288042E-2"/>
    <n v="4.4767367135788057E-2"/>
    <n v="0.88051860420281292"/>
    <n v="-2.1688837478084748E-4"/>
  </r>
  <r>
    <x v="19"/>
    <x v="17"/>
    <x v="3"/>
    <x v="2"/>
    <x v="103"/>
    <x v="0"/>
    <n v="3.7182512407525882E-2"/>
    <n v="1"/>
    <n v="-4.2295227598006205E-2"/>
    <m/>
    <m/>
    <n v="0.11965826026398205"/>
    <m/>
    <m/>
    <n v="0.21104293132851898"/>
    <n v="1.2135270150964312E-2"/>
    <n v="0.68564002171517013"/>
    <n v="-2.9118068007973883E-3"/>
  </r>
  <r>
    <x v="26"/>
    <x v="18"/>
    <x v="4"/>
    <x v="8"/>
    <x v="104"/>
    <x v="1"/>
    <n v="0.50703437141057783"/>
    <n v="1"/>
    <n v="0.22280600949700605"/>
    <n v="0.44732332468592118"/>
    <n v="2.9975114706962468E-2"/>
    <m/>
    <n v="0.45049213502888585"/>
    <n v="2.6894831782757082E-4"/>
    <m/>
    <n v="0.46397556777884708"/>
    <m/>
    <n v="-0.61484110001545034"/>
  </r>
  <r>
    <x v="18"/>
    <x v="18"/>
    <x v="4"/>
    <x v="0"/>
    <x v="105"/>
    <x v="1"/>
    <n v="0.50136255903989213"/>
    <n v="1"/>
    <n v="0.27798050700107213"/>
    <n v="0.44534965307554381"/>
    <n v="2.8577548934551042E-2"/>
    <m/>
    <n v="0.44584817146743932"/>
    <n v="-4.6443747170353822E-3"/>
    <m/>
    <n v="0.46783626567525638"/>
    <m/>
    <n v="-0.66094777143682715"/>
  </r>
  <r>
    <x v="9"/>
    <x v="18"/>
    <x v="4"/>
    <x v="1"/>
    <x v="106"/>
    <x v="1"/>
    <n v="0.49428533000713026"/>
    <n v="1"/>
    <n v="0.23303779501026539"/>
    <n v="0.45814018849048072"/>
    <n v="3.2156473042223237E-2"/>
    <m/>
    <n v="0.46380183600045916"/>
    <n v="-9.8777838576883436E-5"/>
    <m/>
    <n v="0.47059178734957802"/>
    <m/>
    <n v="-0.65762930205442949"/>
  </r>
  <r>
    <x v="27"/>
    <x v="18"/>
    <x v="4"/>
    <x v="2"/>
    <x v="107"/>
    <x v="1"/>
    <n v="0.45465127117348869"/>
    <n v="1"/>
    <n v="0.73590030581725085"/>
    <n v="4.046299627864936E-3"/>
    <n v="0.14229321022622343"/>
    <m/>
    <n v="3.5006924359927277E-2"/>
    <n v="3.2308146259413875E-3"/>
    <m/>
    <n v="8.2698479296848579E-2"/>
    <m/>
    <n v="-3.1760339540564324E-3"/>
  </r>
  <r>
    <x v="33"/>
    <x v="18"/>
    <x v="4"/>
    <x v="3"/>
    <x v="108"/>
    <x v="1"/>
    <n v="0.42949745886442292"/>
    <n v="1"/>
    <n v="0.77887497099071235"/>
    <n v="6.3949868317134326E-3"/>
    <n v="0.14867288468359557"/>
    <m/>
    <n v="4.371217154787204E-2"/>
    <m/>
    <m/>
    <n v="1.1253560024360992E-2"/>
    <m/>
    <n v="1.1091425921745647E-2"/>
  </r>
  <r>
    <x v="13"/>
    <x v="18"/>
    <x v="4"/>
    <x v="4"/>
    <x v="109"/>
    <x v="1"/>
    <n v="0.41295848000979735"/>
    <n v="1"/>
    <n v="0.67400247683375558"/>
    <n v="2.0529089863934688E-2"/>
    <n v="0.17009390473242927"/>
    <m/>
    <n v="4.6604075403845653E-2"/>
    <m/>
    <m/>
    <n v="6.7063596296611766E-2"/>
    <m/>
    <n v="2.1706856869423041E-2"/>
  </r>
  <r>
    <x v="21"/>
    <x v="18"/>
    <x v="4"/>
    <x v="5"/>
    <x v="110"/>
    <x v="1"/>
    <n v="0.39558561411290716"/>
    <n v="1"/>
    <n v="0.67483859677360991"/>
    <n v="1.1381540321234687E-2"/>
    <n v="0.20397813784994107"/>
    <m/>
    <n v="7.0157538623077775E-2"/>
    <m/>
    <m/>
    <n v="3.9719263980762871E-2"/>
    <m/>
    <n v="-7.5077548626276E-5"/>
  </r>
  <r>
    <x v="0"/>
    <x v="19"/>
    <x v="6"/>
    <x v="0"/>
    <x v="111"/>
    <x v="0"/>
    <n v="0.37778373413272814"/>
    <n v="1"/>
    <n v="0.4795949277108596"/>
    <n v="1.3530233002728934E-3"/>
    <n v="8.2270548115797246E-2"/>
    <n v="2.3311043228084727E-3"/>
    <n v="8.6269034883767901E-2"/>
    <n v="5.4047559105577556E-2"/>
    <n v="8.2473838183798453E-3"/>
    <n v="0"/>
    <n v="0.28719299497429268"/>
    <n v="-1.3065762317560803E-3"/>
  </r>
  <r>
    <x v="9"/>
    <x v="19"/>
    <x v="6"/>
    <x v="1"/>
    <x v="112"/>
    <x v="0"/>
    <n v="0.26293086440029045"/>
    <n v="1"/>
    <n v="0.55739576689424553"/>
    <n v="-7.5848299345250732E-5"/>
    <n v="0.11619695815871157"/>
    <n v="1.6639981179887226E-3"/>
    <n v="1.4014697129020192E-2"/>
    <n v="3.7129162150076209E-2"/>
    <n v="1.0116824633256237E-2"/>
    <n v="0"/>
    <n v="0.26320982296317363"/>
    <n v="3.4861825287310324E-4"/>
  </r>
  <r>
    <x v="10"/>
    <x v="19"/>
    <x v="6"/>
    <x v="2"/>
    <x v="113"/>
    <x v="0"/>
    <n v="0.30573402327517274"/>
    <n v="1"/>
    <n v="0.53648270829356004"/>
    <n v="1.0758808216660626E-3"/>
    <n v="9.8501974232386658E-2"/>
    <n v="3.5041955783617698E-3"/>
    <n v="3.0716129826520902E-2"/>
    <n v="4.5574168868683644E-2"/>
    <n v="5.4338226241857279E-3"/>
    <n v="1.3292391577797955E-7"/>
    <n v="0.27911435203605539"/>
    <n v="-4.0336520533603933E-4"/>
  </r>
  <r>
    <x v="17"/>
    <x v="20"/>
    <x v="2"/>
    <x v="0"/>
    <x v="114"/>
    <x v="1"/>
    <n v="2.6262455186105361E-2"/>
    <n v="1"/>
    <n v="0.26647232124216097"/>
    <m/>
    <n v="2.0731037789101694E-2"/>
    <m/>
    <n v="1.8326206475259611E-3"/>
    <n v="8.8715851008714555E-2"/>
    <n v="0.60993017483355594"/>
    <n v="2.0970747662828717E-2"/>
    <m/>
    <n v="-8.652753183887715E-3"/>
  </r>
  <r>
    <x v="10"/>
    <x v="20"/>
    <x v="2"/>
    <x v="2"/>
    <x v="115"/>
    <x v="1"/>
    <n v="1.4079791686041109E-2"/>
    <n v="1"/>
    <n v="-4.1262820417674725E-3"/>
    <m/>
    <n v="3.8739554420910444E-3"/>
    <m/>
    <n v="1.1310168761966957E-2"/>
    <n v="0.31656598340581527"/>
    <n v="0.67387529128879509"/>
    <n v="0"/>
    <m/>
    <n v="-1.4991168569008547E-3"/>
  </r>
  <r>
    <x v="0"/>
    <x v="21"/>
    <x v="1"/>
    <x v="0"/>
    <x v="116"/>
    <x v="0"/>
    <n v="0.47832767795309022"/>
    <n v="1"/>
    <n v="0.29135949288772067"/>
    <n v="3.1202150262762553E-2"/>
    <n v="0.14926765473537576"/>
    <n v="4.5780146376433054E-3"/>
    <n v="0.19255595629083377"/>
    <n v="3.1315887455750861E-2"/>
    <n v="1.0081857435800541E-2"/>
    <n v="2.4420523820902821E-2"/>
    <n v="0.26366467163479607"/>
    <n v="1.5537908384133797E-3"/>
  </r>
  <r>
    <x v="9"/>
    <x v="21"/>
    <x v="1"/>
    <x v="1"/>
    <x v="117"/>
    <x v="0"/>
    <n v="0.40710201626238895"/>
    <n v="1"/>
    <n v="0.35813002808791827"/>
    <n v="3.2219965317868061E-2"/>
    <n v="0.1714765204320117"/>
    <n v="2.63719518921471E-3"/>
    <n v="0.11407793527080647"/>
    <n v="2.2553681556842366E-2"/>
    <n v="9.4103596322340846E-3"/>
    <n v="3.9915829397641864E-2"/>
    <n v="0.2497182138064693"/>
    <n v="-1.3972869100671391E-4"/>
  </r>
  <r>
    <x v="10"/>
    <x v="21"/>
    <x v="1"/>
    <x v="2"/>
    <x v="118"/>
    <x v="0"/>
    <n v="0.36165646292717479"/>
    <n v="1"/>
    <n v="0.3853821320199855"/>
    <n v="2.6580576692834028E-2"/>
    <n v="0.17550214816185564"/>
    <n v="9.9493225542502815E-4"/>
    <n v="8.8842155251793092E-2"/>
    <n v="2.7562689092867024E-2"/>
    <n v="1.1040682417624065E-2"/>
    <n v="2.8763296419581596E-2"/>
    <n v="0.25342513092974062"/>
    <n v="1.906256758293381E-3"/>
  </r>
  <r>
    <x v="11"/>
    <x v="21"/>
    <x v="1"/>
    <x v="3"/>
    <x v="119"/>
    <x v="1"/>
    <n v="0.28802315602391304"/>
    <n v="1"/>
    <n v="0.56228567100998028"/>
    <n v="3.1518145436444239E-2"/>
    <n v="0.17881003676972343"/>
    <n v="6.4191212028219848E-3"/>
    <n v="0.12581619556033793"/>
    <n v="1.2983396430630971E-2"/>
    <m/>
    <n v="4.0389107452633639E-2"/>
    <m/>
    <n v="4.1778326137427671E-2"/>
  </r>
  <r>
    <x v="25"/>
    <x v="21"/>
    <x v="1"/>
    <x v="4"/>
    <x v="120"/>
    <x v="1"/>
    <n v="0.32412056122756572"/>
    <n v="1"/>
    <n v="0.47581931594054172"/>
    <n v="3.1650177188396966E-2"/>
    <n v="0.16333980084344887"/>
    <n v="1.0438882029408465E-2"/>
    <n v="0.29721405320462457"/>
    <n v="1.6124304475410099E-2"/>
    <n v="6.9464265670349419E-3"/>
    <n v="3.4655164119750496E-3"/>
    <m/>
    <n v="-4.9984766608408091E-3"/>
  </r>
  <r>
    <x v="4"/>
    <x v="21"/>
    <x v="1"/>
    <x v="4"/>
    <x v="121"/>
    <x v="1"/>
    <n v="0.31481447868010454"/>
    <n v="1"/>
    <n v="0.48391497852436832"/>
    <n v="3.2508859103011781E-2"/>
    <n v="0.16489463012030245"/>
    <n v="1.1493188046203383E-2"/>
    <n v="0.28702910709311297"/>
    <n v="1.8993139458801125E-2"/>
    <n v="5.3083356547314418E-3"/>
    <n v="2.5498668705178128E-3"/>
    <m/>
    <n v="-6.6921048710492552E-3"/>
  </r>
  <r>
    <x v="13"/>
    <x v="21"/>
    <x v="1"/>
    <x v="4"/>
    <x v="122"/>
    <x v="1"/>
    <n v="0.33364166654333338"/>
    <n v="1"/>
    <n v="0.45520855000782279"/>
    <n v="3.2218984551695862E-2"/>
    <n v="0.13212493158830818"/>
    <n v="1.3141638727521551E-2"/>
    <n v="0.34085597188361894"/>
    <n v="1.5428522445329091E-2"/>
    <n v="1.2926437874391039E-2"/>
    <n v="2.0872684417839733E-3"/>
    <m/>
    <n v="-3.9923055204711894E-3"/>
  </r>
  <r>
    <x v="14"/>
    <x v="21"/>
    <x v="1"/>
    <x v="6"/>
    <x v="123"/>
    <x v="0"/>
    <n v="0.35584269561536447"/>
    <n v="1"/>
    <n v="0.20755662424258464"/>
    <n v="4.9961302357579451E-2"/>
    <n v="6.5193400012347982E-2"/>
    <m/>
    <n v="9.0475859727109975E-2"/>
    <m/>
    <m/>
    <n v="0.34373208442480535"/>
    <n v="0.2440961289127617"/>
    <n v="-1.0153996771891786E-3"/>
  </r>
  <r>
    <x v="26"/>
    <x v="22"/>
    <x v="5"/>
    <x v="8"/>
    <x v="124"/>
    <x v="0"/>
    <n v="0.24828108719350517"/>
    <n v="1"/>
    <n v="0.44808609554362316"/>
    <m/>
    <n v="8.5017230193428064E-2"/>
    <m/>
    <n v="2.162821252636692E-2"/>
    <m/>
    <n v="4.4218186086089017E-2"/>
    <n v="8.5663566209911682E-2"/>
    <n v="0.3159221984227118"/>
    <n v="-5.3548898213070812E-4"/>
  </r>
  <r>
    <x v="0"/>
    <x v="22"/>
    <x v="5"/>
    <x v="0"/>
    <x v="125"/>
    <x v="0"/>
    <n v="0.25459312706023252"/>
    <n v="1"/>
    <n v="0.42767500788446283"/>
    <m/>
    <n v="8.2120368946247399E-2"/>
    <m/>
    <n v="4.1482372205676514E-2"/>
    <m/>
    <n v="4.299013005091111E-2"/>
    <n v="9.4964663624740001E-2"/>
    <n v="0.31073483192500517"/>
    <n v="3.2625362956807452E-5"/>
  </r>
  <r>
    <x v="9"/>
    <x v="22"/>
    <x v="5"/>
    <x v="1"/>
    <x v="126"/>
    <x v="0"/>
    <n v="0.27919577023949704"/>
    <n v="1"/>
    <n v="0.41546684546172236"/>
    <m/>
    <n v="7.918749965006186E-2"/>
    <m/>
    <n v="2.4567756420664822E-2"/>
    <m/>
    <n v="5.5197841021707349E-2"/>
    <n v="8.5922408918103266E-2"/>
    <n v="0.33981652043918653"/>
    <n v="-1.5887191144615693E-4"/>
  </r>
  <r>
    <x v="27"/>
    <x v="22"/>
    <x v="5"/>
    <x v="2"/>
    <x v="127"/>
    <x v="0"/>
    <n v="0.28346218306508397"/>
    <n v="1"/>
    <n v="0.43071083807489452"/>
    <m/>
    <n v="7.9629543635564057E-2"/>
    <n v="-2.9897101524492689E-3"/>
    <n v="2.109118274517946E-2"/>
    <m/>
    <n v="7.3459595890616791E-2"/>
    <n v="8.8143183761325836E-2"/>
    <n v="0.31006667777507646"/>
    <n v="-1.1131173020784996E-4"/>
  </r>
  <r>
    <x v="3"/>
    <x v="22"/>
    <x v="5"/>
    <x v="3"/>
    <x v="128"/>
    <x v="0"/>
    <n v="0.34524466202503407"/>
    <n v="1"/>
    <n v="0.330821770572434"/>
    <m/>
    <n v="0.12066222115499799"/>
    <n v="2.8880692655278855E-4"/>
    <n v="4.4242158044120745E-2"/>
    <m/>
    <n v="7.597208418503118E-2"/>
    <n v="8.5595152857082704E-2"/>
    <n v="0.34344503998717874"/>
    <n v="-1.0272337273980726E-3"/>
  </r>
  <r>
    <x v="12"/>
    <x v="22"/>
    <x v="5"/>
    <x v="4"/>
    <x v="129"/>
    <x v="0"/>
    <n v="0.32156932100923907"/>
    <n v="1"/>
    <n v="0.3189273652842527"/>
    <m/>
    <n v="0.13013141114081361"/>
    <m/>
    <n v="3.8625082575877087E-2"/>
    <m/>
    <n v="5.1797624203233132E-2"/>
    <n v="0.10102196094058871"/>
    <n v="0.35956381080365896"/>
    <n v="-6.725494842409473E-5"/>
  </r>
  <r>
    <x v="15"/>
    <x v="22"/>
    <x v="5"/>
    <x v="5"/>
    <x v="130"/>
    <x v="0"/>
    <n v="0.34563113493170478"/>
    <n v="1"/>
    <n v="0.32124845282167519"/>
    <n v="3.4827859560523887E-2"/>
    <n v="9.5343992671472616E-2"/>
    <m/>
    <n v="4.007571489400473E-2"/>
    <m/>
    <m/>
    <n v="0.15540271262119437"/>
    <n v="0.35369441701824883"/>
    <n v="-5.9314958711956841E-4"/>
  </r>
  <r>
    <x v="34"/>
    <x v="22"/>
    <x v="5"/>
    <x v="6"/>
    <x v="131"/>
    <x v="0"/>
    <n v="0.34803666688569163"/>
    <n v="1"/>
    <n v="0.36351053729393445"/>
    <m/>
    <n v="0.13861355485244872"/>
    <m/>
    <n v="1.8145538253084455E-2"/>
    <m/>
    <m/>
    <n v="8.7737328901008424E-2"/>
    <n v="0.39238884180825268"/>
    <n v="-3.95801108728674E-4"/>
  </r>
  <r>
    <x v="35"/>
    <x v="22"/>
    <x v="5"/>
    <x v="7"/>
    <x v="132"/>
    <x v="0"/>
    <n v="0.28993367917090873"/>
    <n v="1"/>
    <n v="0.32911327926338524"/>
    <m/>
    <n v="0.14334573368380965"/>
    <m/>
    <m/>
    <m/>
    <m/>
    <n v="8.0278591486206669E-2"/>
    <n v="0.44741440160156143"/>
    <n v="-1.5200603496300007E-4"/>
  </r>
  <r>
    <x v="32"/>
    <x v="23"/>
    <x v="1"/>
    <x v="8"/>
    <x v="133"/>
    <x v="2"/>
    <n v="0.34735817460112783"/>
    <n v="1"/>
    <n v="0.96048570610396933"/>
    <m/>
    <m/>
    <n v="-1.2733051371763857E-3"/>
    <n v="3.126697691081208E-2"/>
    <m/>
    <m/>
    <n v="8.4093525764837463E-3"/>
    <m/>
    <n v="1.1112695459113604E-3"/>
  </r>
  <r>
    <x v="0"/>
    <x v="23"/>
    <x v="1"/>
    <x v="0"/>
    <x v="134"/>
    <x v="2"/>
    <n v="0.33636200846623593"/>
    <n v="1"/>
    <n v="0.96410364601839815"/>
    <m/>
    <m/>
    <n v="-3.8801867424691076E-4"/>
    <n v="2.8950264518930877E-2"/>
    <m/>
    <m/>
    <n v="7.3649522286706945E-3"/>
    <m/>
    <n v="-3.0844091752738692E-5"/>
  </r>
  <r>
    <x v="1"/>
    <x v="23"/>
    <x v="1"/>
    <x v="1"/>
    <x v="135"/>
    <x v="2"/>
    <n v="0.32154674836482777"/>
    <n v="1"/>
    <n v="0.97872320719154404"/>
    <m/>
    <m/>
    <n v="1.4289938890664105E-3"/>
    <n v="1.4675634926463049E-2"/>
    <m/>
    <m/>
    <n v="4.7983762395364237E-3"/>
    <m/>
    <n v="3.7378775338997122E-4"/>
  </r>
  <r>
    <x v="10"/>
    <x v="23"/>
    <x v="1"/>
    <x v="2"/>
    <x v="136"/>
    <x v="2"/>
    <n v="0.32411055246623938"/>
    <n v="1"/>
    <n v="0.97592727111240807"/>
    <m/>
    <n v="0"/>
    <n v="2.5757090336967452E-4"/>
    <n v="2.0044218453115433E-2"/>
    <m/>
    <n v="0"/>
    <n v="3.7481007317931949E-3"/>
    <m/>
    <n v="2.2838799313519606E-5"/>
  </r>
  <r>
    <x v="11"/>
    <x v="23"/>
    <x v="1"/>
    <x v="3"/>
    <x v="137"/>
    <x v="1"/>
    <n v="0.29892309838231562"/>
    <n v="1"/>
    <n v="0.97342025539857457"/>
    <m/>
    <m/>
    <n v="-1.617443194464623E-4"/>
    <n v="2.0989546020910826E-2"/>
    <m/>
    <n v="0"/>
    <n v="5.7812858959669132E-3"/>
    <m/>
    <n v="-2.9342996005823344E-5"/>
  </r>
  <r>
    <x v="20"/>
    <x v="23"/>
    <x v="1"/>
    <x v="3"/>
    <x v="138"/>
    <x v="1"/>
    <n v="0.28214933287176491"/>
    <n v="1"/>
    <n v="0.97700710868917928"/>
    <m/>
    <m/>
    <n v="5.7530856439191608E-4"/>
    <n v="2.0262232975280438E-2"/>
    <m/>
    <n v="0"/>
    <n v="1.8142045105986951E-3"/>
    <m/>
    <n v="3.4114526054974324E-4"/>
  </r>
  <r>
    <x v="4"/>
    <x v="23"/>
    <x v="1"/>
    <x v="4"/>
    <x v="139"/>
    <x v="1"/>
    <n v="0.28542471350592147"/>
    <n v="1"/>
    <n v="0.96203545266454149"/>
    <m/>
    <m/>
    <n v="-1.6253797834069597E-3"/>
    <n v="3.2685790974668671E-2"/>
    <m/>
    <n v="0"/>
    <n v="6.7102835094782739E-3"/>
    <m/>
    <n v="1.9385263471845512E-4"/>
  </r>
  <r>
    <x v="36"/>
    <x v="23"/>
    <x v="1"/>
    <x v="4"/>
    <x v="140"/>
    <x v="1"/>
    <n v="0.28037432330609413"/>
    <n v="1"/>
    <n v="0.96737625881758516"/>
    <m/>
    <m/>
    <n v="7.0949129927674263E-4"/>
    <m/>
    <m/>
    <n v="2.1400466237139527E-2"/>
    <n v="1.0549333849693742E-2"/>
    <m/>
    <n v="-3.5550203695285814E-5"/>
  </r>
  <r>
    <x v="21"/>
    <x v="23"/>
    <x v="1"/>
    <x v="5"/>
    <x v="141"/>
    <x v="1"/>
    <n v="0.29933868705985817"/>
    <n v="1"/>
    <n v="0.97836690659636405"/>
    <m/>
    <m/>
    <n v="-2.3008794025436792E-5"/>
    <m/>
    <m/>
    <n v="1.502651240584295E-2"/>
    <n v="6.6371521227221505E-3"/>
    <m/>
    <n v="-7.5623309038390043E-6"/>
  </r>
  <r>
    <x v="5"/>
    <x v="23"/>
    <x v="1"/>
    <x v="5"/>
    <x v="142"/>
    <x v="1"/>
    <n v="0.29015171372700227"/>
    <n v="1"/>
    <n v="0.98408795665025905"/>
    <m/>
    <m/>
    <n v="3.8520925404792073E-5"/>
    <m/>
    <m/>
    <n v="1.1281473530160758E-2"/>
    <n v="4.5733525454434102E-3"/>
    <m/>
    <n v="1.8696348732033775E-5"/>
  </r>
  <r>
    <x v="14"/>
    <x v="23"/>
    <x v="1"/>
    <x v="6"/>
    <x v="143"/>
    <x v="1"/>
    <n v="0.26576634320916048"/>
    <n v="1"/>
    <n v="0.97362293192376215"/>
    <m/>
    <m/>
    <n v="4.8567669566866215E-4"/>
    <m/>
    <m/>
    <n v="2.0662882158533527E-2"/>
    <n v="5.189422227692554E-3"/>
    <m/>
    <n v="3.9086994343051553E-5"/>
  </r>
  <r>
    <x v="34"/>
    <x v="23"/>
    <x v="1"/>
    <x v="6"/>
    <x v="144"/>
    <x v="1"/>
    <n v="0.27793012423128671"/>
    <n v="1"/>
    <n v="0.95020556557452795"/>
    <m/>
    <m/>
    <m/>
    <m/>
    <m/>
    <m/>
    <n v="4.9793586557563017E-2"/>
    <m/>
    <n v="8.4786790910477302E-7"/>
  </r>
  <r>
    <x v="1"/>
    <x v="24"/>
    <x v="7"/>
    <x v="1"/>
    <x v="145"/>
    <x v="0"/>
    <n v="0.20996952596941282"/>
    <n v="1"/>
    <n v="-5.9217325502682203E-2"/>
    <m/>
    <n v="3.1248636471868631E-2"/>
    <m/>
    <m/>
    <m/>
    <n v="1.1602611491409932E-2"/>
    <n v="0.77947308909713586"/>
    <n v="0.23725077822394114"/>
    <n v="-3.5778978167334206E-4"/>
  </r>
  <r>
    <x v="8"/>
    <x v="25"/>
    <x v="1"/>
    <x v="8"/>
    <x v="146"/>
    <x v="0"/>
    <n v="0.40440803818728271"/>
    <n v="1"/>
    <n v="0.60477748309629276"/>
    <n v="4.0718782266928686E-3"/>
    <n v="0.12018754371648403"/>
    <n v="4.1192377510575221E-3"/>
    <n v="4.0375295606701528E-2"/>
    <n v="7.1216234220430998E-3"/>
    <n v="3.6505866335809212E-2"/>
    <n v="8.5288778603070971E-3"/>
    <n v="0.17560755504113515"/>
    <n v="-1.2953610565231686E-3"/>
  </r>
  <r>
    <x v="0"/>
    <x v="25"/>
    <x v="1"/>
    <x v="0"/>
    <x v="147"/>
    <x v="0"/>
    <n v="0.41379030266800088"/>
    <n v="1"/>
    <n v="0.60069617288118737"/>
    <n v="6.1362666813229378E-3"/>
    <n v="0.12284101348115228"/>
    <n v="3.1008482316947097E-3"/>
    <n v="3.9792299699808159E-2"/>
    <n v="5.3971718630999588E-3"/>
    <n v="3.5574957666931001E-2"/>
    <n v="1.1008429973121446E-2"/>
    <n v="0.17700431051404256"/>
    <n v="-1.5514709923604303E-3"/>
  </r>
  <r>
    <x v="9"/>
    <x v="25"/>
    <x v="1"/>
    <x v="0"/>
    <x v="148"/>
    <x v="0"/>
    <n v="0.39449120653059216"/>
    <n v="1"/>
    <n v="0.63619804474433239"/>
    <n v="7.0178679123094759E-3"/>
    <n v="0.10910742779062341"/>
    <n v="3.1706698297329721E-3"/>
    <n v="2.4174757929734527E-2"/>
    <n v="1.4921453734591736E-3"/>
    <n v="2.1086428709722646E-2"/>
    <n v="1.183368087005094E-2"/>
    <n v="0.18632678540034248"/>
    <n v="-4.0780856030796572E-4"/>
  </r>
  <r>
    <x v="10"/>
    <x v="25"/>
    <x v="1"/>
    <x v="2"/>
    <x v="149"/>
    <x v="0"/>
    <n v="0.40647872772238697"/>
    <n v="1"/>
    <n v="0.60923353972244609"/>
    <n v="2.6594633883071485E-3"/>
    <n v="0.11362737679709049"/>
    <n v="1.0349288486416559E-3"/>
    <n v="4.126968629397295E-2"/>
    <n v="6.2399483620406765E-3"/>
    <m/>
    <n v="2.3235996864838186E-2"/>
    <n v="0.20329191990692144"/>
    <n v="-5.9286018425844407E-4"/>
  </r>
  <r>
    <x v="11"/>
    <x v="25"/>
    <x v="1"/>
    <x v="3"/>
    <x v="150"/>
    <x v="1"/>
    <n v="0.38784261794812441"/>
    <n v="1"/>
    <n v="0.79380344904637157"/>
    <n v="5.0844915779450382E-3"/>
    <n v="0.14957270877162127"/>
    <n v="1.1425350063209829E-3"/>
    <n v="1.1316336443734816E-2"/>
    <m/>
    <n v="3.5424608047855168E-2"/>
    <n v="4.3244076675723019E-3"/>
    <m/>
    <n v="-6.6853656142084315E-4"/>
  </r>
  <r>
    <x v="12"/>
    <x v="25"/>
    <x v="1"/>
    <x v="4"/>
    <x v="151"/>
    <x v="1"/>
    <n v="0.39521695464027518"/>
    <n v="1"/>
    <n v="0.77522999255345959"/>
    <n v="1.0466786671279222E-2"/>
    <n v="0.14140041864801317"/>
    <n v="2.0228790552861639E-4"/>
    <n v="1.5737412708371201E-2"/>
    <m/>
    <n v="3.3362845868342816E-2"/>
    <n v="2.112296172947364E-2"/>
    <m/>
    <n v="2.4772939155317244E-3"/>
  </r>
  <r>
    <x v="13"/>
    <x v="25"/>
    <x v="1"/>
    <x v="4"/>
    <x v="152"/>
    <x v="1"/>
    <n v="0.39324220633761597"/>
    <n v="1"/>
    <n v="0.80155679768446664"/>
    <n v="5.2140138009144675E-3"/>
    <n v="0.11487412957758296"/>
    <n v="1.322675028314946E-3"/>
    <n v="9.7568585091656543E-3"/>
    <m/>
    <n v="2.6285708293133099E-2"/>
    <n v="4.1920539871638914E-2"/>
    <m/>
    <n v="-9.3072276521686485E-4"/>
  </r>
  <r>
    <x v="21"/>
    <x v="25"/>
    <x v="1"/>
    <x v="5"/>
    <x v="153"/>
    <x v="1"/>
    <n v="0.35866150520627527"/>
    <n v="1"/>
    <n v="0.83032154080749199"/>
    <n v="1.2485807327163952E-2"/>
    <n v="9.7282346561853097E-2"/>
    <m/>
    <n v="2.9988106615058763E-3"/>
    <m/>
    <m/>
    <n v="5.8061887543102285E-2"/>
    <m/>
    <n v="-1.1503929011171675E-3"/>
  </r>
  <r>
    <x v="6"/>
    <x v="25"/>
    <x v="1"/>
    <x v="6"/>
    <x v="154"/>
    <x v="1"/>
    <n v="0.37151391367815462"/>
    <n v="1"/>
    <n v="0.85433217816238805"/>
    <n v="-2.6701963024959156E-3"/>
    <n v="0.10509519393377338"/>
    <n v="4.7266781322407537E-3"/>
    <n v="1.1963484347768661E-2"/>
    <m/>
    <m/>
    <n v="3.4183537234882523E-2"/>
    <m/>
    <n v="-7.6308755085574293E-3"/>
  </r>
  <r>
    <x v="26"/>
    <x v="26"/>
    <x v="3"/>
    <x v="8"/>
    <x v="155"/>
    <x v="1"/>
    <n v="5.6314178077530509E-2"/>
    <n v="1"/>
    <n v="0.15754154861699324"/>
    <n v="2.1029879954435247E-3"/>
    <m/>
    <n v="2.116131670415047E-2"/>
    <n v="-7.4955457545929803E-3"/>
    <m/>
    <n v="7.9519233577708282E-3"/>
    <n v="0.63686581768262374"/>
    <m/>
    <n v="0.1818719513976112"/>
  </r>
  <r>
    <x v="0"/>
    <x v="26"/>
    <x v="3"/>
    <x v="0"/>
    <x v="156"/>
    <x v="1"/>
    <n v="6.4392221383980763E-2"/>
    <n v="1"/>
    <n v="0.2282810939160573"/>
    <n v="1.6787251901331804E-4"/>
    <m/>
    <n v="1.6525549495265416E-2"/>
    <n v="-2.8531945246750255E-3"/>
    <m/>
    <n v="8.8149029945776506E-3"/>
    <n v="0.54559526127155444"/>
    <m/>
    <n v="0.2034685143282069"/>
  </r>
  <r>
    <x v="1"/>
    <x v="26"/>
    <x v="3"/>
    <x v="1"/>
    <x v="157"/>
    <x v="1"/>
    <n v="5.629434460379891E-2"/>
    <n v="1"/>
    <n v="0.18297819136585278"/>
    <n v="-5.0976119456302349E-3"/>
    <m/>
    <n v="1.865433046957329E-2"/>
    <n v="-2.0969153553503489E-3"/>
    <m/>
    <m/>
    <n v="0.55556111240109296"/>
    <m/>
    <n v="0.25000089306446155"/>
  </r>
  <r>
    <x v="10"/>
    <x v="26"/>
    <x v="3"/>
    <x v="2"/>
    <x v="158"/>
    <x v="1"/>
    <n v="3.4516519882696883E-2"/>
    <n v="1"/>
    <n v="0.39977459543555727"/>
    <m/>
    <m/>
    <n v="2.0121032450907114E-2"/>
    <m/>
    <m/>
    <m/>
    <n v="0.57344023716480208"/>
    <m/>
    <n v="6.6641349487335062E-3"/>
  </r>
  <r>
    <x v="24"/>
    <x v="26"/>
    <x v="3"/>
    <x v="3"/>
    <x v="159"/>
    <x v="1"/>
    <n v="3.3306580395678749E-2"/>
    <n v="1"/>
    <n v="0.36806559941402595"/>
    <m/>
    <m/>
    <n v="7.009354496303534E-2"/>
    <m/>
    <m/>
    <m/>
    <n v="0.57336792903742573"/>
    <m/>
    <n v="-1.1527073414487121E-2"/>
  </r>
  <r>
    <x v="11"/>
    <x v="26"/>
    <x v="3"/>
    <x v="3"/>
    <x v="160"/>
    <x v="1"/>
    <n v="1.158363555023288E-2"/>
    <n v="1"/>
    <n v="0.67874964858026332"/>
    <m/>
    <m/>
    <m/>
    <m/>
    <m/>
    <m/>
    <n v="0.30424163621028916"/>
    <m/>
    <n v="1.7008715209447543E-2"/>
  </r>
  <r>
    <x v="20"/>
    <x v="26"/>
    <x v="3"/>
    <x v="3"/>
    <x v="161"/>
    <x v="1"/>
    <n v="1.4590141252225568E-2"/>
    <n v="1"/>
    <n v="0.78246924550831776"/>
    <m/>
    <m/>
    <m/>
    <m/>
    <m/>
    <m/>
    <n v="0.20468745661048035"/>
    <m/>
    <n v="1.2843297881201855E-2"/>
  </r>
  <r>
    <x v="25"/>
    <x v="26"/>
    <x v="3"/>
    <x v="4"/>
    <x v="162"/>
    <x v="1"/>
    <n v="1.8391447965200633E-2"/>
    <n v="1"/>
    <n v="0.56872705783414523"/>
    <m/>
    <m/>
    <n v="8.317707090336722E-2"/>
    <m/>
    <m/>
    <m/>
    <n v="0.33052629186412513"/>
    <m/>
    <n v="1.7569579398362341E-2"/>
  </r>
  <r>
    <x v="13"/>
    <x v="26"/>
    <x v="3"/>
    <x v="4"/>
    <x v="163"/>
    <x v="1"/>
    <n v="2.1344827551382145E-2"/>
    <n v="1"/>
    <n v="0.50519512472084438"/>
    <m/>
    <m/>
    <n v="7.8806919262651806E-2"/>
    <m/>
    <m/>
    <m/>
    <n v="0.43023960028767128"/>
    <m/>
    <n v="-1.424164427116744E-2"/>
  </r>
  <r>
    <x v="15"/>
    <x v="26"/>
    <x v="3"/>
    <x v="5"/>
    <x v="164"/>
    <x v="1"/>
    <n v="1.5883831112197544E-2"/>
    <n v="1"/>
    <n v="0.95527760750199042"/>
    <m/>
    <m/>
    <n v="4.4735434898856251E-2"/>
    <m/>
    <m/>
    <m/>
    <n v="0"/>
    <m/>
    <n v="-1.3042400846653885E-5"/>
  </r>
  <r>
    <x v="5"/>
    <x v="26"/>
    <x v="3"/>
    <x v="5"/>
    <x v="165"/>
    <x v="1"/>
    <n v="1.0292682008985197E-2"/>
    <n v="1"/>
    <n v="1.0418331774508975"/>
    <m/>
    <m/>
    <n v="-4.1833177450897055E-2"/>
    <m/>
    <m/>
    <m/>
    <n v="0"/>
    <m/>
    <n v="0"/>
  </r>
  <r>
    <x v="28"/>
    <x v="26"/>
    <x v="3"/>
    <x v="6"/>
    <x v="166"/>
    <x v="1"/>
    <n v="1.8838199713670284E-3"/>
    <n v="1"/>
    <n v="0.97168882323979422"/>
    <m/>
    <m/>
    <n v="2.8188084687346453E-2"/>
    <m/>
    <m/>
    <m/>
    <n v="0"/>
    <m/>
    <n v="1.2309207285936786E-4"/>
  </r>
  <r>
    <x v="8"/>
    <x v="27"/>
    <x v="1"/>
    <x v="0"/>
    <x v="167"/>
    <x v="0"/>
    <n v="0.44542317469938941"/>
    <n v="1"/>
    <n v="0.55854692399696471"/>
    <n v="1.1225816260954188E-2"/>
    <n v="3.0031679145829365E-2"/>
    <n v="1.6131857774848109E-2"/>
    <n v="4.176604273214099E-2"/>
    <n v="2.569273636708334E-2"/>
    <n v="5.6212658720358938E-2"/>
    <n v="9.2832315845191955E-4"/>
    <n v="0.28192976002893577"/>
    <n v="-2.246579818556739E-2"/>
  </r>
  <r>
    <x v="0"/>
    <x v="27"/>
    <x v="1"/>
    <x v="0"/>
    <x v="168"/>
    <x v="0"/>
    <n v="0.44348507426292488"/>
    <n v="1"/>
    <n v="0.55967315316583388"/>
    <n v="1.1377276530524472E-2"/>
    <n v="3.2069854004895176E-2"/>
    <n v="2.1708170095635786E-2"/>
    <n v="3.4750080152641909E-2"/>
    <n v="2.6368264245665893E-2"/>
    <n v="5.2650022286344335E-2"/>
    <n v="-5.215786551559653E-3"/>
    <n v="0.29971369867298503"/>
    <n v="-3.3094732602966755E-2"/>
  </r>
  <r>
    <x v="9"/>
    <x v="27"/>
    <x v="1"/>
    <x v="1"/>
    <x v="169"/>
    <x v="0"/>
    <n v="0.41448293579533341"/>
    <n v="1"/>
    <n v="0.56151843115918498"/>
    <n v="7.3636017966941065E-3"/>
    <n v="2.4004867849830334E-2"/>
    <n v="2.158794537373937E-2"/>
    <n v="2.8141097574421729E-2"/>
    <n v="2.4917332080305089E-2"/>
    <n v="4.4094537683072463E-2"/>
    <n v="1.3891507951474006E-2"/>
    <n v="0.29184480585790712"/>
    <n v="-1.7364127326629307E-2"/>
  </r>
  <r>
    <x v="10"/>
    <x v="27"/>
    <x v="1"/>
    <x v="2"/>
    <x v="170"/>
    <x v="0"/>
    <n v="0.42307830934734758"/>
    <n v="1"/>
    <n v="0.56710333728160478"/>
    <n v="8.0717175802091003E-3"/>
    <n v="2.9016202967156811E-2"/>
    <n v="1.601769947837654E-2"/>
    <n v="4.430052983476792E-2"/>
    <n v="2.6071935179920062E-2"/>
    <m/>
    <n v="9.2421884783005864E-2"/>
    <n v="0.22388341582278354"/>
    <n v="-6.8867229278246752E-3"/>
  </r>
  <r>
    <x v="33"/>
    <x v="27"/>
    <x v="1"/>
    <x v="3"/>
    <x v="171"/>
    <x v="0"/>
    <n v="0.45893217487146121"/>
    <n v="1"/>
    <n v="0.63969529073133391"/>
    <n v="6.5155417976273016E-3"/>
    <n v="4.2655311947340145E-2"/>
    <n v="1.0460329083148655E-2"/>
    <n v="2.8728475487899158E-2"/>
    <n v="1.0179799521004713E-2"/>
    <n v="4.0251137830969945E-2"/>
    <n v="8.8911008766932055E-6"/>
    <n v="0.22185442815147363"/>
    <n v="-3.4920565167397737E-4"/>
  </r>
  <r>
    <x v="36"/>
    <x v="27"/>
    <x v="1"/>
    <x v="4"/>
    <x v="172"/>
    <x v="0"/>
    <n v="0.44086629280067569"/>
    <n v="1"/>
    <n v="0.58017105707913974"/>
    <n v="6.432132478080786E-3"/>
    <n v="5.1084553914317724E-2"/>
    <n v="1.9014554338067837E-2"/>
    <n v="7.8441565352614276E-2"/>
    <n v="9.6619952323185321E-3"/>
    <n v="4.5074693347813104E-2"/>
    <n v="2.709537038223245E-3"/>
    <n v="0.2079598008965764"/>
    <n v="-5.4988967715163784E-4"/>
  </r>
  <r>
    <x v="37"/>
    <x v="27"/>
    <x v="1"/>
    <x v="5"/>
    <x v="173"/>
    <x v="0"/>
    <n v="0.41082641560803779"/>
    <n v="1"/>
    <n v="0.65152518444523955"/>
    <n v="1.6539763592768226E-2"/>
    <n v="5.1190266105195441E-2"/>
    <m/>
    <n v="2.3173909828930452E-2"/>
    <m/>
    <m/>
    <n v="0.14153564861960866"/>
    <n v="0.11704548704822315"/>
    <n v="-1.0102596399656244E-3"/>
  </r>
  <r>
    <x v="14"/>
    <x v="27"/>
    <x v="1"/>
    <x v="6"/>
    <x v="174"/>
    <x v="0"/>
    <n v="0.50450916919104682"/>
    <n v="1"/>
    <n v="0.45252662408259142"/>
    <m/>
    <n v="3.712337718934261E-2"/>
    <n v="8.9507461248755693E-2"/>
    <n v="5.1801079517565823E-2"/>
    <m/>
    <m/>
    <n v="0.15370927256630007"/>
    <n v="0.21584137605752979"/>
    <n v="-5.0919066208530614E-4"/>
  </r>
  <r>
    <x v="30"/>
    <x v="27"/>
    <x v="1"/>
    <x v="6"/>
    <x v="175"/>
    <x v="0"/>
    <n v="0.47833204904764609"/>
    <n v="1"/>
    <n v="0.46337034277230443"/>
    <m/>
    <n v="4.1567396519385742E-2"/>
    <n v="0.12103699660899377"/>
    <n v="8.2747731364494037E-2"/>
    <m/>
    <m/>
    <n v="0.10285244992740974"/>
    <n v="0.18911530675394497"/>
    <n v="-6.9022394653276971E-4"/>
  </r>
  <r>
    <x v="8"/>
    <x v="28"/>
    <x v="6"/>
    <x v="8"/>
    <x v="176"/>
    <x v="0"/>
    <n v="0.44351050989914625"/>
    <n v="1"/>
    <n v="0.60081928387398464"/>
    <n v="3.9115957149191069E-2"/>
    <n v="5.5745036272904752E-2"/>
    <n v="1.3797136344309301E-2"/>
    <n v="2.0458362664409729E-2"/>
    <n v="8.7316552422755326E-3"/>
    <n v="1.6616959539779E-2"/>
    <n v="2.3393826889922868E-2"/>
    <n v="0.22340534049466085"/>
    <n v="-2.083558471437741E-3"/>
  </r>
  <r>
    <x v="0"/>
    <x v="28"/>
    <x v="6"/>
    <x v="0"/>
    <x v="177"/>
    <x v="0"/>
    <n v="0.45628954390227905"/>
    <n v="1"/>
    <n v="0.58036630992564797"/>
    <n v="4.3444669168775603E-2"/>
    <n v="6.0467578132856394E-2"/>
    <n v="1.7321160610964573E-2"/>
    <n v="2.5250337617921E-2"/>
    <n v="1.0064521445912212E-2"/>
    <n v="1.5703341644808778E-2"/>
    <n v="3.52721816077824E-2"/>
    <n v="0.21514196140682554"/>
    <n v="-3.0320615614943132E-3"/>
  </r>
  <r>
    <x v="9"/>
    <x v="28"/>
    <x v="6"/>
    <x v="1"/>
    <x v="178"/>
    <x v="0"/>
    <n v="0.44456013299981617"/>
    <n v="1"/>
    <n v="0.54588895141278371"/>
    <n v="4.0215164196972811E-2"/>
    <n v="7.0449054812956172E-2"/>
    <n v="1.8759730921755955E-2"/>
    <n v="1.1087229033226835E-2"/>
    <n v="9.0085657735999494E-3"/>
    <n v="1.8528085016097338E-2"/>
    <n v="7.0589477330988165E-2"/>
    <n v="0.21703171396445553"/>
    <n v="-1.557972462836428E-3"/>
  </r>
  <r>
    <x v="10"/>
    <x v="28"/>
    <x v="6"/>
    <x v="2"/>
    <x v="179"/>
    <x v="0"/>
    <n v="0.4397233671519532"/>
    <n v="1"/>
    <n v="0.52771953363260882"/>
    <n v="0.10603064890816942"/>
    <n v="9.2120169397842205E-2"/>
    <n v="2.3071659154874823E-2"/>
    <n v="3.2912164617142838E-2"/>
    <n v="8.9712873946932847E-3"/>
    <n v="2.6453834502674193E-2"/>
    <n v="1.9088905956486269E-4"/>
    <n v="0.18484938952881286"/>
    <n v="-2.3195761963832216E-3"/>
  </r>
  <r>
    <x v="11"/>
    <x v="28"/>
    <x v="6"/>
    <x v="3"/>
    <x v="180"/>
    <x v="0"/>
    <n v="0.41502672540134827"/>
    <n v="1"/>
    <n v="0.57976075965254814"/>
    <n v="3.5937833306223251E-2"/>
    <n v="8.8303811489457748E-2"/>
    <n v="1.4391793357036357E-2"/>
    <n v="2.3615036131449923E-2"/>
    <n v="8.8422007680501041E-3"/>
    <n v="2.2542264987980572E-2"/>
    <n v="9.1123634904348319E-4"/>
    <n v="0.22589093193193929"/>
    <n v="-1.9586797372893501E-4"/>
  </r>
  <r>
    <x v="4"/>
    <x v="28"/>
    <x v="6"/>
    <x v="4"/>
    <x v="181"/>
    <x v="0"/>
    <n v="0.43346199277244585"/>
    <n v="1"/>
    <n v="0.5978404037719941"/>
    <m/>
    <n v="6.4417182945652504E-2"/>
    <n v="1.4382545642233562E-2"/>
    <n v="4.8379045278910938E-2"/>
    <n v="7.4261066304054831E-3"/>
    <n v="3.6131054215171189E-2"/>
    <n v="1.1599532628777229E-2"/>
    <n v="0.22035722077057193"/>
    <n v="-5.3309188371692773E-4"/>
  </r>
  <r>
    <x v="21"/>
    <x v="28"/>
    <x v="6"/>
    <x v="5"/>
    <x v="182"/>
    <x v="0"/>
    <n v="0.40962316806996657"/>
    <n v="1"/>
    <n v="0.61995926274036617"/>
    <m/>
    <n v="6.9850438910315713E-2"/>
    <m/>
    <m/>
    <m/>
    <m/>
    <n v="6.2003405575071002E-2"/>
    <n v="0.24850538634329508"/>
    <n v="-3.1849356904799648E-4"/>
  </r>
  <r>
    <x v="34"/>
    <x v="28"/>
    <x v="6"/>
    <x v="6"/>
    <x v="183"/>
    <x v="0"/>
    <n v="0.35302947051082345"/>
    <n v="1"/>
    <n v="4.8806012003327473E-2"/>
    <m/>
    <n v="6.4455612597384096E-2"/>
    <m/>
    <n v="1.4189524739042773E-2"/>
    <m/>
    <m/>
    <n v="0.65537901657938069"/>
    <n v="0.21802441710544662"/>
    <n v="-8.5458302458160575E-4"/>
  </r>
  <r>
    <x v="35"/>
    <x v="28"/>
    <x v="6"/>
    <x v="7"/>
    <x v="184"/>
    <x v="0"/>
    <n v="0.3988027405085961"/>
    <n v="1"/>
    <n v="3.8102097909636805E-2"/>
    <m/>
    <n v="4.2795038756347104E-2"/>
    <m/>
    <m/>
    <m/>
    <m/>
    <n v="0.58451336258476272"/>
    <n v="0.33504902489246347"/>
    <n v="-4.5952414321013331E-4"/>
  </r>
  <r>
    <x v="8"/>
    <x v="29"/>
    <x v="3"/>
    <x v="8"/>
    <x v="185"/>
    <x v="0"/>
    <n v="9.2465803359328178E-2"/>
    <n v="1"/>
    <n v="0.32916821728407536"/>
    <m/>
    <n v="7.8149014858594226E-2"/>
    <n v="0.20648967551622424"/>
    <m/>
    <n v="4.0789122340034116E-4"/>
    <n v="7.5447261136586813E-2"/>
    <n v="2.1382751247327166E-3"/>
    <n v="0.31068906283837716"/>
    <n v="-2.4893979819908293E-3"/>
  </r>
  <r>
    <x v="0"/>
    <x v="29"/>
    <x v="3"/>
    <x v="0"/>
    <x v="186"/>
    <x v="0"/>
    <n v="7.9670404302153747E-2"/>
    <n v="1"/>
    <n v="0.27941685126174731"/>
    <m/>
    <n v="0.24230404097642833"/>
    <n v="7.7814492369661176E-2"/>
    <m/>
    <n v="1.9379417096570828E-3"/>
    <n v="0.12010577727407648"/>
    <n v="3.6624645221747147E-3"/>
    <n v="0.26665096688572748"/>
    <n v="8.1074650005273537E-3"/>
  </r>
  <r>
    <x v="9"/>
    <x v="29"/>
    <x v="3"/>
    <x v="1"/>
    <x v="187"/>
    <x v="0"/>
    <n v="6.753510367589724E-2"/>
    <n v="1"/>
    <n v="0.28031721238988888"/>
    <m/>
    <m/>
    <n v="5.8549919031594941E-2"/>
    <m/>
    <n v="1.5303602806904719E-3"/>
    <n v="0.23870174914724779"/>
    <n v="4.1558038841864708E-2"/>
    <n v="0.38248096381114216"/>
    <n v="-3.1382435024290443E-3"/>
  </r>
  <r>
    <x v="8"/>
    <x v="30"/>
    <x v="3"/>
    <x v="8"/>
    <x v="188"/>
    <x v="1"/>
    <n v="1.7639241578327299E-2"/>
    <n v="1"/>
    <n v="0.62067059247686818"/>
    <m/>
    <m/>
    <m/>
    <m/>
    <m/>
    <m/>
    <n v="0.17981011897608531"/>
    <m/>
    <n v="0.19951928854704654"/>
  </r>
  <r>
    <x v="0"/>
    <x v="30"/>
    <x v="3"/>
    <x v="0"/>
    <x v="189"/>
    <x v="1"/>
    <n v="4.8484763628556769E-3"/>
    <n v="1"/>
    <n v="-0.51542332093633869"/>
    <m/>
    <m/>
    <m/>
    <m/>
    <m/>
    <m/>
    <n v="0.97383504703566137"/>
    <m/>
    <n v="0.54158827390067732"/>
  </r>
  <r>
    <x v="8"/>
    <x v="31"/>
    <x v="3"/>
    <x v="8"/>
    <x v="190"/>
    <x v="0"/>
    <n v="5.7693638444884135E-2"/>
    <n v="1"/>
    <n v="0.20771581551853538"/>
    <m/>
    <n v="0.15619085924005355"/>
    <n v="3.3842430162281348E-2"/>
    <m/>
    <n v="1.9355973957416856E-3"/>
    <n v="0.22940958892795196"/>
    <n v="-1.1204200138616065E-3"/>
    <n v="0.37307831807718622"/>
    <n v="-1.0521893078886228E-3"/>
  </r>
  <r>
    <x v="0"/>
    <x v="31"/>
    <x v="3"/>
    <x v="0"/>
    <x v="191"/>
    <x v="0"/>
    <n v="5.2248819830474719E-2"/>
    <n v="1"/>
    <n v="0.23834570519618214"/>
    <m/>
    <n v="0.1619897811626336"/>
    <n v="4.6971946399305846E-2"/>
    <m/>
    <n v="8.5221247469391599E-4"/>
    <n v="0.23245348500915816"/>
    <n v="7.8665766894823032E-4"/>
    <n v="0.31724669815868028"/>
    <n v="1.3535139303978141E-3"/>
  </r>
  <r>
    <x v="9"/>
    <x v="31"/>
    <x v="3"/>
    <x v="1"/>
    <x v="192"/>
    <x v="0"/>
    <n v="4.5077746324620353E-2"/>
    <n v="1"/>
    <n v="0.22679814139463125"/>
    <m/>
    <n v="0.15028950701212637"/>
    <n v="5.0510184632196801E-2"/>
    <m/>
    <n v="3.7485545827668066E-4"/>
    <n v="0.25540151890584512"/>
    <n v="1.3215243274838911E-3"/>
    <n v="0.31258285999890006"/>
    <n v="2.7214082705399674E-3"/>
  </r>
  <r>
    <x v="10"/>
    <x v="31"/>
    <x v="3"/>
    <x v="2"/>
    <x v="193"/>
    <x v="0"/>
    <n v="3.0849410965546571E-2"/>
    <n v="1"/>
    <n v="0.32665932283407534"/>
    <m/>
    <m/>
    <n v="5.8952414385842018E-3"/>
    <m/>
    <n v="-1.6039414591630531E-4"/>
    <n v="0.27433451560968064"/>
    <n v="1.186311418852673E-3"/>
    <n v="0.39219697611640114"/>
    <n v="-1.1197327167770066E-4"/>
  </r>
  <r>
    <x v="8"/>
    <x v="32"/>
    <x v="4"/>
    <x v="8"/>
    <x v="194"/>
    <x v="0"/>
    <n v="0.3471030155976052"/>
    <n v="1"/>
    <n v="0.85985592977201375"/>
    <m/>
    <n v="5.8506655301682003E-2"/>
    <n v="3.2642585121314461E-3"/>
    <n v="2.0427210725624902E-2"/>
    <n v="5.1321000896421094E-3"/>
    <n v="3.8212776798288578E-2"/>
    <n v="1.1864186846061995E-2"/>
    <n v="2.9749752085398967E-3"/>
    <n v="-2.380932539848611E-4"/>
  </r>
  <r>
    <x v="0"/>
    <x v="32"/>
    <x v="4"/>
    <x v="0"/>
    <x v="195"/>
    <x v="0"/>
    <n v="0.34986144553805137"/>
    <n v="1"/>
    <n v="0.85719483409078101"/>
    <m/>
    <n v="6.1495322845350003E-2"/>
    <n v="4.0495779591709523E-3"/>
    <n v="2.058535462578567E-2"/>
    <n v="4.2761529249149745E-3"/>
    <n v="3.1563451180287742E-2"/>
    <n v="1.5536569079590152E-2"/>
    <n v="5.6805580697251237E-3"/>
    <n v="-3.8182077560566769E-4"/>
  </r>
  <r>
    <x v="9"/>
    <x v="32"/>
    <x v="4"/>
    <x v="1"/>
    <x v="196"/>
    <x v="0"/>
    <n v="0.366713544801272"/>
    <n v="1"/>
    <n v="0.84237570358300029"/>
    <m/>
    <n v="6.9879691063480243E-2"/>
    <n v="4.6380547550913418E-3"/>
    <n v="1.4934825702859521E-2"/>
    <n v="6.1284208019037516E-3"/>
    <n v="3.480266284669932E-2"/>
    <n v="1.1989154498312069E-2"/>
    <n v="1.6141922026808937E-2"/>
    <n v="-8.9043527815555791E-4"/>
  </r>
  <r>
    <x v="10"/>
    <x v="32"/>
    <x v="4"/>
    <x v="2"/>
    <x v="197"/>
    <x v="0"/>
    <n v="0.40009786775339312"/>
    <n v="1"/>
    <n v="0.81098185582867988"/>
    <n v="3.0882785639623502E-3"/>
    <n v="7.0779427891286106E-2"/>
    <n v="1.3399811100215278E-3"/>
    <n v="2.9514759518785631E-2"/>
    <n v="1.6520888066657757E-2"/>
    <n v="2.6934618523682102E-2"/>
    <n v="5.6261143732581767E-3"/>
    <n v="3.5746931329176806E-2"/>
    <n v="-5.3285520551026619E-4"/>
  </r>
  <r>
    <x v="33"/>
    <x v="32"/>
    <x v="4"/>
    <x v="3"/>
    <x v="198"/>
    <x v="0"/>
    <n v="0.39638073086242637"/>
    <n v="1"/>
    <n v="0.8147766370522217"/>
    <n v="3.5708513904896388E-3"/>
    <n v="6.0379125856430203E-2"/>
    <m/>
    <n v="4.7390200439751132E-2"/>
    <n v="1.0827382800372556E-2"/>
    <n v="2.2859934590210653E-2"/>
    <n v="5.2199180889113831E-3"/>
    <n v="3.6310300978594855E-2"/>
    <n v="-1.3343511969821403E-3"/>
  </r>
  <r>
    <x v="4"/>
    <x v="32"/>
    <x v="4"/>
    <x v="4"/>
    <x v="199"/>
    <x v="2"/>
    <n v="0.40521602243910793"/>
    <n v="1"/>
    <n v="0.75624058977007313"/>
    <m/>
    <n v="7.5921307969440341E-2"/>
    <m/>
    <n v="9.1075558403794166E-2"/>
    <m/>
    <m/>
    <n v="4.5081378721903216E-2"/>
    <n v="3.2600891746977216E-2"/>
    <n v="-9.1972661218799598E-4"/>
  </r>
  <r>
    <x v="15"/>
    <x v="32"/>
    <x v="4"/>
    <x v="5"/>
    <x v="200"/>
    <x v="1"/>
    <n v="0.3500484511144748"/>
    <n v="1"/>
    <n v="0.6792165003967805"/>
    <m/>
    <n v="0.14458678154404264"/>
    <m/>
    <n v="0.18397007142047389"/>
    <m/>
    <m/>
    <n v="0"/>
    <m/>
    <n v="-7.7733533612970298E-3"/>
  </r>
  <r>
    <x v="34"/>
    <x v="32"/>
    <x v="4"/>
    <x v="6"/>
    <x v="201"/>
    <x v="1"/>
    <n v="0.25994704673075458"/>
    <n v="1"/>
    <n v="0.80278450566824777"/>
    <m/>
    <n v="2.378729774279275E-2"/>
    <m/>
    <m/>
    <m/>
    <m/>
    <n v="0.16511294446126418"/>
    <m/>
    <n v="8.3152521276953616E-3"/>
  </r>
  <r>
    <x v="12"/>
    <x v="33"/>
    <x v="4"/>
    <x v="4"/>
    <x v="202"/>
    <x v="0"/>
    <n v="0.25353723176597986"/>
    <n v="1"/>
    <n v="0.6622299305618371"/>
    <n v="3.360420036727972E-3"/>
    <n v="0.11636519299013227"/>
    <n v="1.1190882375832745E-3"/>
    <n v="4.394524881833118E-2"/>
    <m/>
    <m/>
    <n v="8.3247964290146786E-3"/>
    <n v="0.16475734506833359"/>
    <n v="-1.020221419601438E-4"/>
  </r>
  <r>
    <x v="4"/>
    <x v="33"/>
    <x v="4"/>
    <x v="4"/>
    <x v="203"/>
    <x v="0"/>
    <n v="0.2589691725254023"/>
    <n v="1"/>
    <n v="0.6452011704162115"/>
    <n v="4.673251967793033E-3"/>
    <n v="6.2017285389495774E-2"/>
    <n v="9.4696192453852231E-4"/>
    <n v="6.9951041145136506E-2"/>
    <m/>
    <m/>
    <n v="1.751623070167518E-2"/>
    <n v="0.20009520917291124"/>
    <n v="-4.0115071776168892E-4"/>
  </r>
  <r>
    <x v="8"/>
    <x v="34"/>
    <x v="2"/>
    <x v="8"/>
    <x v="204"/>
    <x v="1"/>
    <n v="0.27586891257921092"/>
    <n v="1"/>
    <n v="0.93639068390623603"/>
    <m/>
    <n v="3.2940892790997045E-2"/>
    <m/>
    <n v="1.4539045626269587E-3"/>
    <n v="3.0267865853706895E-3"/>
    <m/>
    <n v="1.8450231331841618E-2"/>
    <m/>
    <n v="7.7375008229275738E-3"/>
  </r>
  <r>
    <x v="0"/>
    <x v="34"/>
    <x v="2"/>
    <x v="0"/>
    <x v="205"/>
    <x v="1"/>
    <n v="0.24866093656932375"/>
    <n v="1"/>
    <n v="0.92099772788979528"/>
    <m/>
    <n v="4.3810464567941798E-2"/>
    <m/>
    <n v="3.1241515311736371E-3"/>
    <n v="4.0824747424227257E-3"/>
    <m/>
    <n v="1.6657675874190824E-2"/>
    <m/>
    <n v="1.1327505394475731E-2"/>
  </r>
  <r>
    <x v="9"/>
    <x v="34"/>
    <x v="2"/>
    <x v="1"/>
    <x v="206"/>
    <x v="1"/>
    <n v="0.21579387239751899"/>
    <n v="1"/>
    <n v="0.92706302642017135"/>
    <m/>
    <n v="3.4780511185762572E-2"/>
    <m/>
    <n v="3.1472141384462308E-3"/>
    <n v="6.0656912070351206E-3"/>
    <m/>
    <n v="2.7833142545822795E-2"/>
    <m/>
    <n v="1.1104145027618986E-3"/>
  </r>
  <r>
    <x v="10"/>
    <x v="34"/>
    <x v="2"/>
    <x v="2"/>
    <x v="207"/>
    <x v="1"/>
    <n v="0.21124354856870395"/>
    <n v="1"/>
    <n v="0.94747952116963619"/>
    <m/>
    <n v="2.3993472944083223E-2"/>
    <m/>
    <n v="1.5605667301027745E-3"/>
    <n v="2.3196833454240378E-3"/>
    <m/>
    <n v="2.4674657435398123E-2"/>
    <m/>
    <n v="-2.7901624644389008E-5"/>
  </r>
  <r>
    <x v="11"/>
    <x v="34"/>
    <x v="2"/>
    <x v="3"/>
    <x v="208"/>
    <x v="1"/>
    <n v="0.19451579666061772"/>
    <n v="1"/>
    <n v="0.86937997703919123"/>
    <m/>
    <n v="3.7868092995330747E-2"/>
    <n v="6.2117911458903774E-3"/>
    <n v="6.1580401367912442E-3"/>
    <n v="3.1542714811344089E-2"/>
    <m/>
    <n v="5.0747037609479628E-2"/>
    <m/>
    <n v="-1.9076537380272659E-3"/>
  </r>
  <r>
    <x v="8"/>
    <x v="35"/>
    <x v="6"/>
    <x v="8"/>
    <x v="209"/>
    <x v="1"/>
    <n v="0.36026778496479139"/>
    <n v="1"/>
    <n v="0.87804428726043737"/>
    <m/>
    <n v="2.6446613816995476E-2"/>
    <m/>
    <n v="1.823747435480684E-2"/>
    <m/>
    <m/>
    <n v="4.6969730237470073E-2"/>
    <m/>
    <n v="3.0301894330290156E-2"/>
  </r>
  <r>
    <x v="0"/>
    <x v="35"/>
    <x v="6"/>
    <x v="0"/>
    <x v="210"/>
    <x v="1"/>
    <n v="0.36892686717966744"/>
    <n v="1"/>
    <n v="0.89168266263032814"/>
    <m/>
    <n v="2.5391302141908854E-2"/>
    <m/>
    <n v="2.459485113183774E-2"/>
    <m/>
    <m/>
    <n v="3.7565851224853911E-2"/>
    <m/>
    <n v="2.0765332871071362E-2"/>
  </r>
  <r>
    <x v="19"/>
    <x v="35"/>
    <x v="6"/>
    <x v="1"/>
    <x v="211"/>
    <x v="1"/>
    <n v="0.27261706727226648"/>
    <n v="1"/>
    <n v="0.91104788365179579"/>
    <m/>
    <n v="3.8726473136712888E-2"/>
    <m/>
    <n v="2.7881442809829685E-2"/>
    <m/>
    <m/>
    <n v="3.4088381202465989E-2"/>
    <m/>
    <n v="-1.1744180800804449E-2"/>
  </r>
  <r>
    <x v="8"/>
    <x v="36"/>
    <x v="4"/>
    <x v="8"/>
    <x v="212"/>
    <x v="0"/>
    <n v="0.36861286046442687"/>
    <n v="1"/>
    <n v="0.7255832004069811"/>
    <n v="4.6723692550443389E-3"/>
    <n v="8.9512254437314601E-2"/>
    <n v="3.2495945187746896E-3"/>
    <n v="7.5683445706367118E-3"/>
    <m/>
    <m/>
    <n v="4.9342006578338454E-2"/>
    <n v="0.1203384020880129"/>
    <n v="-2.6617185510297161E-4"/>
  </r>
  <r>
    <x v="0"/>
    <x v="36"/>
    <x v="4"/>
    <x v="0"/>
    <x v="213"/>
    <x v="0"/>
    <n v="0.38850483594465263"/>
    <n v="1"/>
    <n v="0.74355773982889406"/>
    <n v="5.6649424928865832E-3"/>
    <n v="7.2324131875302886E-2"/>
    <n v="5.5569817042450181E-3"/>
    <n v="2.0992975351352385E-2"/>
    <m/>
    <m/>
    <n v="4.4610597431013047E-2"/>
    <n v="0.10751814940813498"/>
    <n v="-2.2551809182904013E-4"/>
  </r>
  <r>
    <x v="9"/>
    <x v="36"/>
    <x v="4"/>
    <x v="1"/>
    <x v="214"/>
    <x v="0"/>
    <n v="0.507755387129327"/>
    <n v="1"/>
    <n v="0.39213717451410773"/>
    <n v="1.5779829299122695E-3"/>
    <n v="2.9252773605446331E-2"/>
    <n v="1.9549607422430846E-3"/>
    <n v="3.1340439932715531E-3"/>
    <m/>
    <m/>
    <n v="1.9289285257114135E-2"/>
    <n v="0.55294972415637034"/>
    <n v="-2.9594519846534798E-4"/>
  </r>
  <r>
    <x v="10"/>
    <x v="36"/>
    <x v="4"/>
    <x v="2"/>
    <x v="215"/>
    <x v="0"/>
    <n v="0.43200781053209886"/>
    <n v="1"/>
    <n v="0.55456237396520724"/>
    <n v="3.0908154298354591E-3"/>
    <n v="5.3196823947661412E-2"/>
    <n v="1.3049457934314794E-3"/>
    <n v="1.7758992640496719E-2"/>
    <m/>
    <m/>
    <n v="6.3631502857684666E-2"/>
    <n v="0.30691249825274119"/>
    <n v="-4.579528870580381E-4"/>
  </r>
  <r>
    <x v="25"/>
    <x v="36"/>
    <x v="4"/>
    <x v="4"/>
    <x v="216"/>
    <x v="1"/>
    <n v="0.41953529359790548"/>
    <n v="1"/>
    <n v="0.73106401327030712"/>
    <n v="1.230097171857239E-2"/>
    <n v="0.18506491887011736"/>
    <m/>
    <n v="7.054423001570112E-2"/>
    <m/>
    <m/>
    <n v="4.0480422361997169E-3"/>
    <m/>
    <n v="-3.0221761108977273E-3"/>
  </r>
  <r>
    <x v="15"/>
    <x v="36"/>
    <x v="4"/>
    <x v="5"/>
    <x v="217"/>
    <x v="0"/>
    <n v="0.52868336769317625"/>
    <n v="1"/>
    <n v="0.52986703402407653"/>
    <n v="1.7345478247222552E-2"/>
    <n v="0.13642762513897264"/>
    <m/>
    <n v="3.270445527685889E-2"/>
    <m/>
    <m/>
    <n v="0.16521893222849618"/>
    <n v="0.12490497549039239"/>
    <n v="-6.4685004060191639E-3"/>
  </r>
  <r>
    <x v="26"/>
    <x v="37"/>
    <x v="4"/>
    <x v="8"/>
    <x v="218"/>
    <x v="1"/>
    <n v="0.3966170130356938"/>
    <n v="1"/>
    <m/>
    <m/>
    <n v="6.3965585346351966E-2"/>
    <n v="2.272677468819306E-2"/>
    <n v="3.6472857610831445E-2"/>
    <m/>
    <m/>
    <n v="0.87735846406178108"/>
    <m/>
    <n v="-5.2368170715750119E-4"/>
  </r>
  <r>
    <x v="0"/>
    <x v="37"/>
    <x v="4"/>
    <x v="0"/>
    <x v="219"/>
    <x v="1"/>
    <n v="0.39231553202126562"/>
    <n v="1"/>
    <m/>
    <m/>
    <n v="6.8865396160489908E-2"/>
    <n v="1.5371422327695323E-2"/>
    <n v="3.0094618866562475E-2"/>
    <n v="9.0849826464554451E-5"/>
    <n v="2.1624100249100404E-2"/>
    <n v="0.86434463513359217"/>
    <m/>
    <n v="-3.9102256390487205E-4"/>
  </r>
  <r>
    <x v="9"/>
    <x v="37"/>
    <x v="4"/>
    <x v="1"/>
    <x v="220"/>
    <x v="1"/>
    <n v="0.41773429902916753"/>
    <n v="1"/>
    <m/>
    <m/>
    <n v="8.030357271576917E-2"/>
    <n v="1.8013499524191137E-2"/>
    <n v="2.3548146950128808E-2"/>
    <n v="1.8172203434183004E-4"/>
    <n v="2.2874563942835088E-2"/>
    <n v="0.85578721076666697"/>
    <m/>
    <n v="-7.0871593393300521E-4"/>
  </r>
  <r>
    <x v="10"/>
    <x v="37"/>
    <x v="4"/>
    <x v="2"/>
    <x v="221"/>
    <x v="1"/>
    <n v="0.4164447666571468"/>
    <n v="1"/>
    <m/>
    <m/>
    <n v="9.7397478731725634E-2"/>
    <n v="1.8195819715371972E-2"/>
    <n v="2.9450572105968451E-2"/>
    <n v="7.7008434545862447E-5"/>
    <n v="2.5033804883668749E-2"/>
    <n v="0.83072575901817258"/>
    <m/>
    <n v="-8.8044288945338686E-4"/>
  </r>
  <r>
    <x v="33"/>
    <x v="37"/>
    <x v="4"/>
    <x v="3"/>
    <x v="222"/>
    <x v="1"/>
    <n v="0.37668408929932207"/>
    <n v="1"/>
    <m/>
    <m/>
    <n v="7.9372065518387658E-2"/>
    <n v="2.1641155431403578E-2"/>
    <n v="5.9497840735134477E-2"/>
    <n v="7.0691492624830061E-6"/>
    <n v="1.686894467802201E-2"/>
    <n v="0.82363934926733384"/>
    <m/>
    <n v="-1.0264247795440855E-3"/>
  </r>
  <r>
    <x v="12"/>
    <x v="37"/>
    <x v="4"/>
    <x v="4"/>
    <x v="223"/>
    <x v="1"/>
    <n v="0.37413017765689827"/>
    <n v="1"/>
    <m/>
    <m/>
    <n v="7.6807488175720029E-2"/>
    <n v="2.1025480922133355E-2"/>
    <n v="6.3885395664771083E-2"/>
    <n v="1.8309033137161648E-5"/>
    <n v="1.2415129242808414E-2"/>
    <n v="0.82689210362766852"/>
    <m/>
    <n v="-1.0439066662385373E-3"/>
  </r>
  <r>
    <x v="26"/>
    <x v="38"/>
    <x v="2"/>
    <x v="8"/>
    <x v="224"/>
    <x v="0"/>
    <n v="0.13971716882240381"/>
    <n v="1"/>
    <n v="0.23941024889685589"/>
    <m/>
    <n v="0.17465979212630986"/>
    <m/>
    <m/>
    <m/>
    <m/>
    <n v="-5.2173107418643097E-3"/>
    <n v="0.58080529509100909"/>
    <n v="1.0341974627689531E-2"/>
  </r>
  <r>
    <x v="0"/>
    <x v="38"/>
    <x v="2"/>
    <x v="0"/>
    <x v="225"/>
    <x v="0"/>
    <n v="0.11995355961015691"/>
    <n v="1"/>
    <n v="0.19261354659604743"/>
    <m/>
    <n v="0.11704496723568503"/>
    <m/>
    <m/>
    <m/>
    <m/>
    <n v="-1.8031031430169271E-2"/>
    <n v="0.68083695082468854"/>
    <n v="2.7535566773748455E-2"/>
  </r>
  <r>
    <x v="1"/>
    <x v="38"/>
    <x v="2"/>
    <x v="1"/>
    <x v="226"/>
    <x v="0"/>
    <n v="9.8221344022964174E-2"/>
    <n v="1"/>
    <n v="0.40961688590649531"/>
    <m/>
    <n v="0.20820828989854367"/>
    <m/>
    <m/>
    <m/>
    <m/>
    <n v="7.9514536347412672E-3"/>
    <n v="0.38367303573380707"/>
    <n v="-9.4496651735872465E-3"/>
  </r>
  <r>
    <x v="26"/>
    <x v="39"/>
    <x v="7"/>
    <x v="8"/>
    <x v="227"/>
    <x v="0"/>
    <n v="9.1884466862462058E-2"/>
    <n v="1"/>
    <n v="0.43116277419583759"/>
    <m/>
    <m/>
    <m/>
    <m/>
    <m/>
    <m/>
    <n v="0.31838164383650025"/>
    <n v="0.25045558196766354"/>
    <n v="-1.3428254604504341E-15"/>
  </r>
  <r>
    <x v="0"/>
    <x v="39"/>
    <x v="7"/>
    <x v="0"/>
    <x v="228"/>
    <x v="0"/>
    <n v="9.2547236137517294E-2"/>
    <n v="1"/>
    <n v="0.40116458025925433"/>
    <m/>
    <m/>
    <m/>
    <m/>
    <m/>
    <m/>
    <n v="0.36252399765180032"/>
    <n v="0.23631142208894562"/>
    <n v="0"/>
  </r>
  <r>
    <x v="1"/>
    <x v="39"/>
    <x v="7"/>
    <x v="1"/>
    <x v="229"/>
    <x v="0"/>
    <n v="8.7475792804735705E-2"/>
    <n v="1"/>
    <n v="0.29087559320117479"/>
    <m/>
    <m/>
    <m/>
    <m/>
    <m/>
    <m/>
    <n v="0.40482675366396315"/>
    <n v="0.30429765313486251"/>
    <n v="0"/>
  </r>
  <r>
    <x v="19"/>
    <x v="39"/>
    <x v="7"/>
    <x v="2"/>
    <x v="230"/>
    <x v="0"/>
    <n v="7.4449781639544035E-2"/>
    <n v="1"/>
    <n v="0.26281135676469713"/>
    <m/>
    <m/>
    <m/>
    <m/>
    <m/>
    <m/>
    <n v="0.42390503745844099"/>
    <n v="0.31328767513500061"/>
    <n v="-4.0693581387045399E-6"/>
  </r>
  <r>
    <x v="8"/>
    <x v="40"/>
    <x v="1"/>
    <x v="8"/>
    <x v="231"/>
    <x v="0"/>
    <n v="0.34082086281685758"/>
    <n v="1"/>
    <n v="0.58710570301907972"/>
    <n v="7.4345292958675471E-3"/>
    <n v="5.9761483974440296E-3"/>
    <n v="5.7715128094549557E-3"/>
    <n v="0.17022974995560597"/>
    <n v="1.8997849353255712E-3"/>
    <m/>
    <n v="2.160004735368979E-2"/>
    <n v="0.20070635920592375"/>
    <n v="-7.2383497239126844E-4"/>
  </r>
  <r>
    <x v="0"/>
    <x v="40"/>
    <x v="1"/>
    <x v="0"/>
    <x v="232"/>
    <x v="0"/>
    <n v="0.39108964803486651"/>
    <n v="1"/>
    <n v="0.44742912220914538"/>
    <n v="3.8213572709743641E-3"/>
    <n v="3.0434431181228768E-3"/>
    <n v="3.819488408144691E-3"/>
    <n v="9.7187875378619934E-2"/>
    <n v="2.9794345662065686E-3"/>
    <m/>
    <n v="9.3541256782220025E-3"/>
    <n v="0.43387893226259966"/>
    <n v="-1.5137788920355443E-3"/>
  </r>
  <r>
    <x v="9"/>
    <x v="40"/>
    <x v="1"/>
    <x v="1"/>
    <x v="233"/>
    <x v="0"/>
    <n v="0.35399200677824533"/>
    <n v="1"/>
    <n v="0.55395439785947931"/>
    <n v="9.530555696100812E-3"/>
    <n v="4.5030700044346164E-3"/>
    <n v="2.7417237859122066E-3"/>
    <n v="4.9645677142083323E-2"/>
    <n v="1.3053843383641921E-3"/>
    <m/>
    <n v="1.2112752349007272E-2"/>
    <n v="0.36746539362427216"/>
    <n v="-1.2589547996537495E-3"/>
  </r>
  <r>
    <x v="10"/>
    <x v="40"/>
    <x v="1"/>
    <x v="2"/>
    <x v="234"/>
    <x v="1"/>
    <n v="0.2927518351294317"/>
    <n v="1"/>
    <n v="0.84561819365688817"/>
    <n v="1.8021960869528626E-2"/>
    <n v="3.127866860602574E-3"/>
    <n v="6.4615547059170102E-3"/>
    <n v="7.6252466599998014E-2"/>
    <n v="-2.0658611848402517E-4"/>
    <n v="3.0873147706779319E-3"/>
    <n v="0"/>
    <m/>
    <n v="4.7637228654871737E-2"/>
  </r>
  <r>
    <x v="11"/>
    <x v="40"/>
    <x v="1"/>
    <x v="3"/>
    <x v="235"/>
    <x v="1"/>
    <n v="0.29495774549100084"/>
    <n v="1"/>
    <n v="0.87752512847238562"/>
    <n v="6.8041595293119239E-3"/>
    <n v="6.6724477460198134E-3"/>
    <n v="7.5410335601623834E-3"/>
    <n v="7.4300396844043298E-2"/>
    <n v="8.2871630136225596E-4"/>
    <n v="8.4651519099632503E-4"/>
    <n v="0"/>
    <m/>
    <n v="2.5481602355718263E-2"/>
  </r>
  <r>
    <x v="4"/>
    <x v="40"/>
    <x v="1"/>
    <x v="4"/>
    <x v="236"/>
    <x v="1"/>
    <n v="0.29760820425759194"/>
    <n v="1"/>
    <n v="0.81954687422802097"/>
    <n v="2.3385370556572617E-2"/>
    <n v="1.3124142894722433E-2"/>
    <n v="1.036004096746238E-2"/>
    <n v="0.11383826932501165"/>
    <n v="2.4195906725580762E-3"/>
    <n v="4.1428146035383173E-3"/>
    <n v="4.3090613136561318E-3"/>
    <m/>
    <n v="8.8738354384575203E-3"/>
  </r>
  <r>
    <x v="37"/>
    <x v="40"/>
    <x v="1"/>
    <x v="5"/>
    <x v="237"/>
    <x v="1"/>
    <n v="0.27859899406015343"/>
    <n v="1"/>
    <n v="0.81935909275260144"/>
    <m/>
    <m/>
    <m/>
    <n v="0.12619988973233076"/>
    <m/>
    <m/>
    <n v="5.4789140949691E-2"/>
    <m/>
    <n v="-3.4812343462319154E-4"/>
  </r>
  <r>
    <x v="6"/>
    <x v="40"/>
    <x v="1"/>
    <x v="6"/>
    <x v="238"/>
    <x v="1"/>
    <n v="0.27426905053033529"/>
    <n v="1"/>
    <m/>
    <m/>
    <m/>
    <m/>
    <n v="0.16478096676101475"/>
    <m/>
    <m/>
    <n v="0.83267979797214653"/>
    <m/>
    <n v="2.5392352668386631E-3"/>
  </r>
  <r>
    <x v="38"/>
    <x v="40"/>
    <x v="1"/>
    <x v="7"/>
    <x v="239"/>
    <x v="1"/>
    <n v="0.23472448856499148"/>
    <n v="1"/>
    <m/>
    <m/>
    <m/>
    <m/>
    <m/>
    <m/>
    <m/>
    <m/>
    <m/>
    <m/>
  </r>
  <r>
    <x v="27"/>
    <x v="41"/>
    <x v="1"/>
    <x v="2"/>
    <x v="240"/>
    <x v="0"/>
    <n v="0.49178293921131505"/>
    <n v="1"/>
    <n v="8.3178982832381903E-4"/>
    <n v="4.6347067253154905E-2"/>
    <n v="6.866042977117702E-2"/>
    <n v="5.2364335297317925E-2"/>
    <n v="7.0339291655641623E-2"/>
    <n v="3.7550616921705214E-2"/>
    <n v="2.6800661240165887E-2"/>
    <n v="0.53990058692487519"/>
    <n v="0.16098953735020152"/>
    <n v="-3.7843162425631252E-3"/>
  </r>
  <r>
    <x v="11"/>
    <x v="41"/>
    <x v="1"/>
    <x v="3"/>
    <x v="241"/>
    <x v="0"/>
    <n v="0.46409061023173875"/>
    <n v="1"/>
    <n v="0.52149391907319387"/>
    <n v="5.8003779775359199E-2"/>
    <n v="6.2887135834416116E-2"/>
    <n v="3.0126790281154031E-2"/>
    <n v="7.9521081738329863E-2"/>
    <n v="4.6128481185026507E-2"/>
    <n v="3.2695240252315128E-2"/>
    <n v="-1.0866166425654789E-4"/>
    <n v="0.17132139002568461"/>
    <n v="-2.0691565012228587E-3"/>
  </r>
  <r>
    <x v="4"/>
    <x v="41"/>
    <x v="1"/>
    <x v="4"/>
    <x v="242"/>
    <x v="0"/>
    <n v="0.5479748155678823"/>
    <n v="1"/>
    <n v="0.44864615260766372"/>
    <n v="2.9338080955050146E-2"/>
    <n v="0.12216603656573125"/>
    <n v="4.1702196806163459E-2"/>
    <n v="0.11346848203317868"/>
    <n v="5.5681567460554089E-2"/>
    <n v="3.9859226108838505E-2"/>
    <n v="3.2413177259120562E-3"/>
    <n v="0.15352374506553437"/>
    <n v="-7.6268053286262663E-3"/>
  </r>
  <r>
    <x v="15"/>
    <x v="41"/>
    <x v="1"/>
    <x v="5"/>
    <x v="243"/>
    <x v="0"/>
    <n v="0.5031933589409171"/>
    <n v="1"/>
    <n v="0.51408441904006796"/>
    <n v="4.3659522942579458E-2"/>
    <n v="8.3069869456647502E-2"/>
    <m/>
    <n v="0.1025395518995469"/>
    <m/>
    <m/>
    <n v="0.12703188929130838"/>
    <n v="0.13345757825814364"/>
    <n v="-3.8428308882937504E-3"/>
  </r>
  <r>
    <x v="14"/>
    <x v="41"/>
    <x v="1"/>
    <x v="6"/>
    <x v="244"/>
    <x v="0"/>
    <n v="0.5074686470975468"/>
    <n v="1"/>
    <n v="0.55869889316807408"/>
    <n v="5.3156932807717036E-2"/>
    <n v="6.3114336228934018E-2"/>
    <n v="2.8526813635493874E-2"/>
    <n v="4.1293397874438524E-2"/>
    <m/>
    <m/>
    <n v="6.4529939434208414E-2"/>
    <n v="0.19223570321064315"/>
    <n v="-1.5560163595091086E-3"/>
  </r>
  <r>
    <x v="7"/>
    <x v="41"/>
    <x v="1"/>
    <x v="7"/>
    <x v="245"/>
    <x v="0"/>
    <n v="0.52114515126010785"/>
    <n v="1"/>
    <n v="0.52931542072532733"/>
    <n v="4.2857869249281734E-2"/>
    <n v="4.6099044301190439E-2"/>
    <m/>
    <n v="2.6346442801050727E-2"/>
    <m/>
    <m/>
    <n v="0.15262491795600719"/>
    <n v="0.20497260068844644"/>
    <n v="-2.2162957213038869E-3"/>
  </r>
  <r>
    <x v="22"/>
    <x v="41"/>
    <x v="1"/>
    <x v="9"/>
    <x v="246"/>
    <x v="0"/>
    <n v="0.46207309298799204"/>
    <n v="1"/>
    <n v="0.44778660858683722"/>
    <n v="5.0633480048409479E-2"/>
    <n v="4.2965578608032594E-2"/>
    <m/>
    <n v="1.2884477573810385E-2"/>
    <m/>
    <m/>
    <n v="0.13057244859740244"/>
    <n v="0.31634653480351516"/>
    <n v="-1.1891282180072934E-3"/>
  </r>
  <r>
    <x v="39"/>
    <x v="41"/>
    <x v="1"/>
    <x v="9"/>
    <x v="247"/>
    <x v="0"/>
    <n v="0.3330437305347102"/>
    <n v="1"/>
    <n v="0.39624434514382023"/>
    <n v="6.5149632645780747E-2"/>
    <n v="7.674074233538257E-2"/>
    <m/>
    <n v="1.8540701125281785E-2"/>
    <m/>
    <m/>
    <n v="1.3991444291017122E-2"/>
    <n v="0.42918705387759365"/>
    <n v="1.4608058112386131E-4"/>
  </r>
  <r>
    <x v="8"/>
    <x v="42"/>
    <x v="6"/>
    <x v="8"/>
    <x v="248"/>
    <x v="0"/>
    <n v="0.30558094097627075"/>
    <n v="1"/>
    <n v="0.7681580239464737"/>
    <n v="4.0634201376329658E-5"/>
    <n v="6.3570207126684819E-2"/>
    <m/>
    <n v="4.0436417479478959E-2"/>
    <n v="2.9190440496291363E-3"/>
    <m/>
    <n v="8.573123861973006E-2"/>
    <n v="3.9491364462620471E-2"/>
    <n v="-3.4692988599338228E-4"/>
  </r>
  <r>
    <x v="0"/>
    <x v="42"/>
    <x v="6"/>
    <x v="0"/>
    <x v="249"/>
    <x v="0"/>
    <n v="0.28418700248420564"/>
    <n v="1"/>
    <n v="0.83981028544443836"/>
    <n v="9.8125268411534136E-4"/>
    <n v="4.9356924461508724E-2"/>
    <m/>
    <n v="5.5268394424226257E-2"/>
    <n v="2.9309256284038008E-3"/>
    <m/>
    <n v="5.6746689662370377E-2"/>
    <n v="-4.8566447146668138E-3"/>
    <n v="-2.3782759039606212E-4"/>
  </r>
  <r>
    <x v="9"/>
    <x v="42"/>
    <x v="6"/>
    <x v="1"/>
    <x v="250"/>
    <x v="0"/>
    <n v="0.24115752333840304"/>
    <n v="1"/>
    <n v="0.90762250582181336"/>
    <n v="9.8892465061534748E-5"/>
    <n v="4.6138694154322792E-2"/>
    <m/>
    <n v="3.6204956150595623E-2"/>
    <m/>
    <m/>
    <n v="5.6555771608964217E-2"/>
    <n v="-4.6477436238122533E-2"/>
    <n v="-1.4338396263497623E-4"/>
  </r>
  <r>
    <x v="10"/>
    <x v="42"/>
    <x v="6"/>
    <x v="2"/>
    <x v="251"/>
    <x v="0"/>
    <n v="0.3213637322558005"/>
    <n v="1"/>
    <n v="0.8231121617292696"/>
    <n v="2.3721755212631819E-2"/>
    <n v="4.1957484681261342E-2"/>
    <m/>
    <n v="7.8110970315653588E-2"/>
    <n v="9.8153545599580856E-4"/>
    <n v="2.0013381705252159E-2"/>
    <n v="3.0394460478995609E-2"/>
    <n v="-1.7880672430688888E-2"/>
    <n v="-4.1107714837101093E-4"/>
  </r>
  <r>
    <x v="24"/>
    <x v="42"/>
    <x v="6"/>
    <x v="3"/>
    <x v="252"/>
    <x v="0"/>
    <n v="0.30132202014202081"/>
    <n v="1"/>
    <n v="0.82214950721943292"/>
    <n v="2.8797860128320928E-2"/>
    <n v="4.8631438881869465E-2"/>
    <m/>
    <n v="4.1420927815867717E-2"/>
    <n v="1.0272811547014046E-3"/>
    <n v="8.3873385261022046E-3"/>
    <n v="2.6600549072855389E-2"/>
    <n v="2.3551843710515663E-2"/>
    <n v="-5.6674650966561096E-4"/>
  </r>
  <r>
    <x v="11"/>
    <x v="42"/>
    <x v="6"/>
    <x v="3"/>
    <x v="253"/>
    <x v="0"/>
    <n v="0.27273973595102574"/>
    <n v="1"/>
    <n v="0.86510042259648845"/>
    <n v="1.9481898038006075E-2"/>
    <n v="5.1414160742794965E-2"/>
    <m/>
    <n v="3.594783375269299E-2"/>
    <n v="2.5494782518461824E-3"/>
    <n v="1.4235380246398791E-2"/>
    <n v="2.6422990619862131E-2"/>
    <n v="-1.5227372904511011E-2"/>
    <n v="7.5208656421334161E-5"/>
  </r>
  <r>
    <x v="15"/>
    <x v="42"/>
    <x v="6"/>
    <x v="5"/>
    <x v="254"/>
    <x v="0"/>
    <n v="0.23435844138227502"/>
    <n v="1"/>
    <n v="0.76901150697174614"/>
    <n v="1.2796518648954905E-2"/>
    <m/>
    <m/>
    <n v="3.4725199895729718E-2"/>
    <n v="6.4370946891308882E-4"/>
    <n v="1.68194368340134E-2"/>
    <n v="4.0293020806179622E-3"/>
    <n v="0.16209987604602799"/>
    <n v="-1.2554994600309758E-4"/>
  </r>
  <r>
    <x v="40"/>
    <x v="42"/>
    <x v="6"/>
    <x v="7"/>
    <x v="255"/>
    <x v="0"/>
    <n v="0.2233293010489463"/>
    <n v="1"/>
    <n v="0.71254362059971588"/>
    <m/>
    <m/>
    <m/>
    <n v="6.2395445469753397E-3"/>
    <m/>
    <m/>
    <n v="4.4151242062849635E-2"/>
    <n v="0.23678902919432274"/>
    <n v="2.7656359613635601E-4"/>
  </r>
  <r>
    <x v="8"/>
    <x v="43"/>
    <x v="7"/>
    <x v="8"/>
    <x v="256"/>
    <x v="0"/>
    <n v="7.573386235788819E-2"/>
    <n v="1"/>
    <n v="0.38986156836301644"/>
    <m/>
    <m/>
    <m/>
    <m/>
    <m/>
    <n v="6.1655626512236765E-2"/>
    <n v="0.69608107572091593"/>
    <n v="-0.14751497362262625"/>
    <n v="-8.3296973542799961E-5"/>
  </r>
  <r>
    <x v="0"/>
    <x v="43"/>
    <x v="7"/>
    <x v="0"/>
    <x v="257"/>
    <x v="0"/>
    <n v="3.791028041016186E-2"/>
    <n v="1"/>
    <n v="0.83833884754344179"/>
    <m/>
    <m/>
    <m/>
    <m/>
    <m/>
    <n v="0.1018272997460529"/>
    <n v="0.81445817878858517"/>
    <n v="-0.75454421648815861"/>
    <n v="-8.010958992131304E-5"/>
  </r>
  <r>
    <x v="9"/>
    <x v="43"/>
    <x v="7"/>
    <x v="1"/>
    <x v="258"/>
    <x v="0"/>
    <n v="6.6561297345064482E-2"/>
    <n v="1"/>
    <n v="0.47255354652890391"/>
    <m/>
    <m/>
    <m/>
    <m/>
    <m/>
    <n v="3.7314558712597354E-2"/>
    <n v="0.60484604658605035"/>
    <n v="-0.11469586485930337"/>
    <n v="-1.828696824819105E-5"/>
  </r>
  <r>
    <x v="27"/>
    <x v="43"/>
    <x v="7"/>
    <x v="2"/>
    <x v="259"/>
    <x v="0"/>
    <n v="5.6447562528145076E-2"/>
    <n v="1"/>
    <n v="0.49091078331526483"/>
    <m/>
    <m/>
    <m/>
    <m/>
    <m/>
    <n v="4.679851506291275E-2"/>
    <n v="0.25311278294293527"/>
    <n v="0.20920529583757463"/>
    <n v="-2.7377158687470288E-5"/>
  </r>
  <r>
    <x v="11"/>
    <x v="43"/>
    <x v="7"/>
    <x v="3"/>
    <x v="260"/>
    <x v="0"/>
    <n v="5.5221634919877596E-2"/>
    <n v="1"/>
    <n v="0.31132416037875404"/>
    <m/>
    <m/>
    <m/>
    <m/>
    <m/>
    <n v="3.8455392809587194E-2"/>
    <n v="0.47096907826601542"/>
    <n v="0.1792513685456428"/>
    <n v="0"/>
  </r>
  <r>
    <x v="12"/>
    <x v="43"/>
    <x v="7"/>
    <x v="4"/>
    <x v="261"/>
    <x v="0"/>
    <n v="4.1540918752144752E-2"/>
    <n v="1"/>
    <n v="0.33720575484119714"/>
    <m/>
    <m/>
    <m/>
    <m/>
    <m/>
    <n v="4.6653713992100103E-2"/>
    <n v="0.48012941969877176"/>
    <n v="0.13605928257169461"/>
    <n v="-4.8171103763614132E-5"/>
  </r>
  <r>
    <x v="4"/>
    <x v="43"/>
    <x v="7"/>
    <x v="4"/>
    <x v="262"/>
    <x v="0"/>
    <n v="9.4113716152886689E-2"/>
    <n v="1"/>
    <m/>
    <m/>
    <m/>
    <m/>
    <m/>
    <m/>
    <m/>
    <m/>
    <m/>
    <m/>
  </r>
  <r>
    <x v="21"/>
    <x v="43"/>
    <x v="7"/>
    <x v="5"/>
    <x v="263"/>
    <x v="0"/>
    <n v="3.5325158369914456E-2"/>
    <n v="1"/>
    <n v="0.15647806085984908"/>
    <m/>
    <m/>
    <m/>
    <m/>
    <m/>
    <m/>
    <n v="0.31335876709984578"/>
    <n v="0.530153105905802"/>
    <n v="1.0066134503105592E-5"/>
  </r>
  <r>
    <x v="34"/>
    <x v="43"/>
    <x v="7"/>
    <x v="6"/>
    <x v="264"/>
    <x v="0"/>
    <n v="2.3799603564141604E-2"/>
    <n v="1"/>
    <n v="4.1536181848734366E-2"/>
    <m/>
    <m/>
    <m/>
    <m/>
    <m/>
    <m/>
    <n v="0.15551244252302901"/>
    <n v="0.80295137562823504"/>
    <n v="1.5900063940148857E-15"/>
  </r>
  <r>
    <x v="7"/>
    <x v="43"/>
    <x v="7"/>
    <x v="7"/>
    <x v="265"/>
    <x v="0"/>
    <n v="1.7516879785333301E-2"/>
    <n v="1"/>
    <n v="3.7724362338616313E-2"/>
    <m/>
    <m/>
    <m/>
    <m/>
    <m/>
    <m/>
    <n v="0.12673454392778336"/>
    <n v="0.83554109373360252"/>
    <n v="-2.1850195981653772E-15"/>
  </r>
  <r>
    <x v="8"/>
    <x v="44"/>
    <x v="1"/>
    <x v="8"/>
    <x v="266"/>
    <x v="0"/>
    <n v="0.38525559774014495"/>
    <n v="1"/>
    <n v="0.47338544012080758"/>
    <n v="6.6217765999281237E-4"/>
    <n v="0.13517227502284249"/>
    <n v="1.586034000815509E-3"/>
    <n v="1.9496754652293849E-2"/>
    <n v="0.11007579007855682"/>
    <n v="4.324953649982273E-2"/>
    <n v="4.9159314914572316E-2"/>
    <n v="0.16603536483377107"/>
    <n v="1.1773122165248623E-3"/>
  </r>
  <r>
    <x v="0"/>
    <x v="44"/>
    <x v="1"/>
    <x v="0"/>
    <x v="267"/>
    <x v="0"/>
    <n v="0.38408676323634844"/>
    <n v="1"/>
    <n v="0.46459750101137642"/>
    <n v="6.2172023358230972E-4"/>
    <n v="0.12380784904978663"/>
    <n v="4.6335934564666111E-3"/>
    <n v="2.0945821934328278E-2"/>
    <n v="0.10712566340047337"/>
    <n v="5.3137380953067331E-2"/>
    <n v="5.1383207403755883E-2"/>
    <n v="0.17197771416436283"/>
    <n v="1.7695483928004214E-3"/>
  </r>
  <r>
    <x v="9"/>
    <x v="44"/>
    <x v="1"/>
    <x v="1"/>
    <x v="268"/>
    <x v="0"/>
    <n v="0.35394699496745174"/>
    <n v="1"/>
    <n v="0.46783083678409676"/>
    <n v="8.0942947616655905E-4"/>
    <n v="0.11138439385480278"/>
    <n v="2.8098304185968305E-3"/>
    <n v="1.2687348972962252E-2"/>
    <n v="0.10026363042592587"/>
    <n v="6.8190391608662929E-2"/>
    <n v="5.3344743666295172E-2"/>
    <n v="0.18035942548829825"/>
    <n v="2.3199693041927355E-3"/>
  </r>
  <r>
    <x v="10"/>
    <x v="44"/>
    <x v="1"/>
    <x v="2"/>
    <x v="269"/>
    <x v="0"/>
    <n v="0.34673568678333266"/>
    <n v="1"/>
    <n v="0.52481154247887019"/>
    <n v="5.8277643677122131E-4"/>
    <n v="0.10180403265958023"/>
    <n v="5.6678294809291334E-3"/>
    <n v="1.4661975973617314E-2"/>
    <n v="0.11182241969433813"/>
    <n v="7.9506261286500887E-2"/>
    <n v="3.2564824293452033E-2"/>
    <n v="0.12793969359323848"/>
    <n v="6.3864410270241879E-4"/>
  </r>
  <r>
    <x v="33"/>
    <x v="44"/>
    <x v="1"/>
    <x v="3"/>
    <x v="270"/>
    <x v="0"/>
    <n v="0.34640749811722443"/>
    <n v="1"/>
    <n v="0.49801469382596741"/>
    <n v="1.678889732025884E-3"/>
    <n v="7.8585331123140187E-2"/>
    <n v="5.5127722544133506E-3"/>
    <n v="2.9426873239467306E-2"/>
    <n v="0.11792157591201791"/>
    <n v="0.1011223285252735"/>
    <n v="1.8321251900462864E-2"/>
    <n v="0.14687071187212533"/>
    <n v="2.5455716151061062E-3"/>
  </r>
  <r>
    <x v="4"/>
    <x v="44"/>
    <x v="1"/>
    <x v="4"/>
    <x v="271"/>
    <x v="0"/>
    <n v="0.36000222314584807"/>
    <n v="1"/>
    <n v="0.44174166002745863"/>
    <n v="7.6970063411105428E-3"/>
    <n v="5.6012540745288303E-2"/>
    <n v="1.0190904551854752E-2"/>
    <n v="6.1851773636656063E-3"/>
    <n v="0.10063421432137827"/>
    <n v="0.15408986398186217"/>
    <n v="4.0120781090984936E-2"/>
    <n v="0.18327776707816856"/>
    <n v="5.0084498228203421E-5"/>
  </r>
  <r>
    <x v="13"/>
    <x v="44"/>
    <x v="1"/>
    <x v="4"/>
    <x v="272"/>
    <x v="0"/>
    <n v="0.36552520890583812"/>
    <n v="1"/>
    <n v="0.47394778510144714"/>
    <n v="1.9618432734756336E-3"/>
    <n v="4.9418913887559174E-2"/>
    <n v="1.2534623772057952E-2"/>
    <n v="1.443867552053287E-2"/>
    <n v="0.11026316112481743"/>
    <n v="0.15014033623416104"/>
    <n v="3.9411774332789175E-2"/>
    <n v="0.14624119829959931"/>
    <n v="1.6416884535603849E-3"/>
  </r>
  <r>
    <x v="21"/>
    <x v="44"/>
    <x v="1"/>
    <x v="5"/>
    <x v="273"/>
    <x v="0"/>
    <n v="0.32879409296218343"/>
    <n v="1"/>
    <n v="0.46617598728672233"/>
    <n v="6.972620406487124E-3"/>
    <n v="5.4270775559744446E-2"/>
    <m/>
    <n v="1.2592997127241514E-2"/>
    <m/>
    <m/>
    <n v="0.26812392286743691"/>
    <n v="0.19290430476389514"/>
    <n v="-1.040608011527562E-3"/>
  </r>
  <r>
    <x v="34"/>
    <x v="44"/>
    <x v="1"/>
    <x v="6"/>
    <x v="274"/>
    <x v="0"/>
    <n v="0.39303852302717796"/>
    <n v="1"/>
    <n v="0.41304998564391626"/>
    <n v="9.9739146902445841E-3"/>
    <n v="7.7831864804380563E-2"/>
    <m/>
    <n v="3.5998134727264958E-2"/>
    <m/>
    <m/>
    <n v="0.27647322946723663"/>
    <n v="0.18873464866284784"/>
    <n v="-2.0617779958907825E-3"/>
  </r>
  <r>
    <x v="35"/>
    <x v="44"/>
    <x v="1"/>
    <x v="7"/>
    <x v="275"/>
    <x v="0"/>
    <n v="0.34830049078955105"/>
    <n v="1"/>
    <n v="0.47676084709839028"/>
    <n v="4.3293804410657055E-3"/>
    <n v="9.6860691201457391E-2"/>
    <m/>
    <n v="4.1772670742174507E-2"/>
    <m/>
    <n v="1.9192488920807865E-2"/>
    <n v="0.16234511026642615"/>
    <n v="0.19935819509888075"/>
    <n v="-6.193837692027817E-4"/>
  </r>
  <r>
    <x v="41"/>
    <x v="44"/>
    <x v="1"/>
    <x v="9"/>
    <x v="276"/>
    <x v="0"/>
    <n v="0.28376227824872274"/>
    <n v="1"/>
    <n v="0.54289566829597158"/>
    <n v="8.7428802258365489E-3"/>
    <n v="4.5794425083827119E-2"/>
    <m/>
    <n v="1.809498430801303E-2"/>
    <m/>
    <m/>
    <n v="1.7889712591348261E-2"/>
    <n v="0.366623760483688"/>
    <n v="-4.1430988684385956E-5"/>
  </r>
  <r>
    <x v="42"/>
    <x v="44"/>
    <x v="1"/>
    <x v="9"/>
    <x v="277"/>
    <x v="0"/>
    <n v="0.25878698699443226"/>
    <n v="1"/>
    <n v="0.45086587421766738"/>
    <n v="4.3778446016378036E-2"/>
    <n v="0.1081849457568517"/>
    <m/>
    <n v="3.8216861061183861E-2"/>
    <m/>
    <m/>
    <n v="6.3412363748675538E-2"/>
    <n v="0.29570130020547636"/>
    <n v="-1.5979100623290284E-4"/>
  </r>
  <r>
    <x v="8"/>
    <x v="45"/>
    <x v="0"/>
    <x v="8"/>
    <x v="278"/>
    <x v="0"/>
    <n v="0.25907488492682318"/>
    <n v="1"/>
    <n v="0.52683934303923985"/>
    <n v="4.7356856584392423E-3"/>
    <n v="7.6397997758775746E-2"/>
    <n v="1.6611293162143027E-2"/>
    <n v="1.7061660962513332E-2"/>
    <n v="5.9677524523815677E-3"/>
    <n v="5.2680901524123504E-2"/>
    <n v="-1.14176577538323E-2"/>
    <n v="0.30960284232122898"/>
    <n v="1.5201808749872427E-3"/>
  </r>
  <r>
    <x v="0"/>
    <x v="45"/>
    <x v="0"/>
    <x v="0"/>
    <x v="279"/>
    <x v="0"/>
    <n v="0.27589882541593552"/>
    <n v="1"/>
    <n v="0.47051132968617515"/>
    <n v="4.6070121329435734E-3"/>
    <n v="7.7585719550462118E-2"/>
    <n v="1.8389406305123319E-2"/>
    <n v="4.8823737776712346E-2"/>
    <n v="5.6331779295638101E-3"/>
    <n v="5.3693373931524555E-2"/>
    <n v="4.7186452321574899E-3"/>
    <n v="0.31617857002293492"/>
    <n v="-1.409725675973418E-4"/>
  </r>
  <r>
    <x v="9"/>
    <x v="45"/>
    <x v="0"/>
    <x v="1"/>
    <x v="280"/>
    <x v="0"/>
    <n v="0.23104890125478222"/>
    <n v="1"/>
    <n v="0.51326690686391885"/>
    <n v="6.9404269555491558E-3"/>
    <n v="8.1954979608347495E-2"/>
    <n v="1.3486205699617098E-2"/>
    <n v="1.0513787124960868E-2"/>
    <n v="6.1035933616583101E-3"/>
    <n v="3.8504211524265919E-2"/>
    <n v="-8.9477512675831452E-3"/>
    <n v="0.33817315549049831"/>
    <n v="4.4846387672098752E-6"/>
  </r>
  <r>
    <x v="10"/>
    <x v="45"/>
    <x v="0"/>
    <x v="2"/>
    <x v="281"/>
    <x v="0"/>
    <n v="0.25425104055198489"/>
    <n v="1"/>
    <n v="0.48570368069200076"/>
    <n v="8.1771638135890688E-3"/>
    <n v="7.8335841459527725E-2"/>
    <n v="1.4815561948027321E-2"/>
    <n v="1.3882781074876645E-2"/>
    <n v="5.8565082848854796E-3"/>
    <n v="3.4483843767272787E-2"/>
    <n v="-7.7228769350563423E-3"/>
    <n v="0.3684072927971726"/>
    <n v="-1.9397969022959469E-3"/>
  </r>
  <r>
    <x v="11"/>
    <x v="45"/>
    <x v="0"/>
    <x v="3"/>
    <x v="282"/>
    <x v="0"/>
    <n v="0.25169310803707656"/>
    <n v="1"/>
    <n v="0.4598032731168249"/>
    <n v="7.7562839144784523E-3"/>
    <n v="4.7485684487265568E-2"/>
    <n v="1.050526221087829E-2"/>
    <n v="8.6651127997427625E-3"/>
    <n v="5.7728544224396605E-3"/>
    <n v="2.8376120208655781E-2"/>
    <n v="-5.3330178950156855E-3"/>
    <n v="0.43700424675495614"/>
    <n v="-3.5820020225921259E-5"/>
  </r>
  <r>
    <x v="12"/>
    <x v="45"/>
    <x v="0"/>
    <x v="4"/>
    <x v="283"/>
    <x v="0"/>
    <n v="0.25400414437538987"/>
    <n v="1"/>
    <n v="0.47349926769678419"/>
    <n v="7.7315888533338569E-3"/>
    <n v="6.5247564154002236E-2"/>
    <n v="1.2349665815303019E-2"/>
    <n v="1.1210436870243701E-2"/>
    <n v="7.36788369263489E-3"/>
    <n v="4.2069107242462503E-2"/>
    <n v="-3.3801746437157297E-3"/>
    <n v="0.38199480048407014"/>
    <n v="1.9098598348811506E-3"/>
  </r>
  <r>
    <x v="13"/>
    <x v="45"/>
    <x v="0"/>
    <x v="4"/>
    <x v="284"/>
    <x v="0"/>
    <n v="0.25944879991217246"/>
    <n v="1"/>
    <n v="0.46344106262387869"/>
    <n v="1.1138600157235938E-2"/>
    <n v="7.6232538348010276E-2"/>
    <n v="1.5328922079627189E-2"/>
    <n v="1.5792404270363557E-2"/>
    <n v="8.7737336891442336E-3"/>
    <n v="5.9419049592594413E-2"/>
    <n v="-4.27178722212819E-3"/>
    <n v="0.35460184032484909"/>
    <n v="-4.5636386357527774E-4"/>
  </r>
  <r>
    <x v="21"/>
    <x v="45"/>
    <x v="0"/>
    <x v="5"/>
    <x v="285"/>
    <x v="0"/>
    <n v="0.25986019237248703"/>
    <n v="1"/>
    <n v="0.46532361631792979"/>
    <n v="1.6356481675979213E-2"/>
    <n v="6.7297498338074024E-2"/>
    <n v="1.4062323664919477E-2"/>
    <n v="2.2593955449675556E-2"/>
    <n v="1.0891690205469236E-2"/>
    <n v="5.8981690394932895E-2"/>
    <n v="-2.719215653324304E-3"/>
    <n v="0.34737918189583927"/>
    <n v="-1.6722228949522124E-4"/>
  </r>
  <r>
    <x v="34"/>
    <x v="45"/>
    <x v="0"/>
    <x v="6"/>
    <x v="286"/>
    <x v="0"/>
    <n v="0.25777896264803096"/>
    <n v="1"/>
    <n v="0.44092230961318429"/>
    <n v="1.2039206699403747E-2"/>
    <n v="5.7972031697522221E-2"/>
    <m/>
    <n v="1.8087138589137231E-2"/>
    <n v="9.8532581626362605E-3"/>
    <n v="4.6821580089856436E-2"/>
    <n v="2.5269057708195739E-2"/>
    <n v="0.38845108845015813"/>
    <n v="5.8432898990587619E-4"/>
  </r>
  <r>
    <x v="35"/>
    <x v="45"/>
    <x v="0"/>
    <x v="7"/>
    <x v="287"/>
    <x v="0"/>
    <n v="0.27547869733207925"/>
    <n v="1"/>
    <n v="0.42443226776556425"/>
    <n v="1.0529877764877394E-2"/>
    <n v="6.7620710681940172E-2"/>
    <m/>
    <n v="1.4349672340667325E-2"/>
    <n v="3.8621990448817378E-3"/>
    <n v="5.0809882955184404E-2"/>
    <n v="3.625073253720356E-2"/>
    <n v="0.392077657848516"/>
    <n v="6.6999061165097767E-5"/>
  </r>
  <r>
    <x v="41"/>
    <x v="45"/>
    <x v="0"/>
    <x v="9"/>
    <x v="288"/>
    <x v="0"/>
    <n v="0.23319020925367265"/>
    <n v="1"/>
    <n v="0.42926799282776962"/>
    <m/>
    <m/>
    <m/>
    <n v="2.0623809012797284E-2"/>
    <m/>
    <m/>
    <n v="0.17378072603725933"/>
    <n v="0.37630767659950431"/>
    <n v="1.9795522669510882E-5"/>
  </r>
  <r>
    <x v="8"/>
    <x v="46"/>
    <x v="3"/>
    <x v="8"/>
    <x v="289"/>
    <x v="1"/>
    <n v="0.20232450184877215"/>
    <n v="1"/>
    <n v="0.76053702637080789"/>
    <m/>
    <n v="9.1878308814560022E-2"/>
    <m/>
    <n v="3.1630967799420207E-2"/>
    <m/>
    <n v="8.7312927010109828E-2"/>
    <n v="2.1825579927594575E-2"/>
    <m/>
    <n v="6.8151900775074367E-3"/>
  </r>
  <r>
    <x v="0"/>
    <x v="46"/>
    <x v="3"/>
    <x v="0"/>
    <x v="290"/>
    <x v="1"/>
    <n v="0.18696656965835171"/>
    <n v="1"/>
    <n v="0.78209965127099856"/>
    <m/>
    <n v="9.1595835001486575E-2"/>
    <m/>
    <n v="2.4346629543324939E-2"/>
    <m/>
    <n v="7.248819054835999E-2"/>
    <n v="1.9734476514727869E-2"/>
    <m/>
    <n v="9.7352171211020772E-3"/>
  </r>
  <r>
    <x v="9"/>
    <x v="46"/>
    <x v="3"/>
    <x v="1"/>
    <x v="291"/>
    <x v="1"/>
    <n v="0.18932265516993957"/>
    <n v="1"/>
    <n v="0.68637099699844561"/>
    <m/>
    <n v="7.6078563307263106E-2"/>
    <m/>
    <n v="1.5531676432021175E-2"/>
    <m/>
    <n v="0.19880485031748382"/>
    <n v="1.4804088275291796E-2"/>
    <m/>
    <n v="8.4098246694945446E-3"/>
  </r>
  <r>
    <x v="10"/>
    <x v="46"/>
    <x v="3"/>
    <x v="2"/>
    <x v="292"/>
    <x v="1"/>
    <n v="0.19867119801869834"/>
    <n v="1"/>
    <m/>
    <m/>
    <n v="3.4245728673796973E-2"/>
    <m/>
    <n v="1.6000357528640336E-2"/>
    <m/>
    <m/>
    <n v="0.94828291165239142"/>
    <m/>
    <n v="1.4710021451712553E-3"/>
  </r>
</pivotCacheRecords>
</file>

<file path=xl/pivotCache/pivotCacheRecords5.xml><?xml version="1.0" encoding="utf-8"?>
<pivotCacheRecords xmlns="http://schemas.openxmlformats.org/spreadsheetml/2006/main" xmlns:r="http://schemas.openxmlformats.org/officeDocument/2006/relationships" count="293">
  <r>
    <x v="0"/>
    <x v="0"/>
    <x v="0"/>
    <x v="0"/>
    <x v="0"/>
    <n v="41996.49"/>
    <n v="49438.67"/>
    <x v="0"/>
    <n v="17968"/>
    <n v="17968"/>
    <n v="17968"/>
  </r>
  <r>
    <x v="1"/>
    <x v="0"/>
    <x v="0"/>
    <x v="1"/>
    <x v="1"/>
    <n v="40349.86"/>
    <n v="47266.79"/>
    <x v="0"/>
    <n v="9307"/>
    <n v="9307"/>
    <n v="9307"/>
  </r>
  <r>
    <x v="2"/>
    <x v="0"/>
    <x v="0"/>
    <x v="2"/>
    <x v="2"/>
    <n v="25580.84"/>
    <n v="29416.880000000001"/>
    <x v="0"/>
    <n v="10131"/>
    <n v="10131"/>
    <n v="10131"/>
  </r>
  <r>
    <x v="3"/>
    <x v="0"/>
    <x v="0"/>
    <x v="3"/>
    <x v="3"/>
    <n v="23842"/>
    <n v="27281.22"/>
    <x v="0"/>
    <n v="6739"/>
    <n v="6739"/>
    <n v="6739"/>
  </r>
  <r>
    <x v="4"/>
    <x v="0"/>
    <x v="0"/>
    <x v="4"/>
    <x v="4"/>
    <n v="18538"/>
    <n v="21085.599999999999"/>
    <x v="0"/>
    <n v="6777"/>
    <n v="6777"/>
    <n v="6777"/>
  </r>
  <r>
    <x v="5"/>
    <x v="0"/>
    <x v="0"/>
    <x v="5"/>
    <x v="5"/>
    <n v="16586.599999999999"/>
    <n v="18798.5"/>
    <x v="0"/>
    <n v="14407"/>
    <n v="14407"/>
    <n v="14407"/>
  </r>
  <r>
    <x v="6"/>
    <x v="0"/>
    <x v="0"/>
    <x v="6"/>
    <x v="6"/>
    <n v="12034.52"/>
    <n v="13353.74"/>
    <x v="0"/>
    <n v="7534"/>
    <n v="7534"/>
    <n v="7534"/>
  </r>
  <r>
    <x v="7"/>
    <x v="0"/>
    <x v="0"/>
    <x v="7"/>
    <x v="7"/>
    <n v="8881.6620000000003"/>
    <n v="9810.9580000000005"/>
    <x v="0"/>
    <n v="14709"/>
    <n v="14709"/>
    <n v="14709"/>
  </r>
  <r>
    <x v="8"/>
    <x v="1"/>
    <x v="1"/>
    <x v="8"/>
    <x v="8"/>
    <n v="25702.5"/>
    <n v="29038.93"/>
    <x v="0"/>
    <n v="5906"/>
    <n v="5906"/>
    <n v="5906"/>
  </r>
  <r>
    <x v="0"/>
    <x v="1"/>
    <x v="1"/>
    <x v="0"/>
    <x v="9"/>
    <n v="24421.439999999999"/>
    <n v="27362.94"/>
    <x v="0"/>
    <n v="6183"/>
    <n v="6183"/>
    <n v="6183"/>
  </r>
  <r>
    <x v="9"/>
    <x v="1"/>
    <x v="1"/>
    <x v="1"/>
    <x v="10"/>
    <n v="21916.79"/>
    <n v="24566.799999999999"/>
    <x v="0"/>
    <n v="5705"/>
    <n v="5705"/>
    <n v="5705"/>
  </r>
  <r>
    <x v="10"/>
    <x v="1"/>
    <x v="1"/>
    <x v="2"/>
    <x v="11"/>
    <n v="20154.14"/>
    <n v="22556.06"/>
    <x v="0"/>
    <n v="5147"/>
    <n v="5147"/>
    <n v="5147"/>
  </r>
  <r>
    <x v="11"/>
    <x v="1"/>
    <x v="1"/>
    <x v="3"/>
    <x v="12"/>
    <n v="241389"/>
    <n v="263196.5"/>
    <x v="1"/>
    <n v="2333"/>
    <n v="2333"/>
    <n v="2333"/>
  </r>
  <r>
    <x v="12"/>
    <x v="1"/>
    <x v="1"/>
    <x v="4"/>
    <x v="13"/>
    <n v="218708.1"/>
    <n v="241845.2"/>
    <x v="1"/>
    <n v="2676"/>
    <n v="2676"/>
    <n v="2676"/>
  </r>
  <r>
    <x v="4"/>
    <x v="1"/>
    <x v="1"/>
    <x v="4"/>
    <x v="14"/>
    <n v="192430"/>
    <n v="208665.8"/>
    <x v="2"/>
    <n v="0"/>
    <n v="0"/>
    <n v="19248"/>
  </r>
  <r>
    <x v="13"/>
    <x v="1"/>
    <x v="1"/>
    <x v="4"/>
    <x v="15"/>
    <n v="214407.1"/>
    <n v="241434.4"/>
    <x v="1"/>
    <n v="2859"/>
    <n v="2859"/>
    <n v="2859"/>
  </r>
  <r>
    <x v="14"/>
    <x v="1"/>
    <x v="1"/>
    <x v="6"/>
    <x v="16"/>
    <n v="161658.1"/>
    <n v="172301.5"/>
    <x v="2"/>
    <n v="0"/>
    <n v="0"/>
    <n v="11147"/>
  </r>
  <r>
    <x v="11"/>
    <x v="2"/>
    <x v="1"/>
    <x v="3"/>
    <x v="17"/>
    <n v="672691"/>
    <n v="748510.6"/>
    <x v="1"/>
    <n v="2080"/>
    <n v="2080"/>
    <n v="2080"/>
  </r>
  <r>
    <x v="12"/>
    <x v="2"/>
    <x v="1"/>
    <x v="4"/>
    <x v="18"/>
    <n v="597664.30000000005"/>
    <n v="645907.6"/>
    <x v="0"/>
    <n v="4619"/>
    <n v="4619"/>
    <n v="4619"/>
  </r>
  <r>
    <x v="4"/>
    <x v="2"/>
    <x v="1"/>
    <x v="4"/>
    <x v="19"/>
    <n v="590350"/>
    <n v="639358.5"/>
    <x v="1"/>
    <n v="2627"/>
    <n v="2627"/>
    <n v="2627"/>
  </r>
  <r>
    <x v="15"/>
    <x v="2"/>
    <x v="1"/>
    <x v="5"/>
    <x v="20"/>
    <n v="482990.7"/>
    <n v="515854"/>
    <x v="0"/>
    <n v="3779"/>
    <n v="3779"/>
    <n v="3779"/>
  </r>
  <r>
    <x v="16"/>
    <x v="2"/>
    <x v="1"/>
    <x v="5"/>
    <x v="21"/>
    <n v="401353.8"/>
    <n v="432328.4"/>
    <x v="1"/>
    <n v="3751"/>
    <n v="3751"/>
    <n v="3751"/>
  </r>
  <r>
    <x v="6"/>
    <x v="2"/>
    <x v="1"/>
    <x v="6"/>
    <x v="22"/>
    <n v="369958.3"/>
    <n v="395298.4"/>
    <x v="1"/>
    <n v="6447"/>
    <n v="6447"/>
    <n v="6447"/>
  </r>
  <r>
    <x v="8"/>
    <x v="3"/>
    <x v="2"/>
    <x v="8"/>
    <x v="23"/>
    <n v="13443.62"/>
    <n v="19145.13"/>
    <x v="0"/>
    <n v="110888"/>
    <n v="110888"/>
    <n v="110888"/>
  </r>
  <r>
    <x v="17"/>
    <x v="3"/>
    <x v="2"/>
    <x v="0"/>
    <x v="24"/>
    <n v="10740"/>
    <n v="15589.82"/>
    <x v="0"/>
    <n v="106408"/>
    <n v="106408"/>
    <n v="106408"/>
  </r>
  <r>
    <x v="18"/>
    <x v="3"/>
    <x v="2"/>
    <x v="1"/>
    <x v="25"/>
    <n v="8835"/>
    <n v="13180.44"/>
    <x v="0"/>
    <n v="117824"/>
    <n v="117824"/>
    <n v="117824"/>
  </r>
  <r>
    <x v="19"/>
    <x v="3"/>
    <x v="2"/>
    <x v="2"/>
    <x v="26"/>
    <n v="6598.0129999999999"/>
    <n v="10275.19"/>
    <x v="0"/>
    <n v="115254"/>
    <n v="115254"/>
    <n v="115254"/>
  </r>
  <r>
    <x v="0"/>
    <x v="4"/>
    <x v="0"/>
    <x v="0"/>
    <x v="27"/>
    <n v="36711.69"/>
    <n v="41988.33"/>
    <x v="0"/>
    <n v="25019"/>
    <n v="25019"/>
    <n v="25019"/>
  </r>
  <r>
    <x v="9"/>
    <x v="4"/>
    <x v="0"/>
    <x v="1"/>
    <x v="28"/>
    <n v="34002.5"/>
    <n v="39120.15"/>
    <x v="0"/>
    <n v="26745"/>
    <n v="26745"/>
    <n v="26745"/>
  </r>
  <r>
    <x v="10"/>
    <x v="4"/>
    <x v="0"/>
    <x v="2"/>
    <x v="29"/>
    <n v="29394.43"/>
    <n v="33784.78"/>
    <x v="0"/>
    <n v="27819"/>
    <n v="27819"/>
    <n v="27819"/>
  </r>
  <r>
    <x v="11"/>
    <x v="4"/>
    <x v="0"/>
    <x v="3"/>
    <x v="30"/>
    <n v="25090"/>
    <n v="28803.83"/>
    <x v="0"/>
    <n v="28970"/>
    <n v="28970"/>
    <n v="28970"/>
  </r>
  <r>
    <x v="20"/>
    <x v="4"/>
    <x v="0"/>
    <x v="3"/>
    <x v="31"/>
    <n v="24235"/>
    <n v="27289.200000000001"/>
    <x v="0"/>
    <n v="31217"/>
    <n v="31217"/>
    <n v="31217"/>
  </r>
  <r>
    <x v="12"/>
    <x v="4"/>
    <x v="0"/>
    <x v="4"/>
    <x v="32"/>
    <n v="23530.39"/>
    <n v="26017.32"/>
    <x v="0"/>
    <n v="33836"/>
    <n v="33836"/>
    <n v="33836"/>
  </r>
  <r>
    <x v="13"/>
    <x v="4"/>
    <x v="0"/>
    <x v="4"/>
    <x v="33"/>
    <n v="22377.81"/>
    <n v="24765.03"/>
    <x v="0"/>
    <n v="37432"/>
    <n v="37432"/>
    <n v="37432"/>
  </r>
  <r>
    <x v="21"/>
    <x v="4"/>
    <x v="0"/>
    <x v="5"/>
    <x v="34"/>
    <n v="21595.75"/>
    <n v="23887.43"/>
    <x v="0"/>
    <n v="20003"/>
    <n v="20003"/>
    <n v="20003"/>
  </r>
  <r>
    <x v="14"/>
    <x v="4"/>
    <x v="0"/>
    <x v="6"/>
    <x v="35"/>
    <n v="17990"/>
    <n v="19765.490000000002"/>
    <x v="0"/>
    <n v="10987"/>
    <n v="10987"/>
    <n v="10987"/>
  </r>
  <r>
    <x v="7"/>
    <x v="4"/>
    <x v="0"/>
    <x v="7"/>
    <x v="36"/>
    <n v="12674.03"/>
    <n v="13831.46"/>
    <x v="0"/>
    <n v="15071"/>
    <n v="15071"/>
    <n v="15071"/>
  </r>
  <r>
    <x v="22"/>
    <x v="4"/>
    <x v="0"/>
    <x v="9"/>
    <x v="37"/>
    <n v="6853.1469999999999"/>
    <n v="7420.97"/>
    <x v="0"/>
    <n v="26293"/>
    <n v="26293"/>
    <n v="26293"/>
  </r>
  <r>
    <x v="23"/>
    <x v="4"/>
    <x v="0"/>
    <x v="9"/>
    <x v="38"/>
    <n v="3931.7550000000001"/>
    <n v="4322.0929999999998"/>
    <x v="0"/>
    <n v="25370"/>
    <n v="25370"/>
    <n v="25370"/>
  </r>
  <r>
    <x v="24"/>
    <x v="5"/>
    <x v="2"/>
    <x v="3"/>
    <x v="39"/>
    <n v="4732.54"/>
    <n v="7745.6170000000002"/>
    <x v="2"/>
    <n v="15864"/>
    <n v="15864"/>
    <n v="17108"/>
  </r>
  <r>
    <x v="8"/>
    <x v="6"/>
    <x v="3"/>
    <x v="8"/>
    <x v="40"/>
    <n v="5295826"/>
    <n v="8326084"/>
    <x v="2"/>
    <n v="13891"/>
    <n v="13891"/>
    <n v="13891"/>
  </r>
  <r>
    <x v="0"/>
    <x v="6"/>
    <x v="3"/>
    <x v="0"/>
    <x v="41"/>
    <n v="4620000"/>
    <n v="7069855"/>
    <x v="2"/>
    <n v="16003"/>
    <n v="16003"/>
    <n v="16003"/>
  </r>
  <r>
    <x v="9"/>
    <x v="6"/>
    <x v="3"/>
    <x v="1"/>
    <x v="42"/>
    <n v="3665878"/>
    <n v="6104666"/>
    <x v="2"/>
    <n v="15549"/>
    <n v="15549"/>
    <n v="15549"/>
  </r>
  <r>
    <x v="10"/>
    <x v="6"/>
    <x v="3"/>
    <x v="2"/>
    <x v="43"/>
    <n v="2640349"/>
    <n v="4253801"/>
    <x v="0"/>
    <n v="8806"/>
    <n v="8806"/>
    <n v="8806"/>
  </r>
  <r>
    <x v="8"/>
    <x v="7"/>
    <x v="4"/>
    <x v="8"/>
    <x v="44"/>
    <n v="228172.79999999999"/>
    <n v="257535.4"/>
    <x v="0"/>
    <n v="8053"/>
    <n v="8053"/>
    <n v="8053"/>
  </r>
  <r>
    <x v="0"/>
    <x v="7"/>
    <x v="4"/>
    <x v="0"/>
    <x v="45"/>
    <n v="219928"/>
    <n v="245798.6"/>
    <x v="0"/>
    <n v="8864"/>
    <n v="8864"/>
    <n v="8864"/>
  </r>
  <r>
    <x v="9"/>
    <x v="7"/>
    <x v="4"/>
    <x v="1"/>
    <x v="46"/>
    <n v="195397"/>
    <n v="217960.5"/>
    <x v="0"/>
    <n v="11292"/>
    <n v="11292"/>
    <n v="11292"/>
  </r>
  <r>
    <x v="10"/>
    <x v="7"/>
    <x v="4"/>
    <x v="2"/>
    <x v="47"/>
    <n v="151465"/>
    <n v="174141.2"/>
    <x v="0"/>
    <n v="4351"/>
    <n v="4351"/>
    <n v="4351"/>
  </r>
  <r>
    <x v="24"/>
    <x v="7"/>
    <x v="4"/>
    <x v="3"/>
    <x v="48"/>
    <n v="136236.5"/>
    <n v="155250.70000000001"/>
    <x v="0"/>
    <n v="7970"/>
    <n v="7970"/>
    <n v="7970"/>
  </r>
  <r>
    <x v="25"/>
    <x v="7"/>
    <x v="4"/>
    <x v="4"/>
    <x v="49"/>
    <n v="94600"/>
    <n v="107053.8"/>
    <x v="0"/>
    <n v="28136"/>
    <n v="28136"/>
    <n v="28136"/>
  </r>
  <r>
    <x v="15"/>
    <x v="7"/>
    <x v="4"/>
    <x v="5"/>
    <x v="50"/>
    <n v="51384.18"/>
    <n v="55467.35"/>
    <x v="0"/>
    <n v="16234"/>
    <n v="16234"/>
    <n v="16234"/>
  </r>
  <r>
    <x v="8"/>
    <x v="8"/>
    <x v="1"/>
    <x v="8"/>
    <x v="51"/>
    <n v="236619.3"/>
    <n v="256940.9"/>
    <x v="0"/>
    <n v="87517"/>
    <n v="87472"/>
    <n v="87517"/>
  </r>
  <r>
    <x v="0"/>
    <x v="8"/>
    <x v="1"/>
    <x v="0"/>
    <x v="52"/>
    <n v="230667.5"/>
    <n v="247152.4"/>
    <x v="0"/>
    <n v="85645"/>
    <n v="85611"/>
    <n v="85645"/>
  </r>
  <r>
    <x v="9"/>
    <x v="8"/>
    <x v="1"/>
    <x v="1"/>
    <x v="53"/>
    <n v="212684"/>
    <n v="224782.6"/>
    <x v="0"/>
    <n v="84451"/>
    <n v="84384"/>
    <n v="84451"/>
  </r>
  <r>
    <x v="10"/>
    <x v="8"/>
    <x v="1"/>
    <x v="2"/>
    <x v="54"/>
    <n v="192935.5"/>
    <n v="202696.9"/>
    <x v="0"/>
    <n v="83244"/>
    <n v="83244"/>
    <n v="83244"/>
  </r>
  <r>
    <x v="11"/>
    <x v="8"/>
    <x v="1"/>
    <x v="3"/>
    <x v="55"/>
    <n v="169678.3"/>
    <n v="178171.1"/>
    <x v="0"/>
    <n v="81994"/>
    <n v="81994"/>
    <n v="81994"/>
  </r>
  <r>
    <x v="4"/>
    <x v="8"/>
    <x v="1"/>
    <x v="4"/>
    <x v="56"/>
    <n v="143094"/>
    <n v="149425.79999999999"/>
    <x v="0"/>
    <n v="80000"/>
    <n v="79995"/>
    <n v="80000"/>
  </r>
  <r>
    <x v="15"/>
    <x v="8"/>
    <x v="1"/>
    <x v="5"/>
    <x v="57"/>
    <n v="126979.9"/>
    <n v="132628.79999999999"/>
    <x v="0"/>
    <n v="12829"/>
    <n v="12822"/>
    <n v="12829"/>
  </r>
  <r>
    <x v="14"/>
    <x v="8"/>
    <x v="1"/>
    <x v="6"/>
    <x v="58"/>
    <n v="111500.3"/>
    <n v="116772.8"/>
    <x v="0"/>
    <n v="12383"/>
    <n v="12383"/>
    <n v="12383"/>
  </r>
  <r>
    <x v="9"/>
    <x v="9"/>
    <x v="3"/>
    <x v="1"/>
    <x v="59"/>
    <n v="71580"/>
    <n v="110550"/>
    <x v="0"/>
    <n v="8316"/>
    <n v="8316"/>
    <n v="8316"/>
  </r>
  <r>
    <x v="26"/>
    <x v="10"/>
    <x v="5"/>
    <x v="8"/>
    <x v="60"/>
    <n v="7200"/>
    <n v="10624.12"/>
    <x v="1"/>
    <n v="11849"/>
    <n v="11849"/>
    <n v="11849"/>
  </r>
  <r>
    <x v="8"/>
    <x v="11"/>
    <x v="4"/>
    <x v="8"/>
    <x v="61"/>
    <n v="8100.2240000000002"/>
    <n v="9773.6270000000004"/>
    <x v="0"/>
    <n v="5681"/>
    <n v="5681"/>
    <n v="5750"/>
  </r>
  <r>
    <x v="0"/>
    <x v="11"/>
    <x v="4"/>
    <x v="0"/>
    <x v="62"/>
    <n v="99253.75"/>
    <n v="115365.1"/>
    <x v="0"/>
    <n v="4919"/>
    <n v="4919"/>
    <n v="4985"/>
  </r>
  <r>
    <x v="9"/>
    <x v="11"/>
    <x v="4"/>
    <x v="1"/>
    <x v="63"/>
    <n v="98663.39"/>
    <n v="112643.4"/>
    <x v="0"/>
    <n v="4667"/>
    <n v="4667"/>
    <n v="4739"/>
  </r>
  <r>
    <x v="10"/>
    <x v="11"/>
    <x v="4"/>
    <x v="2"/>
    <x v="64"/>
    <n v="55108.08"/>
    <n v="66740.429999999993"/>
    <x v="0"/>
    <n v="4145"/>
    <n v="4145"/>
    <n v="4145"/>
  </r>
  <r>
    <x v="11"/>
    <x v="11"/>
    <x v="4"/>
    <x v="3"/>
    <x v="65"/>
    <n v="36391.25"/>
    <n v="45700.77"/>
    <x v="2"/>
    <n v="6062"/>
    <n v="6062"/>
    <n v="6062"/>
  </r>
  <r>
    <x v="8"/>
    <x v="12"/>
    <x v="1"/>
    <x v="8"/>
    <x v="66"/>
    <n v="25894.25"/>
    <n v="28550.82"/>
    <x v="0"/>
    <n v="11026"/>
    <n v="10953"/>
    <n v="11026"/>
  </r>
  <r>
    <x v="0"/>
    <x v="12"/>
    <x v="1"/>
    <x v="0"/>
    <x v="67"/>
    <n v="24050"/>
    <n v="26454.57"/>
    <x v="0"/>
    <n v="9348"/>
    <n v="9302"/>
    <n v="9348"/>
  </r>
  <r>
    <x v="9"/>
    <x v="12"/>
    <x v="1"/>
    <x v="1"/>
    <x v="68"/>
    <n v="22297"/>
    <n v="24537.3"/>
    <x v="0"/>
    <n v="10471"/>
    <n v="10400"/>
    <n v="10471"/>
  </r>
  <r>
    <x v="10"/>
    <x v="12"/>
    <x v="1"/>
    <x v="2"/>
    <x v="69"/>
    <n v="19439"/>
    <n v="21405.98"/>
    <x v="0"/>
    <n v="11226"/>
    <n v="11144"/>
    <n v="11226"/>
  </r>
  <r>
    <x v="11"/>
    <x v="12"/>
    <x v="1"/>
    <x v="3"/>
    <x v="70"/>
    <n v="97252.64"/>
    <n v="106740.2"/>
    <x v="0"/>
    <n v="10421"/>
    <n v="10378"/>
    <n v="10421"/>
  </r>
  <r>
    <x v="4"/>
    <x v="12"/>
    <x v="1"/>
    <x v="4"/>
    <x v="71"/>
    <n v="81104.5"/>
    <n v="86953.33"/>
    <x v="0"/>
    <n v="9261"/>
    <n v="9261"/>
    <n v="9261"/>
  </r>
  <r>
    <x v="21"/>
    <x v="12"/>
    <x v="1"/>
    <x v="5"/>
    <x v="72"/>
    <n v="84550"/>
    <n v="88844.75"/>
    <x v="0"/>
    <n v="11748"/>
    <n v="11748"/>
    <n v="11748"/>
  </r>
  <r>
    <x v="14"/>
    <x v="12"/>
    <x v="1"/>
    <x v="6"/>
    <x v="73"/>
    <n v="62210"/>
    <n v="64692.05"/>
    <x v="0"/>
    <n v="11863"/>
    <n v="11863"/>
    <n v="11863"/>
  </r>
  <r>
    <x v="0"/>
    <x v="13"/>
    <x v="1"/>
    <x v="0"/>
    <x v="74"/>
    <n v="21020.87"/>
    <n v="23881.78"/>
    <x v="2"/>
    <n v="15680"/>
    <n v="15680"/>
    <n v="15680"/>
  </r>
  <r>
    <x v="27"/>
    <x v="13"/>
    <x v="1"/>
    <x v="2"/>
    <x v="75"/>
    <n v="17300.78"/>
    <n v="19541.669999999998"/>
    <x v="2"/>
    <n v="10240"/>
    <n v="10240"/>
    <n v="10240"/>
  </r>
  <r>
    <x v="11"/>
    <x v="13"/>
    <x v="1"/>
    <x v="3"/>
    <x v="76"/>
    <n v="98986.46"/>
    <n v="113345.2"/>
    <x v="2"/>
    <n v="10301"/>
    <n v="10301"/>
    <n v="10301"/>
  </r>
  <r>
    <x v="13"/>
    <x v="13"/>
    <x v="1"/>
    <x v="4"/>
    <x v="77"/>
    <n v="90856.15"/>
    <n v="105348.3"/>
    <x v="2"/>
    <n v="11289"/>
    <n v="11289"/>
    <n v="11289"/>
  </r>
  <r>
    <x v="5"/>
    <x v="13"/>
    <x v="1"/>
    <x v="5"/>
    <x v="78"/>
    <n v="73025"/>
    <n v="81893.31"/>
    <x v="2"/>
    <n v="8603"/>
    <n v="8603"/>
    <n v="8603"/>
  </r>
  <r>
    <x v="28"/>
    <x v="13"/>
    <x v="1"/>
    <x v="6"/>
    <x v="79"/>
    <n v="58495.54"/>
    <n v="68554.929999999993"/>
    <x v="2"/>
    <n v="11463"/>
    <n v="11463"/>
    <n v="11463"/>
  </r>
  <r>
    <x v="29"/>
    <x v="13"/>
    <x v="1"/>
    <x v="7"/>
    <x v="80"/>
    <n v="32364.28"/>
    <n v="37340.129999999997"/>
    <x v="2"/>
    <n v="9356"/>
    <n v="9356"/>
    <n v="10468"/>
  </r>
  <r>
    <x v="8"/>
    <x v="14"/>
    <x v="6"/>
    <x v="8"/>
    <x v="81"/>
    <n v="3446.2040000000002"/>
    <n v="4485.0389999999998"/>
    <x v="1"/>
    <n v="2758"/>
    <n v="2758"/>
    <n v="2758"/>
  </r>
  <r>
    <x v="0"/>
    <x v="14"/>
    <x v="6"/>
    <x v="0"/>
    <x v="82"/>
    <n v="2227.1239999999998"/>
    <n v="3125.7840000000001"/>
    <x v="1"/>
    <n v="5532"/>
    <n v="5532"/>
    <n v="5532"/>
  </r>
  <r>
    <x v="8"/>
    <x v="15"/>
    <x v="1"/>
    <x v="8"/>
    <x v="83"/>
    <n v="21229.5"/>
    <n v="24395.41"/>
    <x v="0"/>
    <n v="15941"/>
    <n v="15941"/>
    <n v="15941"/>
  </r>
  <r>
    <x v="0"/>
    <x v="15"/>
    <x v="1"/>
    <x v="0"/>
    <x v="84"/>
    <n v="20133.5"/>
    <n v="22711.69"/>
    <x v="0"/>
    <n v="12137"/>
    <n v="12137"/>
    <n v="12137"/>
  </r>
  <r>
    <x v="9"/>
    <x v="15"/>
    <x v="1"/>
    <x v="1"/>
    <x v="85"/>
    <n v="19060.060000000001"/>
    <n v="21842.32"/>
    <x v="0"/>
    <n v="10916"/>
    <n v="10916"/>
    <n v="10916"/>
  </r>
  <r>
    <x v="10"/>
    <x v="15"/>
    <x v="1"/>
    <x v="2"/>
    <x v="86"/>
    <n v="18507"/>
    <n v="20900.560000000001"/>
    <x v="0"/>
    <n v="11290"/>
    <n v="11290"/>
    <n v="11290"/>
  </r>
  <r>
    <x v="11"/>
    <x v="15"/>
    <x v="1"/>
    <x v="3"/>
    <x v="87"/>
    <n v="34095"/>
    <n v="38287.410000000003"/>
    <x v="0"/>
    <n v="11793"/>
    <n v="11793"/>
    <n v="11793"/>
  </r>
  <r>
    <x v="13"/>
    <x v="15"/>
    <x v="1"/>
    <x v="4"/>
    <x v="88"/>
    <n v="29237"/>
    <n v="32831.1"/>
    <x v="0"/>
    <n v="6763"/>
    <n v="6763"/>
    <n v="6763"/>
  </r>
  <r>
    <x v="5"/>
    <x v="15"/>
    <x v="1"/>
    <x v="5"/>
    <x v="89"/>
    <n v="25456.55"/>
    <n v="28472.53"/>
    <x v="0"/>
    <n v="4636"/>
    <n v="4636"/>
    <n v="4636"/>
  </r>
  <r>
    <x v="28"/>
    <x v="15"/>
    <x v="1"/>
    <x v="6"/>
    <x v="90"/>
    <n v="21269.74"/>
    <n v="23484.78"/>
    <x v="0"/>
    <n v="5315"/>
    <n v="5315"/>
    <n v="5315"/>
  </r>
  <r>
    <x v="30"/>
    <x v="15"/>
    <x v="1"/>
    <x v="6"/>
    <x v="91"/>
    <n v="24800"/>
    <n v="27950.21"/>
    <x v="0"/>
    <n v="42751"/>
    <n v="42751"/>
    <n v="42751"/>
  </r>
  <r>
    <x v="7"/>
    <x v="15"/>
    <x v="1"/>
    <x v="7"/>
    <x v="92"/>
    <n v="19525.349999999999"/>
    <n v="21560.98"/>
    <x v="0"/>
    <n v="2727"/>
    <n v="2727"/>
    <n v="2727"/>
  </r>
  <r>
    <x v="29"/>
    <x v="15"/>
    <x v="1"/>
    <x v="9"/>
    <x v="93"/>
    <n v="19555"/>
    <n v="22044.34"/>
    <x v="0"/>
    <n v="46062"/>
    <n v="46062"/>
    <n v="46062"/>
  </r>
  <r>
    <x v="31"/>
    <x v="15"/>
    <x v="1"/>
    <x v="9"/>
    <x v="94"/>
    <n v="13573.5"/>
    <n v="15367.57"/>
    <x v="0"/>
    <n v="46730"/>
    <n v="46730"/>
    <n v="46730"/>
  </r>
  <r>
    <x v="8"/>
    <x v="16"/>
    <x v="1"/>
    <x v="8"/>
    <x v="95"/>
    <n v="9004.9330000000009"/>
    <n v="10513.92"/>
    <x v="0"/>
    <n v="8499"/>
    <n v="8499"/>
    <n v="8610"/>
  </r>
  <r>
    <x v="0"/>
    <x v="16"/>
    <x v="1"/>
    <x v="0"/>
    <x v="96"/>
    <n v="12907.24"/>
    <n v="14708.87"/>
    <x v="0"/>
    <n v="5890"/>
    <n v="5890"/>
    <n v="5994"/>
  </r>
  <r>
    <x v="9"/>
    <x v="16"/>
    <x v="1"/>
    <x v="1"/>
    <x v="97"/>
    <n v="12778.49"/>
    <n v="14727.92"/>
    <x v="0"/>
    <n v="6411"/>
    <n v="6411"/>
    <n v="6477"/>
  </r>
  <r>
    <x v="10"/>
    <x v="16"/>
    <x v="1"/>
    <x v="2"/>
    <x v="98"/>
    <n v="10908.81"/>
    <n v="12920.42"/>
    <x v="1"/>
    <n v="5547"/>
    <n v="5547"/>
    <n v="5547"/>
  </r>
  <r>
    <x v="11"/>
    <x v="16"/>
    <x v="1"/>
    <x v="3"/>
    <x v="99"/>
    <n v="2690452"/>
    <n v="3168262"/>
    <x v="1"/>
    <n v="3877"/>
    <n v="3877"/>
    <n v="3877"/>
  </r>
  <r>
    <x v="4"/>
    <x v="16"/>
    <x v="1"/>
    <x v="4"/>
    <x v="100"/>
    <n v="1888000"/>
    <n v="2231588"/>
    <x v="1"/>
    <n v="4792"/>
    <n v="4792"/>
    <n v="4792"/>
  </r>
  <r>
    <x v="32"/>
    <x v="17"/>
    <x v="3"/>
    <x v="8"/>
    <x v="101"/>
    <n v="17591.43"/>
    <n v="23115.3"/>
    <x v="0"/>
    <n v="11512"/>
    <n v="11512"/>
    <n v="11512"/>
  </r>
  <r>
    <x v="17"/>
    <x v="17"/>
    <x v="3"/>
    <x v="0"/>
    <x v="102"/>
    <n v="13856.41"/>
    <n v="20597.11"/>
    <x v="0"/>
    <n v="13257"/>
    <n v="13257"/>
    <n v="13257"/>
  </r>
  <r>
    <x v="19"/>
    <x v="17"/>
    <x v="3"/>
    <x v="2"/>
    <x v="103"/>
    <n v="14007"/>
    <n v="20749.490000000002"/>
    <x v="0"/>
    <n v="13661"/>
    <n v="13661"/>
    <n v="13661"/>
  </r>
  <r>
    <x v="26"/>
    <x v="18"/>
    <x v="4"/>
    <x v="8"/>
    <x v="104"/>
    <n v="1466500"/>
    <n v="1634276"/>
    <x v="1"/>
    <n v="1646"/>
    <n v="2054"/>
    <n v="2054"/>
  </r>
  <r>
    <x v="18"/>
    <x v="18"/>
    <x v="4"/>
    <x v="0"/>
    <x v="105"/>
    <n v="1265500"/>
    <n v="1433907"/>
    <x v="1"/>
    <n v="1596"/>
    <n v="2043"/>
    <n v="2043"/>
  </r>
  <r>
    <x v="9"/>
    <x v="18"/>
    <x v="4"/>
    <x v="1"/>
    <x v="106"/>
    <n v="1202789"/>
    <n v="1365770"/>
    <x v="1"/>
    <n v="1455"/>
    <n v="2016"/>
    <n v="2016"/>
  </r>
  <r>
    <x v="27"/>
    <x v="18"/>
    <x v="4"/>
    <x v="2"/>
    <x v="107"/>
    <n v="1042275"/>
    <n v="1216826"/>
    <x v="1"/>
    <n v="2033"/>
    <n v="2033"/>
    <n v="2033"/>
  </r>
  <r>
    <x v="33"/>
    <x v="18"/>
    <x v="4"/>
    <x v="3"/>
    <x v="108"/>
    <n v="585433.19999999995"/>
    <n v="680690.6"/>
    <x v="1"/>
    <n v="1636"/>
    <n v="1636"/>
    <n v="1636"/>
  </r>
  <r>
    <x v="13"/>
    <x v="18"/>
    <x v="4"/>
    <x v="4"/>
    <x v="109"/>
    <n v="251602.4"/>
    <n v="299758.90000000002"/>
    <x v="1"/>
    <n v="1932"/>
    <n v="1932"/>
    <n v="1932"/>
  </r>
  <r>
    <x v="21"/>
    <x v="18"/>
    <x v="4"/>
    <x v="5"/>
    <x v="110"/>
    <n v="174655.4"/>
    <n v="197599.6"/>
    <x v="1"/>
    <n v="1997"/>
    <n v="1997"/>
    <n v="1997"/>
  </r>
  <r>
    <x v="0"/>
    <x v="19"/>
    <x v="6"/>
    <x v="0"/>
    <x v="111"/>
    <n v="3563843"/>
    <n v="3884131"/>
    <x v="0"/>
    <n v="3015"/>
    <n v="3015"/>
    <n v="3015"/>
  </r>
  <r>
    <x v="9"/>
    <x v="19"/>
    <x v="6"/>
    <x v="1"/>
    <x v="112"/>
    <n v="3216346"/>
    <n v="3690562"/>
    <x v="0"/>
    <n v="2886"/>
    <n v="2886"/>
    <n v="2886"/>
  </r>
  <r>
    <x v="10"/>
    <x v="19"/>
    <x v="6"/>
    <x v="2"/>
    <x v="113"/>
    <n v="2324189"/>
    <n v="2586852"/>
    <x v="0"/>
    <n v="2924"/>
    <n v="2924"/>
    <n v="2924"/>
  </r>
  <r>
    <x v="17"/>
    <x v="20"/>
    <x v="2"/>
    <x v="0"/>
    <x v="114"/>
    <n v="35362.519999999997"/>
    <n v="54486.85"/>
    <x v="1"/>
    <n v="42047"/>
    <n v="42047"/>
    <n v="42047"/>
  </r>
  <r>
    <x v="10"/>
    <x v="20"/>
    <x v="2"/>
    <x v="2"/>
    <x v="115"/>
    <n v="14623"/>
    <n v="22327.63"/>
    <x v="1"/>
    <n v="41355"/>
    <n v="41355"/>
    <n v="41355"/>
  </r>
  <r>
    <x v="0"/>
    <x v="21"/>
    <x v="1"/>
    <x v="0"/>
    <x v="116"/>
    <n v="22320"/>
    <n v="25380.32"/>
    <x v="0"/>
    <n v="4303"/>
    <n v="4303"/>
    <n v="4303"/>
  </r>
  <r>
    <x v="9"/>
    <x v="21"/>
    <x v="1"/>
    <x v="1"/>
    <x v="117"/>
    <n v="26593"/>
    <n v="30129.86"/>
    <x v="0"/>
    <n v="5228"/>
    <n v="5228"/>
    <n v="5228"/>
  </r>
  <r>
    <x v="10"/>
    <x v="21"/>
    <x v="1"/>
    <x v="2"/>
    <x v="118"/>
    <n v="21505"/>
    <n v="24652.73"/>
    <x v="0"/>
    <n v="6078"/>
    <n v="6078"/>
    <n v="6078"/>
  </r>
  <r>
    <x v="11"/>
    <x v="21"/>
    <x v="1"/>
    <x v="3"/>
    <x v="119"/>
    <n v="12885.95"/>
    <n v="14486.13"/>
    <x v="1"/>
    <n v="2417"/>
    <n v="2417"/>
    <n v="2417"/>
  </r>
  <r>
    <x v="25"/>
    <x v="21"/>
    <x v="1"/>
    <x v="4"/>
    <x v="120"/>
    <n v="8799.384"/>
    <n v="10384.98"/>
    <x v="1"/>
    <n v="2637"/>
    <n v="2637"/>
    <n v="2637"/>
  </r>
  <r>
    <x v="4"/>
    <x v="21"/>
    <x v="1"/>
    <x v="4"/>
    <x v="121"/>
    <n v="8129.0919999999996"/>
    <n v="9772.0609999999997"/>
    <x v="1"/>
    <n v="2825"/>
    <n v="2825"/>
    <n v="2825"/>
  </r>
  <r>
    <x v="13"/>
    <x v="21"/>
    <x v="1"/>
    <x v="4"/>
    <x v="122"/>
    <n v="7627.9520000000002"/>
    <n v="9246.4539999999997"/>
    <x v="1"/>
    <n v="3184"/>
    <n v="3184"/>
    <n v="3184"/>
  </r>
  <r>
    <x v="14"/>
    <x v="21"/>
    <x v="1"/>
    <x v="6"/>
    <x v="123"/>
    <n v="4737.0290000000005"/>
    <n v="5642.7290000000003"/>
    <x v="0"/>
    <n v="3292"/>
    <n v="3292"/>
    <n v="3292"/>
  </r>
  <r>
    <x v="26"/>
    <x v="22"/>
    <x v="5"/>
    <x v="8"/>
    <x v="124"/>
    <n v="78798"/>
    <n v="94465.82"/>
    <x v="0"/>
    <n v="8742"/>
    <n v="8742"/>
    <n v="8742"/>
  </r>
  <r>
    <x v="0"/>
    <x v="22"/>
    <x v="5"/>
    <x v="0"/>
    <x v="125"/>
    <n v="70668.02"/>
    <n v="85554.69"/>
    <x v="0"/>
    <n v="6168"/>
    <n v="6168"/>
    <n v="6168"/>
  </r>
  <r>
    <x v="9"/>
    <x v="22"/>
    <x v="5"/>
    <x v="1"/>
    <x v="126"/>
    <n v="61192"/>
    <n v="74062.960000000006"/>
    <x v="0"/>
    <n v="6172"/>
    <n v="6172"/>
    <n v="6172"/>
  </r>
  <r>
    <x v="27"/>
    <x v="22"/>
    <x v="5"/>
    <x v="2"/>
    <x v="127"/>
    <n v="55068"/>
    <n v="66314.95"/>
    <x v="0"/>
    <n v="6272"/>
    <n v="6272"/>
    <n v="6272"/>
  </r>
  <r>
    <x v="3"/>
    <x v="22"/>
    <x v="5"/>
    <x v="3"/>
    <x v="128"/>
    <n v="52116"/>
    <n v="62590.46"/>
    <x v="0"/>
    <n v="5787"/>
    <n v="5787"/>
    <n v="5787"/>
  </r>
  <r>
    <x v="12"/>
    <x v="22"/>
    <x v="5"/>
    <x v="4"/>
    <x v="129"/>
    <n v="41344.050000000003"/>
    <n v="48916.45"/>
    <x v="0"/>
    <n v="5230"/>
    <n v="5230"/>
    <n v="5230"/>
  </r>
  <r>
    <x v="15"/>
    <x v="22"/>
    <x v="5"/>
    <x v="5"/>
    <x v="130"/>
    <n v="24550.959999999999"/>
    <n v="28804.53"/>
    <x v="0"/>
    <n v="5212"/>
    <n v="5212"/>
    <n v="5212"/>
  </r>
  <r>
    <x v="34"/>
    <x v="22"/>
    <x v="5"/>
    <x v="6"/>
    <x v="131"/>
    <n v="7990.3069999999998"/>
    <n v="9296.0020000000004"/>
    <x v="0"/>
    <n v="4997"/>
    <n v="4997"/>
    <n v="4997"/>
  </r>
  <r>
    <x v="35"/>
    <x v="22"/>
    <x v="5"/>
    <x v="7"/>
    <x v="132"/>
    <n v="10259.280000000001"/>
    <n v="11872.05"/>
    <x v="0"/>
    <n v="2271"/>
    <n v="2271"/>
    <n v="2271"/>
  </r>
  <r>
    <x v="32"/>
    <x v="23"/>
    <x v="1"/>
    <x v="8"/>
    <x v="133"/>
    <n v="14707.82"/>
    <n v="16764.349999999999"/>
    <x v="1"/>
    <n v="8029"/>
    <n v="8029"/>
    <n v="8029"/>
  </r>
  <r>
    <x v="0"/>
    <x v="23"/>
    <x v="1"/>
    <x v="0"/>
    <x v="134"/>
    <n v="15023.81"/>
    <n v="17257.11"/>
    <x v="1"/>
    <n v="7894"/>
    <n v="7894"/>
    <n v="7894"/>
  </r>
  <r>
    <x v="1"/>
    <x v="23"/>
    <x v="1"/>
    <x v="1"/>
    <x v="135"/>
    <n v="15061.37"/>
    <n v="17394.22"/>
    <x v="1"/>
    <n v="7938"/>
    <n v="7938"/>
    <n v="7938"/>
  </r>
  <r>
    <x v="10"/>
    <x v="23"/>
    <x v="1"/>
    <x v="2"/>
    <x v="136"/>
    <n v="13202.85"/>
    <n v="15432.32"/>
    <x v="1"/>
    <n v="7996"/>
    <n v="7996"/>
    <n v="7996"/>
  </r>
  <r>
    <x v="11"/>
    <x v="23"/>
    <x v="1"/>
    <x v="3"/>
    <x v="137"/>
    <n v="22822656"/>
    <n v="26863814"/>
    <x v="1"/>
    <n v="7925"/>
    <n v="7925"/>
    <n v="7925"/>
  </r>
  <r>
    <x v="20"/>
    <x v="23"/>
    <x v="1"/>
    <x v="3"/>
    <x v="138"/>
    <n v="21570383"/>
    <n v="25566892"/>
    <x v="1"/>
    <n v="7086"/>
    <n v="7086"/>
    <n v="7086"/>
  </r>
  <r>
    <x v="4"/>
    <x v="23"/>
    <x v="1"/>
    <x v="4"/>
    <x v="139"/>
    <n v="18952857"/>
    <n v="22143724"/>
    <x v="1"/>
    <n v="8118"/>
    <n v="8118"/>
    <n v="8118"/>
  </r>
  <r>
    <x v="36"/>
    <x v="23"/>
    <x v="1"/>
    <x v="4"/>
    <x v="140"/>
    <n v="17710310"/>
    <n v="20730188"/>
    <x v="1"/>
    <n v="8053"/>
    <n v="8053"/>
    <n v="8053"/>
  </r>
  <r>
    <x v="21"/>
    <x v="23"/>
    <x v="1"/>
    <x v="5"/>
    <x v="141"/>
    <n v="17498027"/>
    <n v="19666862"/>
    <x v="1"/>
    <n v="8175"/>
    <n v="8175"/>
    <n v="8175"/>
  </r>
  <r>
    <x v="5"/>
    <x v="23"/>
    <x v="1"/>
    <x v="5"/>
    <x v="142"/>
    <n v="14927024"/>
    <n v="17361806"/>
    <x v="1"/>
    <n v="8272"/>
    <n v="8272"/>
    <n v="8272"/>
  </r>
  <r>
    <x v="14"/>
    <x v="23"/>
    <x v="1"/>
    <x v="6"/>
    <x v="143"/>
    <n v="11927263"/>
    <n v="14243927"/>
    <x v="1"/>
    <n v="8009"/>
    <n v="8009"/>
    <n v="8009"/>
  </r>
  <r>
    <x v="34"/>
    <x v="23"/>
    <x v="1"/>
    <x v="6"/>
    <x v="144"/>
    <n v="10733126"/>
    <n v="12433571"/>
    <x v="1"/>
    <n v="8020"/>
    <n v="8020"/>
    <n v="8020"/>
  </r>
  <r>
    <x v="1"/>
    <x v="24"/>
    <x v="7"/>
    <x v="1"/>
    <x v="145"/>
    <n v="2945654"/>
    <n v="3328014"/>
    <x v="0"/>
    <n v="3360"/>
    <n v="3360"/>
    <n v="3360"/>
  </r>
  <r>
    <x v="8"/>
    <x v="25"/>
    <x v="1"/>
    <x v="8"/>
    <x v="146"/>
    <n v="38501.760000000002"/>
    <n v="43208.37"/>
    <x v="0"/>
    <n v="3873"/>
    <n v="3873"/>
    <n v="3873"/>
  </r>
  <r>
    <x v="0"/>
    <x v="25"/>
    <x v="1"/>
    <x v="0"/>
    <x v="147"/>
    <n v="36375.949999999997"/>
    <n v="41069.57"/>
    <x v="0"/>
    <n v="5452"/>
    <n v="5452"/>
    <n v="5452"/>
  </r>
  <r>
    <x v="9"/>
    <x v="25"/>
    <x v="1"/>
    <x v="0"/>
    <x v="148"/>
    <n v="34661.5"/>
    <n v="39293.5"/>
    <x v="0"/>
    <n v="3755"/>
    <n v="3755"/>
    <n v="3755"/>
  </r>
  <r>
    <x v="10"/>
    <x v="25"/>
    <x v="1"/>
    <x v="2"/>
    <x v="149"/>
    <n v="32398.5"/>
    <n v="36417.35"/>
    <x v="0"/>
    <n v="3622"/>
    <n v="3622"/>
    <n v="3622"/>
  </r>
  <r>
    <x v="11"/>
    <x v="25"/>
    <x v="1"/>
    <x v="3"/>
    <x v="150"/>
    <n v="1043876"/>
    <n v="1187265"/>
    <x v="1"/>
    <n v="2415"/>
    <n v="2415"/>
    <n v="2415"/>
  </r>
  <r>
    <x v="12"/>
    <x v="25"/>
    <x v="1"/>
    <x v="4"/>
    <x v="151"/>
    <n v="929616.6"/>
    <n v="1046103"/>
    <x v="1"/>
    <n v="2514"/>
    <n v="2514"/>
    <n v="2514"/>
  </r>
  <r>
    <x v="13"/>
    <x v="25"/>
    <x v="1"/>
    <x v="4"/>
    <x v="152"/>
    <n v="894652.8"/>
    <n v="974809.8"/>
    <x v="1"/>
    <n v="1813"/>
    <n v="1813"/>
    <n v="1813"/>
  </r>
  <r>
    <x v="21"/>
    <x v="25"/>
    <x v="1"/>
    <x v="5"/>
    <x v="153"/>
    <n v="765930"/>
    <n v="834732.9"/>
    <x v="1"/>
    <n v="1957"/>
    <n v="1957"/>
    <n v="1957"/>
  </r>
  <r>
    <x v="6"/>
    <x v="25"/>
    <x v="1"/>
    <x v="6"/>
    <x v="154"/>
    <n v="475175.8"/>
    <n v="518813.8"/>
    <x v="1"/>
    <n v="2010"/>
    <n v="2010"/>
    <n v="2010"/>
  </r>
  <r>
    <x v="26"/>
    <x v="26"/>
    <x v="3"/>
    <x v="8"/>
    <x v="155"/>
    <n v="47677.89"/>
    <n v="68322.899999999994"/>
    <x v="1"/>
    <n v="8998"/>
    <n v="8998"/>
    <n v="8998"/>
  </r>
  <r>
    <x v="0"/>
    <x v="26"/>
    <x v="3"/>
    <x v="0"/>
    <x v="156"/>
    <n v="42318.22"/>
    <n v="59911.65"/>
    <x v="1"/>
    <n v="27604"/>
    <n v="27604"/>
    <n v="27604"/>
  </r>
  <r>
    <x v="1"/>
    <x v="26"/>
    <x v="3"/>
    <x v="1"/>
    <x v="157"/>
    <n v="41885"/>
    <n v="61333.49"/>
    <x v="1"/>
    <n v="29435"/>
    <n v="29435"/>
    <n v="29435"/>
  </r>
  <r>
    <x v="10"/>
    <x v="26"/>
    <x v="3"/>
    <x v="2"/>
    <x v="158"/>
    <n v="31176.91"/>
    <n v="45328.99"/>
    <x v="1"/>
    <n v="22540"/>
    <n v="22540"/>
    <n v="22540"/>
  </r>
  <r>
    <x v="24"/>
    <x v="26"/>
    <x v="3"/>
    <x v="3"/>
    <x v="159"/>
    <n v="26904.52"/>
    <n v="39879.379999999997"/>
    <x v="1"/>
    <n v="17126"/>
    <n v="17126"/>
    <n v="17126"/>
  </r>
  <r>
    <x v="11"/>
    <x v="26"/>
    <x v="3"/>
    <x v="3"/>
    <x v="160"/>
    <n v="23158.26"/>
    <n v="35550.71"/>
    <x v="1"/>
    <n v="10074"/>
    <n v="10074"/>
    <n v="10074"/>
  </r>
  <r>
    <x v="20"/>
    <x v="26"/>
    <x v="3"/>
    <x v="3"/>
    <x v="161"/>
    <n v="15290"/>
    <n v="23334.49"/>
    <x v="1"/>
    <n v="10893"/>
    <n v="10893"/>
    <n v="10893"/>
  </r>
  <r>
    <x v="25"/>
    <x v="26"/>
    <x v="3"/>
    <x v="4"/>
    <x v="162"/>
    <n v="10182.34"/>
    <n v="15327.61"/>
    <x v="1"/>
    <n v="13998"/>
    <n v="13998"/>
    <n v="13998"/>
  </r>
  <r>
    <x v="13"/>
    <x v="26"/>
    <x v="3"/>
    <x v="4"/>
    <x v="163"/>
    <n v="7305.12"/>
    <n v="11358.21"/>
    <x v="1"/>
    <n v="12776"/>
    <n v="12776"/>
    <n v="12776"/>
  </r>
  <r>
    <x v="15"/>
    <x v="26"/>
    <x v="3"/>
    <x v="5"/>
    <x v="164"/>
    <n v="6131667"/>
    <n v="9390231"/>
    <x v="1"/>
    <n v="10497"/>
    <n v="10497"/>
    <n v="10497"/>
  </r>
  <r>
    <x v="5"/>
    <x v="26"/>
    <x v="3"/>
    <x v="5"/>
    <x v="165"/>
    <n v="3292114"/>
    <n v="4725597"/>
    <x v="1"/>
    <n v="11493"/>
    <n v="11493"/>
    <n v="11493"/>
  </r>
  <r>
    <x v="28"/>
    <x v="26"/>
    <x v="3"/>
    <x v="6"/>
    <x v="166"/>
    <n v="180540"/>
    <n v="251375.5"/>
    <x v="1"/>
    <n v="4720"/>
    <n v="4720"/>
    <n v="4720"/>
  </r>
  <r>
    <x v="8"/>
    <x v="27"/>
    <x v="1"/>
    <x v="0"/>
    <x v="167"/>
    <n v="23013"/>
    <n v="25661.78"/>
    <x v="0"/>
    <n v="10174"/>
    <n v="10159"/>
    <n v="10174"/>
  </r>
  <r>
    <x v="0"/>
    <x v="27"/>
    <x v="1"/>
    <x v="0"/>
    <x v="168"/>
    <n v="22244.85"/>
    <n v="24939.84"/>
    <x v="0"/>
    <n v="10492"/>
    <n v="10477"/>
    <n v="10492"/>
  </r>
  <r>
    <x v="9"/>
    <x v="27"/>
    <x v="1"/>
    <x v="1"/>
    <x v="169"/>
    <n v="21471.66"/>
    <n v="24538.53"/>
    <x v="0"/>
    <n v="10337"/>
    <n v="10324"/>
    <n v="10337"/>
  </r>
  <r>
    <x v="10"/>
    <x v="27"/>
    <x v="1"/>
    <x v="2"/>
    <x v="170"/>
    <n v="18673.240000000002"/>
    <n v="20869.22"/>
    <x v="0"/>
    <n v="9356"/>
    <n v="9351"/>
    <n v="9356"/>
  </r>
  <r>
    <x v="33"/>
    <x v="27"/>
    <x v="1"/>
    <x v="3"/>
    <x v="171"/>
    <n v="36521.5"/>
    <n v="39257.61"/>
    <x v="0"/>
    <n v="4333"/>
    <n v="4333"/>
    <n v="4333"/>
  </r>
  <r>
    <x v="36"/>
    <x v="27"/>
    <x v="1"/>
    <x v="4"/>
    <x v="172"/>
    <n v="27728"/>
    <n v="29942.46"/>
    <x v="0"/>
    <n v="5146"/>
    <n v="5146"/>
    <n v="5146"/>
  </r>
  <r>
    <x v="37"/>
    <x v="27"/>
    <x v="1"/>
    <x v="5"/>
    <x v="173"/>
    <n v="26746.95"/>
    <n v="29653.79"/>
    <x v="0"/>
    <n v="4348"/>
    <n v="4348"/>
    <n v="4348"/>
  </r>
  <r>
    <x v="14"/>
    <x v="27"/>
    <x v="1"/>
    <x v="6"/>
    <x v="174"/>
    <n v="21686.15"/>
    <n v="23682.91"/>
    <x v="0"/>
    <n v="4170"/>
    <n v="4170"/>
    <n v="4170"/>
  </r>
  <r>
    <x v="30"/>
    <x v="27"/>
    <x v="1"/>
    <x v="6"/>
    <x v="175"/>
    <n v="19840"/>
    <n v="21864.13"/>
    <x v="0"/>
    <n v="4821"/>
    <n v="4821"/>
    <n v="4821"/>
  </r>
  <r>
    <x v="8"/>
    <x v="28"/>
    <x v="6"/>
    <x v="8"/>
    <x v="176"/>
    <n v="359843"/>
    <n v="386268.5"/>
    <x v="0"/>
    <n v="234519"/>
    <n v="234497"/>
    <n v="234519"/>
  </r>
  <r>
    <x v="0"/>
    <x v="28"/>
    <x v="6"/>
    <x v="0"/>
    <x v="177"/>
    <n v="318178"/>
    <n v="339428.5"/>
    <x v="0"/>
    <n v="227190"/>
    <n v="227157"/>
    <n v="227190"/>
  </r>
  <r>
    <x v="9"/>
    <x v="28"/>
    <x v="6"/>
    <x v="1"/>
    <x v="178"/>
    <n v="281153"/>
    <n v="300327.7"/>
    <x v="0"/>
    <n v="217162"/>
    <n v="217155"/>
    <n v="217162"/>
  </r>
  <r>
    <x v="10"/>
    <x v="28"/>
    <x v="6"/>
    <x v="2"/>
    <x v="179"/>
    <n v="233186"/>
    <n v="254422.9"/>
    <x v="0"/>
    <n v="13123"/>
    <n v="13122"/>
    <n v="13123"/>
  </r>
  <r>
    <x v="11"/>
    <x v="28"/>
    <x v="6"/>
    <x v="3"/>
    <x v="180"/>
    <n v="200741.2"/>
    <n v="218342"/>
    <x v="0"/>
    <n v="12904"/>
    <n v="12904"/>
    <n v="12904"/>
  </r>
  <r>
    <x v="4"/>
    <x v="28"/>
    <x v="6"/>
    <x v="4"/>
    <x v="181"/>
    <n v="152838.29999999999"/>
    <n v="162191.6"/>
    <x v="0"/>
    <n v="10114"/>
    <n v="10114"/>
    <n v="10114"/>
  </r>
  <r>
    <x v="21"/>
    <x v="28"/>
    <x v="6"/>
    <x v="5"/>
    <x v="182"/>
    <n v="141463"/>
    <n v="151021"/>
    <x v="0"/>
    <n v="8059"/>
    <n v="8059"/>
    <n v="8059"/>
  </r>
  <r>
    <x v="34"/>
    <x v="28"/>
    <x v="6"/>
    <x v="6"/>
    <x v="183"/>
    <n v="104644.4"/>
    <n v="111824.3"/>
    <x v="0"/>
    <n v="4969"/>
    <n v="4969"/>
    <n v="4969"/>
  </r>
  <r>
    <x v="35"/>
    <x v="28"/>
    <x v="6"/>
    <x v="7"/>
    <x v="184"/>
    <n v="43050"/>
    <n v="45516.27"/>
    <x v="0"/>
    <n v="10395"/>
    <n v="10395"/>
    <n v="10395"/>
  </r>
  <r>
    <x v="8"/>
    <x v="29"/>
    <x v="3"/>
    <x v="8"/>
    <x v="185"/>
    <n v="4946.6289999999999"/>
    <n v="6983.3590000000004"/>
    <x v="0"/>
    <n v="11790"/>
    <n v="11790"/>
    <n v="11790"/>
  </r>
  <r>
    <x v="0"/>
    <x v="29"/>
    <x v="3"/>
    <x v="0"/>
    <x v="186"/>
    <n v="3691.9569999999999"/>
    <n v="5288.15"/>
    <x v="0"/>
    <n v="13320"/>
    <n v="13320"/>
    <n v="13320"/>
  </r>
  <r>
    <x v="9"/>
    <x v="29"/>
    <x v="3"/>
    <x v="1"/>
    <x v="187"/>
    <n v="3000"/>
    <n v="4369.9759999999997"/>
    <x v="0"/>
    <n v="12984"/>
    <n v="12984"/>
    <n v="12984"/>
  </r>
  <r>
    <x v="8"/>
    <x v="30"/>
    <x v="3"/>
    <x v="8"/>
    <x v="188"/>
    <n v="18259280"/>
    <n v="26221070"/>
    <x v="1"/>
    <n v="5379"/>
    <n v="5379"/>
    <n v="5379"/>
  </r>
  <r>
    <x v="0"/>
    <x v="30"/>
    <x v="3"/>
    <x v="0"/>
    <x v="189"/>
    <n v="12900576"/>
    <n v="18296481"/>
    <x v="1"/>
    <n v="4969"/>
    <n v="4969"/>
    <n v="4969"/>
  </r>
  <r>
    <x v="8"/>
    <x v="31"/>
    <x v="3"/>
    <x v="8"/>
    <x v="190"/>
    <n v="10461.299999999999"/>
    <n v="13715.61"/>
    <x v="0"/>
    <n v="29970"/>
    <n v="29970"/>
    <n v="29970"/>
  </r>
  <r>
    <x v="0"/>
    <x v="31"/>
    <x v="3"/>
    <x v="0"/>
    <x v="191"/>
    <n v="8350"/>
    <n v="11365.35"/>
    <x v="0"/>
    <n v="21107"/>
    <n v="21107"/>
    <n v="21107"/>
  </r>
  <r>
    <x v="9"/>
    <x v="31"/>
    <x v="3"/>
    <x v="1"/>
    <x v="192"/>
    <n v="6227.3"/>
    <n v="9075.9609999999993"/>
    <x v="0"/>
    <n v="21858"/>
    <n v="21858"/>
    <n v="21858"/>
  </r>
  <r>
    <x v="10"/>
    <x v="31"/>
    <x v="3"/>
    <x v="2"/>
    <x v="193"/>
    <n v="4629.1270000000004"/>
    <n v="6808.7"/>
    <x v="0"/>
    <n v="18797"/>
    <n v="18797"/>
    <n v="18797"/>
  </r>
  <r>
    <x v="8"/>
    <x v="32"/>
    <x v="4"/>
    <x v="8"/>
    <x v="194"/>
    <n v="23520"/>
    <n v="27367.7"/>
    <x v="0"/>
    <n v="37086"/>
    <n v="37086"/>
    <n v="37086"/>
  </r>
  <r>
    <x v="0"/>
    <x v="32"/>
    <x v="4"/>
    <x v="0"/>
    <x v="195"/>
    <n v="21399.88"/>
    <n v="25019.21"/>
    <x v="0"/>
    <n v="37365"/>
    <n v="37365"/>
    <n v="37365"/>
  </r>
  <r>
    <x v="9"/>
    <x v="32"/>
    <x v="4"/>
    <x v="1"/>
    <x v="196"/>
    <n v="16412.5"/>
    <n v="19268.54"/>
    <x v="0"/>
    <n v="37316"/>
    <n v="37316"/>
    <n v="37316"/>
  </r>
  <r>
    <x v="10"/>
    <x v="32"/>
    <x v="4"/>
    <x v="2"/>
    <x v="197"/>
    <n v="12897"/>
    <n v="15055.08"/>
    <x v="0"/>
    <n v="32163"/>
    <n v="32163"/>
    <n v="32163"/>
  </r>
  <r>
    <x v="33"/>
    <x v="32"/>
    <x v="4"/>
    <x v="3"/>
    <x v="198"/>
    <n v="10680.4"/>
    <n v="12017.38"/>
    <x v="0"/>
    <n v="31404"/>
    <n v="31404"/>
    <n v="31404"/>
  </r>
  <r>
    <x v="4"/>
    <x v="32"/>
    <x v="4"/>
    <x v="4"/>
    <x v="199"/>
    <n v="5273.6030000000001"/>
    <n v="6045.7780000000002"/>
    <x v="2"/>
    <n v="31985"/>
    <n v="31985"/>
    <n v="31985"/>
  </r>
  <r>
    <x v="15"/>
    <x v="32"/>
    <x v="4"/>
    <x v="5"/>
    <x v="200"/>
    <n v="29235552"/>
    <n v="33038602"/>
    <x v="1"/>
    <n v="6601"/>
    <n v="6601"/>
    <n v="6601"/>
  </r>
  <r>
    <x v="34"/>
    <x v="32"/>
    <x v="4"/>
    <x v="6"/>
    <x v="201"/>
    <n v="267370.90000000002"/>
    <n v="293916.3"/>
    <x v="1"/>
    <n v="10645"/>
    <n v="10645"/>
    <n v="10645"/>
  </r>
  <r>
    <x v="12"/>
    <x v="33"/>
    <x v="4"/>
    <x v="4"/>
    <x v="202"/>
    <n v="7205843"/>
    <n v="8164784"/>
    <x v="0"/>
    <n v="32187"/>
    <n v="32187"/>
    <n v="32187"/>
  </r>
  <r>
    <x v="4"/>
    <x v="33"/>
    <x v="4"/>
    <x v="4"/>
    <x v="203"/>
    <n v="2241034"/>
    <n v="2516987"/>
    <x v="0"/>
    <n v="31570"/>
    <n v="31570"/>
    <n v="31570"/>
  </r>
  <r>
    <x v="8"/>
    <x v="34"/>
    <x v="2"/>
    <x v="8"/>
    <x v="204"/>
    <n v="256343.5"/>
    <n v="304486.09999999998"/>
    <x v="1"/>
    <n v="5658"/>
    <n v="5658"/>
    <n v="5658"/>
  </r>
  <r>
    <x v="0"/>
    <x v="34"/>
    <x v="2"/>
    <x v="0"/>
    <x v="205"/>
    <n v="187567.8"/>
    <n v="225440.3"/>
    <x v="1"/>
    <n v="5731"/>
    <n v="5731"/>
    <n v="5731"/>
  </r>
  <r>
    <x v="9"/>
    <x v="34"/>
    <x v="2"/>
    <x v="1"/>
    <x v="206"/>
    <n v="114000"/>
    <n v="136085.70000000001"/>
    <x v="1"/>
    <n v="3378"/>
    <n v="3378"/>
    <n v="3378"/>
  </r>
  <r>
    <x v="10"/>
    <x v="34"/>
    <x v="2"/>
    <x v="2"/>
    <x v="207"/>
    <n v="58504.84"/>
    <n v="74363.33"/>
    <x v="1"/>
    <n v="3107"/>
    <n v="3107"/>
    <n v="3107"/>
  </r>
  <r>
    <x v="11"/>
    <x v="34"/>
    <x v="2"/>
    <x v="3"/>
    <x v="208"/>
    <n v="19999.990000000002"/>
    <n v="26555.29"/>
    <x v="1"/>
    <n v="3073"/>
    <n v="3073"/>
    <n v="3073"/>
  </r>
  <r>
    <x v="8"/>
    <x v="35"/>
    <x v="6"/>
    <x v="8"/>
    <x v="209"/>
    <n v="339470.4"/>
    <n v="391859.8"/>
    <x v="1"/>
    <n v="4471"/>
    <n v="4471"/>
    <n v="4471"/>
  </r>
  <r>
    <x v="0"/>
    <x v="35"/>
    <x v="6"/>
    <x v="0"/>
    <x v="210"/>
    <n v="285105.5"/>
    <n v="326117.59999999998"/>
    <x v="1"/>
    <n v="4564"/>
    <n v="4564"/>
    <n v="4564"/>
  </r>
  <r>
    <x v="19"/>
    <x v="35"/>
    <x v="6"/>
    <x v="1"/>
    <x v="211"/>
    <n v="188000"/>
    <n v="216913.8"/>
    <x v="1"/>
    <n v="4527"/>
    <n v="4527"/>
    <n v="4527"/>
  </r>
  <r>
    <x v="8"/>
    <x v="36"/>
    <x v="4"/>
    <x v="8"/>
    <x v="212"/>
    <n v="8107.152"/>
    <n v="8995.7900000000009"/>
    <x v="0"/>
    <n v="5485"/>
    <n v="5485"/>
    <n v="5485"/>
  </r>
  <r>
    <x v="0"/>
    <x v="36"/>
    <x v="4"/>
    <x v="0"/>
    <x v="213"/>
    <n v="7593.6869999999999"/>
    <n v="8365.9619999999995"/>
    <x v="0"/>
    <n v="5198"/>
    <n v="5198"/>
    <n v="5198"/>
  </r>
  <r>
    <x v="9"/>
    <x v="36"/>
    <x v="4"/>
    <x v="1"/>
    <x v="214"/>
    <n v="197278.5"/>
    <n v="214106.3"/>
    <x v="0"/>
    <n v="5327"/>
    <n v="5327"/>
    <n v="5447"/>
  </r>
  <r>
    <x v="10"/>
    <x v="36"/>
    <x v="4"/>
    <x v="2"/>
    <x v="215"/>
    <n v="136616.70000000001"/>
    <n v="152019.29999999999"/>
    <x v="0"/>
    <n v="5116"/>
    <n v="5116"/>
    <n v="5147"/>
  </r>
  <r>
    <x v="25"/>
    <x v="36"/>
    <x v="4"/>
    <x v="4"/>
    <x v="216"/>
    <n v="70828.05"/>
    <n v="76554.64"/>
    <x v="1"/>
    <n v="16336"/>
    <n v="16336"/>
    <n v="16336"/>
  </r>
  <r>
    <x v="15"/>
    <x v="36"/>
    <x v="4"/>
    <x v="5"/>
    <x v="217"/>
    <n v="44150"/>
    <n v="46891.88"/>
    <x v="0"/>
    <n v="15988"/>
    <n v="15988"/>
    <n v="15988"/>
  </r>
  <r>
    <x v="26"/>
    <x v="37"/>
    <x v="4"/>
    <x v="8"/>
    <x v="218"/>
    <n v="13336.5"/>
    <n v="14565.18"/>
    <x v="1"/>
    <n v="3663"/>
    <n v="3663"/>
    <n v="3663"/>
  </r>
  <r>
    <x v="0"/>
    <x v="37"/>
    <x v="4"/>
    <x v="0"/>
    <x v="219"/>
    <n v="12903.28"/>
    <n v="13645.44"/>
    <x v="1"/>
    <n v="3923"/>
    <n v="3923"/>
    <n v="3923"/>
  </r>
  <r>
    <x v="9"/>
    <x v="37"/>
    <x v="4"/>
    <x v="1"/>
    <x v="220"/>
    <n v="11223.5"/>
    <n v="11880.78"/>
    <x v="1"/>
    <n v="3697"/>
    <n v="3697"/>
    <n v="3697"/>
  </r>
  <r>
    <x v="10"/>
    <x v="37"/>
    <x v="4"/>
    <x v="2"/>
    <x v="221"/>
    <n v="2270224"/>
    <n v="2426519"/>
    <x v="1"/>
    <n v="3724"/>
    <n v="3724"/>
    <n v="3724"/>
  </r>
  <r>
    <x v="33"/>
    <x v="37"/>
    <x v="4"/>
    <x v="3"/>
    <x v="222"/>
    <n v="1477095"/>
    <n v="1561185"/>
    <x v="1"/>
    <n v="3859"/>
    <n v="3859"/>
    <n v="3859"/>
  </r>
  <r>
    <x v="12"/>
    <x v="37"/>
    <x v="4"/>
    <x v="4"/>
    <x v="223"/>
    <n v="1280555"/>
    <n v="1352170"/>
    <x v="1"/>
    <n v="2577"/>
    <n v="2577"/>
    <n v="2577"/>
  </r>
  <r>
    <x v="26"/>
    <x v="38"/>
    <x v="2"/>
    <x v="8"/>
    <x v="224"/>
    <n v="19516.150000000001"/>
    <n v="38907.42"/>
    <x v="0"/>
    <n v="7551"/>
    <n v="7549"/>
    <n v="7990"/>
  </r>
  <r>
    <x v="0"/>
    <x v="38"/>
    <x v="2"/>
    <x v="0"/>
    <x v="225"/>
    <n v="15000"/>
    <n v="31313.3"/>
    <x v="0"/>
    <n v="6132"/>
    <n v="6128"/>
    <n v="6751"/>
  </r>
  <r>
    <x v="1"/>
    <x v="38"/>
    <x v="2"/>
    <x v="1"/>
    <x v="226"/>
    <n v="12345.43"/>
    <n v="27305.7"/>
    <x v="0"/>
    <n v="6787"/>
    <n v="6778"/>
    <n v="7021"/>
  </r>
  <r>
    <x v="26"/>
    <x v="39"/>
    <x v="7"/>
    <x v="8"/>
    <x v="227"/>
    <n v="21255420"/>
    <n v="23232270"/>
    <x v="0"/>
    <n v="13060"/>
    <n v="13060"/>
    <n v="13060"/>
  </r>
  <r>
    <x v="0"/>
    <x v="39"/>
    <x v="7"/>
    <x v="0"/>
    <x v="228"/>
    <n v="18838479"/>
    <n v="20732260"/>
    <x v="0"/>
    <n v="13289"/>
    <n v="13289"/>
    <n v="13289"/>
  </r>
  <r>
    <x v="1"/>
    <x v="39"/>
    <x v="7"/>
    <x v="1"/>
    <x v="229"/>
    <n v="17410208"/>
    <n v="19373307"/>
    <x v="0"/>
    <n v="13644"/>
    <n v="13644"/>
    <n v="13644"/>
  </r>
  <r>
    <x v="19"/>
    <x v="39"/>
    <x v="7"/>
    <x v="2"/>
    <x v="230"/>
    <n v="15995150"/>
    <n v="17606331"/>
    <x v="0"/>
    <n v="15505"/>
    <n v="15505"/>
    <n v="15505"/>
  </r>
  <r>
    <x v="8"/>
    <x v="40"/>
    <x v="1"/>
    <x v="8"/>
    <x v="231"/>
    <n v="15025.31"/>
    <n v="17457.79"/>
    <x v="0"/>
    <n v="11920"/>
    <n v="11920"/>
    <n v="11920"/>
  </r>
  <r>
    <x v="0"/>
    <x v="40"/>
    <x v="1"/>
    <x v="0"/>
    <x v="232"/>
    <n v="14247.27"/>
    <n v="16255.34"/>
    <x v="0"/>
    <n v="12803"/>
    <n v="12803"/>
    <n v="13016"/>
  </r>
  <r>
    <x v="9"/>
    <x v="40"/>
    <x v="1"/>
    <x v="1"/>
    <x v="233"/>
    <n v="15027.85"/>
    <n v="16788.009999999998"/>
    <x v="0"/>
    <n v="12882"/>
    <n v="12882"/>
    <n v="12984"/>
  </r>
  <r>
    <x v="10"/>
    <x v="40"/>
    <x v="1"/>
    <x v="2"/>
    <x v="234"/>
    <n v="12324.87"/>
    <n v="14030.83"/>
    <x v="1"/>
    <n v="12884"/>
    <n v="12884"/>
    <n v="12884"/>
  </r>
  <r>
    <x v="11"/>
    <x v="40"/>
    <x v="1"/>
    <x v="3"/>
    <x v="235"/>
    <n v="1843427"/>
    <n v="2173476"/>
    <x v="1"/>
    <n v="4772"/>
    <n v="4772"/>
    <n v="4772"/>
  </r>
  <r>
    <x v="4"/>
    <x v="40"/>
    <x v="1"/>
    <x v="4"/>
    <x v="236"/>
    <n v="1280267"/>
    <n v="1580679"/>
    <x v="1"/>
    <n v="5899"/>
    <n v="5899"/>
    <n v="5899"/>
  </r>
  <r>
    <x v="37"/>
    <x v="40"/>
    <x v="1"/>
    <x v="5"/>
    <x v="237"/>
    <n v="897719.6"/>
    <n v="1039602"/>
    <x v="1"/>
    <n v="21108"/>
    <n v="21108"/>
    <n v="21108"/>
  </r>
  <r>
    <x v="6"/>
    <x v="40"/>
    <x v="1"/>
    <x v="6"/>
    <x v="238"/>
    <n v="508706.3"/>
    <n v="598792.9"/>
    <x v="1"/>
    <n v="3165"/>
    <n v="3165"/>
    <n v="3165"/>
  </r>
  <r>
    <x v="38"/>
    <x v="40"/>
    <x v="1"/>
    <x v="7"/>
    <x v="239"/>
    <n v="300000"/>
    <n v="347522"/>
    <x v="1"/>
    <n v="23921"/>
    <n v="23921"/>
    <n v="23921"/>
  </r>
  <r>
    <x v="27"/>
    <x v="41"/>
    <x v="1"/>
    <x v="2"/>
    <x v="240"/>
    <n v="189475.6"/>
    <n v="203459.6"/>
    <x v="0"/>
    <n v="16268"/>
    <n v="16268"/>
    <n v="16268"/>
  </r>
  <r>
    <x v="11"/>
    <x v="41"/>
    <x v="1"/>
    <x v="3"/>
    <x v="241"/>
    <n v="153208.1"/>
    <n v="167366.5"/>
    <x v="0"/>
    <n v="14491"/>
    <n v="14491"/>
    <n v="14491"/>
  </r>
  <r>
    <x v="4"/>
    <x v="41"/>
    <x v="1"/>
    <x v="4"/>
    <x v="242"/>
    <n v="128529"/>
    <n v="135552.6"/>
    <x v="0"/>
    <n v="16256"/>
    <n v="16256"/>
    <n v="16256"/>
  </r>
  <r>
    <x v="15"/>
    <x v="41"/>
    <x v="1"/>
    <x v="5"/>
    <x v="243"/>
    <n v="125208.5"/>
    <n v="132327.79999999999"/>
    <x v="0"/>
    <n v="12483"/>
    <n v="12483"/>
    <n v="12483"/>
  </r>
  <r>
    <x v="14"/>
    <x v="41"/>
    <x v="1"/>
    <x v="6"/>
    <x v="244"/>
    <n v="77498.91"/>
    <n v="79696.039999999994"/>
    <x v="0"/>
    <n v="9529"/>
    <n v="9529"/>
    <n v="9529"/>
  </r>
  <r>
    <x v="7"/>
    <x v="41"/>
    <x v="1"/>
    <x v="7"/>
    <x v="245"/>
    <n v="48350"/>
    <n v="50134.97"/>
    <x v="0"/>
    <n v="9592"/>
    <n v="9592"/>
    <n v="9592"/>
  </r>
  <r>
    <x v="22"/>
    <x v="41"/>
    <x v="1"/>
    <x v="9"/>
    <x v="246"/>
    <n v="25901"/>
    <n v="26705.99"/>
    <x v="0"/>
    <n v="10297"/>
    <n v="10297"/>
    <n v="10297"/>
  </r>
  <r>
    <x v="39"/>
    <x v="41"/>
    <x v="1"/>
    <x v="9"/>
    <x v="247"/>
    <n v="11345.5"/>
    <n v="12023.73"/>
    <x v="0"/>
    <n v="5377"/>
    <n v="5377"/>
    <n v="5377"/>
  </r>
  <r>
    <x v="8"/>
    <x v="42"/>
    <x v="6"/>
    <x v="8"/>
    <x v="248"/>
    <n v="52587.37"/>
    <n v="60832.83"/>
    <x v="0"/>
    <n v="6792"/>
    <n v="6792"/>
    <n v="6792"/>
  </r>
  <r>
    <x v="0"/>
    <x v="42"/>
    <x v="6"/>
    <x v="0"/>
    <x v="249"/>
    <n v="52395.91"/>
    <n v="59796.800000000003"/>
    <x v="0"/>
    <n v="7502"/>
    <n v="7502"/>
    <n v="7502"/>
  </r>
  <r>
    <x v="9"/>
    <x v="42"/>
    <x v="6"/>
    <x v="1"/>
    <x v="250"/>
    <n v="49753.74"/>
    <n v="57385.55"/>
    <x v="0"/>
    <n v="6778"/>
    <n v="6778"/>
    <n v="6778"/>
  </r>
  <r>
    <x v="10"/>
    <x v="42"/>
    <x v="6"/>
    <x v="2"/>
    <x v="251"/>
    <n v="45260.45"/>
    <n v="50019.59"/>
    <x v="0"/>
    <n v="3270"/>
    <n v="3270"/>
    <n v="3270"/>
  </r>
  <r>
    <x v="24"/>
    <x v="42"/>
    <x v="6"/>
    <x v="3"/>
    <x v="252"/>
    <n v="46322.5"/>
    <n v="51942.96"/>
    <x v="0"/>
    <n v="3726"/>
    <n v="3726"/>
    <n v="3726"/>
  </r>
  <r>
    <x v="11"/>
    <x v="42"/>
    <x v="6"/>
    <x v="3"/>
    <x v="253"/>
    <n v="42867"/>
    <n v="48891.73"/>
    <x v="0"/>
    <n v="3642"/>
    <n v="3642"/>
    <n v="3642"/>
  </r>
  <r>
    <x v="15"/>
    <x v="42"/>
    <x v="6"/>
    <x v="5"/>
    <x v="254"/>
    <n v="39020"/>
    <n v="44381.18"/>
    <x v="0"/>
    <n v="6277"/>
    <n v="6277"/>
    <n v="6277"/>
  </r>
  <r>
    <x v="40"/>
    <x v="42"/>
    <x v="6"/>
    <x v="7"/>
    <x v="255"/>
    <n v="28100"/>
    <n v="33187.86"/>
    <x v="0"/>
    <n v="6885"/>
    <n v="6885"/>
    <n v="6885"/>
  </r>
  <r>
    <x v="8"/>
    <x v="43"/>
    <x v="7"/>
    <x v="8"/>
    <x v="256"/>
    <n v="404563.7"/>
    <n v="471068.9"/>
    <x v="0"/>
    <n v="15858"/>
    <n v="15858"/>
    <n v="15858"/>
  </r>
  <r>
    <x v="0"/>
    <x v="43"/>
    <x v="7"/>
    <x v="0"/>
    <x v="257"/>
    <n v="384265.8"/>
    <n v="448197.6"/>
    <x v="0"/>
    <n v="14853"/>
    <n v="14853"/>
    <n v="14853"/>
  </r>
  <r>
    <x v="9"/>
    <x v="43"/>
    <x v="7"/>
    <x v="1"/>
    <x v="258"/>
    <n v="405404.5"/>
    <n v="474465.8"/>
    <x v="0"/>
    <n v="13776"/>
    <n v="13776"/>
    <n v="13776"/>
  </r>
  <r>
    <x v="27"/>
    <x v="43"/>
    <x v="7"/>
    <x v="2"/>
    <x v="259"/>
    <n v="416689.8"/>
    <n v="490838.5"/>
    <x v="0"/>
    <n v="13681"/>
    <n v="13681"/>
    <n v="13681"/>
  </r>
  <r>
    <x v="11"/>
    <x v="43"/>
    <x v="7"/>
    <x v="3"/>
    <x v="260"/>
    <n v="423021"/>
    <n v="488174.8"/>
    <x v="0"/>
    <n v="13801"/>
    <n v="13801"/>
    <n v="13801"/>
  </r>
  <r>
    <x v="12"/>
    <x v="43"/>
    <x v="7"/>
    <x v="4"/>
    <x v="261"/>
    <n v="397228.79999999999"/>
    <n v="458833.3"/>
    <x v="0"/>
    <n v="13701"/>
    <n v="13701"/>
    <n v="13701"/>
  </r>
  <r>
    <x v="4"/>
    <x v="43"/>
    <x v="7"/>
    <x v="4"/>
    <x v="262"/>
    <n v="385707"/>
    <n v="440487.5"/>
    <x v="0"/>
    <n v="14677"/>
    <n v="0"/>
    <n v="14677"/>
  </r>
  <r>
    <x v="21"/>
    <x v="43"/>
    <x v="7"/>
    <x v="5"/>
    <x v="263"/>
    <n v="276077.90000000002"/>
    <n v="316632.7"/>
    <x v="0"/>
    <n v="16434"/>
    <n v="16434"/>
    <n v="16434"/>
  </r>
  <r>
    <x v="34"/>
    <x v="43"/>
    <x v="7"/>
    <x v="6"/>
    <x v="264"/>
    <n v="150317.4"/>
    <n v="172580.6"/>
    <x v="0"/>
    <n v="16434"/>
    <n v="16434"/>
    <n v="16434"/>
  </r>
  <r>
    <x v="7"/>
    <x v="43"/>
    <x v="7"/>
    <x v="7"/>
    <x v="265"/>
    <n v="109850"/>
    <n v="126357"/>
    <x v="0"/>
    <n v="15285"/>
    <n v="15285"/>
    <n v="15285"/>
  </r>
  <r>
    <x v="8"/>
    <x v="44"/>
    <x v="1"/>
    <x v="8"/>
    <x v="266"/>
    <n v="18218.61"/>
    <n v="22212.99"/>
    <x v="0"/>
    <n v="20095"/>
    <n v="20095"/>
    <n v="20095"/>
  </r>
  <r>
    <x v="0"/>
    <x v="44"/>
    <x v="1"/>
    <x v="0"/>
    <x v="267"/>
    <n v="16911.169999999998"/>
    <n v="20510.52"/>
    <x v="0"/>
    <n v="25296"/>
    <n v="25296"/>
    <n v="25296"/>
  </r>
  <r>
    <x v="9"/>
    <x v="44"/>
    <x v="1"/>
    <x v="1"/>
    <x v="268"/>
    <n v="16196.03"/>
    <n v="19504.009999999998"/>
    <x v="0"/>
    <n v="24939"/>
    <n v="24938"/>
    <n v="24939"/>
  </r>
  <r>
    <x v="10"/>
    <x v="44"/>
    <x v="1"/>
    <x v="2"/>
    <x v="269"/>
    <n v="13638.5"/>
    <n v="16706.900000000001"/>
    <x v="0"/>
    <n v="27731"/>
    <n v="27731"/>
    <n v="27731"/>
  </r>
  <r>
    <x v="33"/>
    <x v="44"/>
    <x v="1"/>
    <x v="3"/>
    <x v="270"/>
    <n v="10830"/>
    <n v="13118.98"/>
    <x v="0"/>
    <n v="24977"/>
    <n v="24977"/>
    <n v="24977"/>
  </r>
  <r>
    <x v="4"/>
    <x v="44"/>
    <x v="1"/>
    <x v="4"/>
    <x v="271"/>
    <n v="8716.8340000000007"/>
    <n v="10399.06"/>
    <x v="0"/>
    <n v="6794"/>
    <n v="6794"/>
    <n v="6794"/>
  </r>
  <r>
    <x v="13"/>
    <x v="44"/>
    <x v="1"/>
    <x v="4"/>
    <x v="272"/>
    <n v="8633.0120000000006"/>
    <n v="10512.97"/>
    <x v="0"/>
    <n v="26388"/>
    <n v="26388"/>
    <n v="26388"/>
  </r>
  <r>
    <x v="21"/>
    <x v="44"/>
    <x v="1"/>
    <x v="5"/>
    <x v="273"/>
    <n v="7675.5"/>
    <n v="9038.1990000000005"/>
    <x v="0"/>
    <n v="7056"/>
    <n v="7056"/>
    <n v="7056"/>
  </r>
  <r>
    <x v="34"/>
    <x v="44"/>
    <x v="1"/>
    <x v="6"/>
    <x v="274"/>
    <n v="5015.442"/>
    <n v="5723.0320000000002"/>
    <x v="0"/>
    <n v="7174"/>
    <n v="7174"/>
    <n v="7174"/>
  </r>
  <r>
    <x v="35"/>
    <x v="44"/>
    <x v="1"/>
    <x v="7"/>
    <x v="275"/>
    <n v="2890.2150000000001"/>
    <n v="3182.3240000000001"/>
    <x v="0"/>
    <n v="6776"/>
    <n v="6776"/>
    <n v="6776"/>
  </r>
  <r>
    <x v="41"/>
    <x v="44"/>
    <x v="1"/>
    <x v="9"/>
    <x v="276"/>
    <n v="1335.5"/>
    <n v="1482.6669999999999"/>
    <x v="0"/>
    <n v="6694"/>
    <n v="6694"/>
    <n v="6694"/>
  </r>
  <r>
    <x v="42"/>
    <x v="44"/>
    <x v="1"/>
    <x v="9"/>
    <x v="277"/>
    <n v="648.70650000000001"/>
    <n v="741.08370000000002"/>
    <x v="0"/>
    <n v="7002"/>
    <n v="7002"/>
    <n v="7002"/>
  </r>
  <r>
    <x v="8"/>
    <x v="45"/>
    <x v="0"/>
    <x v="8"/>
    <x v="278"/>
    <n v="31954.5"/>
    <n v="39322.230000000003"/>
    <x v="0"/>
    <n v="51105"/>
    <n v="51105"/>
    <n v="51105"/>
  </r>
  <r>
    <x v="0"/>
    <x v="45"/>
    <x v="0"/>
    <x v="0"/>
    <x v="279"/>
    <n v="30245.95"/>
    <n v="36483.25"/>
    <x v="0"/>
    <n v="74564"/>
    <n v="74564"/>
    <n v="74564"/>
  </r>
  <r>
    <x v="9"/>
    <x v="45"/>
    <x v="0"/>
    <x v="1"/>
    <x v="280"/>
    <n v="29683.06"/>
    <n v="35728.449999999997"/>
    <x v="0"/>
    <n v="75309"/>
    <n v="75309"/>
    <n v="75309"/>
  </r>
  <r>
    <x v="10"/>
    <x v="45"/>
    <x v="0"/>
    <x v="2"/>
    <x v="281"/>
    <n v="26653"/>
    <n v="31759.31"/>
    <x v="0"/>
    <n v="75909"/>
    <n v="75909"/>
    <n v="75909"/>
  </r>
  <r>
    <x v="11"/>
    <x v="45"/>
    <x v="0"/>
    <x v="3"/>
    <x v="282"/>
    <n v="24039.13"/>
    <n v="28454.69"/>
    <x v="0"/>
    <n v="77689"/>
    <n v="77689"/>
    <n v="77689"/>
  </r>
  <r>
    <x v="12"/>
    <x v="45"/>
    <x v="0"/>
    <x v="4"/>
    <x v="283"/>
    <n v="20902.97"/>
    <n v="24911.9"/>
    <x v="0"/>
    <n v="50109"/>
    <n v="50109"/>
    <n v="50109"/>
  </r>
  <r>
    <x v="13"/>
    <x v="45"/>
    <x v="0"/>
    <x v="4"/>
    <x v="284"/>
    <n v="18318.310000000001"/>
    <n v="21897.69"/>
    <x v="0"/>
    <n v="56734"/>
    <n v="56734"/>
    <n v="56734"/>
  </r>
  <r>
    <x v="21"/>
    <x v="45"/>
    <x v="0"/>
    <x v="5"/>
    <x v="285"/>
    <n v="16914.05"/>
    <n v="19555.12"/>
    <x v="0"/>
    <n v="59044"/>
    <n v="59044"/>
    <n v="59044"/>
  </r>
  <r>
    <x v="34"/>
    <x v="45"/>
    <x v="0"/>
    <x v="6"/>
    <x v="286"/>
    <n v="13583.52"/>
    <n v="15523.97"/>
    <x v="0"/>
    <n v="58049"/>
    <n v="58049"/>
    <n v="58049"/>
  </r>
  <r>
    <x v="35"/>
    <x v="45"/>
    <x v="0"/>
    <x v="7"/>
    <x v="287"/>
    <n v="8888.8169999999991"/>
    <n v="9879.0259999999998"/>
    <x v="0"/>
    <n v="65055"/>
    <n v="65055"/>
    <n v="65055"/>
  </r>
  <r>
    <x v="41"/>
    <x v="45"/>
    <x v="0"/>
    <x v="9"/>
    <x v="288"/>
    <n v="5792.0330000000004"/>
    <n v="6411.93"/>
    <x v="0"/>
    <n v="11429"/>
    <n v="11429"/>
    <n v="11429"/>
  </r>
  <r>
    <x v="8"/>
    <x v="46"/>
    <x v="3"/>
    <x v="8"/>
    <x v="289"/>
    <n v="198767.7"/>
    <n v="253528.3"/>
    <x v="1"/>
    <n v="46582"/>
    <n v="46582"/>
    <n v="46582"/>
  </r>
  <r>
    <x v="0"/>
    <x v="46"/>
    <x v="3"/>
    <x v="0"/>
    <x v="290"/>
    <n v="130638.2"/>
    <n v="178137.60000000001"/>
    <x v="1"/>
    <n v="46517"/>
    <n v="46517"/>
    <n v="46517"/>
  </r>
  <r>
    <x v="9"/>
    <x v="46"/>
    <x v="3"/>
    <x v="1"/>
    <x v="291"/>
    <n v="87398.399999999994"/>
    <n v="124548.7"/>
    <x v="1"/>
    <n v="49094"/>
    <n v="49094"/>
    <n v="49094"/>
  </r>
  <r>
    <x v="10"/>
    <x v="46"/>
    <x v="3"/>
    <x v="2"/>
    <x v="292"/>
    <n v="62864.62"/>
    <n v="88429.48"/>
    <x v="1"/>
    <n v="18392"/>
    <n v="18392"/>
    <n v="1839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4" applyNumberFormats="0" applyBorderFormats="0" applyFontFormats="0" applyPatternFormats="0" applyAlignmentFormats="0" applyWidthHeightFormats="1" dataCaption="Values" grandTotalCaption="Sum" updatedVersion="4" minRefreshableVersion="3" useAutoFormatting="1" itemPrintTitles="1" createdVersion="4" indent="0" outline="1" outlineData="1" multipleFieldFilters="0">
  <location ref="A7:C34" firstHeaderRow="0" firstDataRow="1" firstDataCol="1" rowPageCount="5" colPageCount="1"/>
  <pivotFields count="11">
    <pivotField axis="axisPage" multipleItemSelectionAllowed="1" showAll="0">
      <items count="44">
        <item h="1" x="39"/>
        <item h="1" x="42"/>
        <item h="1" x="23"/>
        <item h="1" x="31"/>
        <item h="1" x="41"/>
        <item h="1" x="22"/>
        <item h="1" x="29"/>
        <item h="1" x="35"/>
        <item h="1" x="38"/>
        <item h="1" x="7"/>
        <item h="1" x="40"/>
        <item h="1" x="30"/>
        <item h="1" x="28"/>
        <item h="1" x="6"/>
        <item h="1" x="34"/>
        <item h="1" x="14"/>
        <item h="1" x="16"/>
        <item h="1" x="5"/>
        <item h="1" x="37"/>
        <item h="1" x="21"/>
        <item h="1" x="15"/>
        <item h="1" x="36"/>
        <item h="1" x="13"/>
        <item h="1" x="4"/>
        <item h="1" x="25"/>
        <item h="1" x="12"/>
        <item h="1" x="20"/>
        <item h="1" x="33"/>
        <item h="1" x="11"/>
        <item h="1" x="3"/>
        <item h="1" x="24"/>
        <item h="1" x="2"/>
        <item h="1" x="10"/>
        <item h="1" x="27"/>
        <item h="1" x="19"/>
        <item h="1" x="9"/>
        <item h="1" x="1"/>
        <item h="1" x="18"/>
        <item h="1" x="0"/>
        <item x="17"/>
        <item x="26"/>
        <item x="8"/>
        <item x="32"/>
        <item t="default"/>
      </items>
    </pivotField>
    <pivotField name="Country" axis="axisPage" multipleItemSelectionAllowed="1" showAll="0">
      <items count="48">
        <item x="9"/>
        <item x="38"/>
        <item x="1"/>
        <item x="0"/>
        <item x="2"/>
        <item x="3"/>
        <item x="4"/>
        <item x="42"/>
        <item x="5"/>
        <item x="6"/>
        <item x="7"/>
        <item x="15"/>
        <item x="8"/>
        <item x="11"/>
        <item x="10"/>
        <item x="40"/>
        <item x="12"/>
        <item x="13"/>
        <item x="14"/>
        <item x="16"/>
        <item x="17"/>
        <item x="18"/>
        <item x="21"/>
        <item x="22"/>
        <item x="20"/>
        <item x="19"/>
        <item x="23"/>
        <item x="24"/>
        <item x="39"/>
        <item x="25"/>
        <item x="26"/>
        <item x="27"/>
        <item x="28"/>
        <item x="29"/>
        <item x="31"/>
        <item x="32"/>
        <item x="30"/>
        <item x="33"/>
        <item x="35"/>
        <item x="34"/>
        <item x="41"/>
        <item x="37"/>
        <item x="36"/>
        <item x="43"/>
        <item x="44"/>
        <item x="45"/>
        <item x="46"/>
        <item t="default"/>
      </items>
    </pivotField>
    <pivotField axis="axisPage" multipleItemSelectionAllowed="1" showAll="0" defaultSubtotal="0">
      <items count="11">
        <item x="0"/>
        <item h="1" m="1" x="9"/>
        <item h="1" m="1" x="8"/>
        <item x="1"/>
        <item x="6"/>
        <item m="1" x="10"/>
        <item x="2"/>
        <item x="3"/>
        <item x="4"/>
        <item x="5"/>
        <item x="7"/>
      </items>
    </pivotField>
    <pivotField axis="axisPage" multipleItemSelectionAllowed="1" showAll="0">
      <items count="11">
        <item x="9"/>
        <item x="7"/>
        <item x="6"/>
        <item x="5"/>
        <item x="4"/>
        <item x="8"/>
        <item x="3"/>
        <item x="2"/>
        <item x="1"/>
        <item x="0"/>
        <item t="default"/>
      </items>
    </pivotField>
    <pivotField axis="axisRow" showAll="0">
      <items count="294">
        <item x="7"/>
        <item x="6"/>
        <item x="5"/>
        <item x="4"/>
        <item x="3"/>
        <item x="2"/>
        <item x="1"/>
        <item x="0"/>
        <item x="16"/>
        <item x="15"/>
        <item x="14"/>
        <item x="13"/>
        <item x="12"/>
        <item x="11"/>
        <item x="10"/>
        <item x="9"/>
        <item x="8"/>
        <item x="22"/>
        <item x="21"/>
        <item x="20"/>
        <item x="19"/>
        <item x="18"/>
        <item x="17"/>
        <item x="26"/>
        <item x="25"/>
        <item x="24"/>
        <item x="23"/>
        <item x="38"/>
        <item x="37"/>
        <item x="36"/>
        <item x="35"/>
        <item x="34"/>
        <item x="33"/>
        <item x="32"/>
        <item x="31"/>
        <item x="30"/>
        <item x="29"/>
        <item x="28"/>
        <item x="27"/>
        <item x="39"/>
        <item x="43"/>
        <item x="42"/>
        <item x="41"/>
        <item x="40"/>
        <item x="50"/>
        <item x="49"/>
        <item x="48"/>
        <item x="47"/>
        <item x="46"/>
        <item x="45"/>
        <item x="44"/>
        <item x="58"/>
        <item x="57"/>
        <item x="56"/>
        <item x="55"/>
        <item x="54"/>
        <item x="53"/>
        <item x="52"/>
        <item x="51"/>
        <item x="59"/>
        <item x="60"/>
        <item x="65"/>
        <item x="64"/>
        <item x="63"/>
        <item x="62"/>
        <item x="61"/>
        <item x="73"/>
        <item x="72"/>
        <item x="71"/>
        <item x="70"/>
        <item x="69"/>
        <item x="68"/>
        <item x="67"/>
        <item x="66"/>
        <item x="80"/>
        <item x="79"/>
        <item x="78"/>
        <item x="77"/>
        <item x="76"/>
        <item x="75"/>
        <item x="74"/>
        <item x="82"/>
        <item x="81"/>
        <item x="94"/>
        <item x="93"/>
        <item x="92"/>
        <item x="91"/>
        <item x="90"/>
        <item x="89"/>
        <item x="88"/>
        <item x="87"/>
        <item x="86"/>
        <item x="85"/>
        <item x="84"/>
        <item x="83"/>
        <item x="100"/>
        <item x="99"/>
        <item x="98"/>
        <item x="97"/>
        <item x="96"/>
        <item x="95"/>
        <item x="103"/>
        <item x="102"/>
        <item x="101"/>
        <item x="110"/>
        <item x="109"/>
        <item x="108"/>
        <item x="107"/>
        <item x="106"/>
        <item x="105"/>
        <item x="104"/>
        <item x="113"/>
        <item x="112"/>
        <item x="111"/>
        <item x="115"/>
        <item x="114"/>
        <item x="123"/>
        <item x="122"/>
        <item x="121"/>
        <item x="120"/>
        <item x="119"/>
        <item x="118"/>
        <item x="117"/>
        <item x="116"/>
        <item x="132"/>
        <item x="131"/>
        <item x="130"/>
        <item x="129"/>
        <item x="128"/>
        <item x="127"/>
        <item x="126"/>
        <item x="125"/>
        <item x="124"/>
        <item x="144"/>
        <item x="143"/>
        <item x="142"/>
        <item x="141"/>
        <item x="140"/>
        <item x="139"/>
        <item x="138"/>
        <item x="137"/>
        <item x="136"/>
        <item x="135"/>
        <item x="134"/>
        <item x="133"/>
        <item x="145"/>
        <item x="154"/>
        <item x="153"/>
        <item x="152"/>
        <item x="151"/>
        <item x="150"/>
        <item x="149"/>
        <item x="148"/>
        <item x="147"/>
        <item x="146"/>
        <item x="166"/>
        <item x="165"/>
        <item x="164"/>
        <item x="163"/>
        <item x="162"/>
        <item x="161"/>
        <item x="160"/>
        <item x="159"/>
        <item x="158"/>
        <item x="157"/>
        <item x="156"/>
        <item x="155"/>
        <item x="175"/>
        <item x="174"/>
        <item x="173"/>
        <item x="172"/>
        <item x="171"/>
        <item x="170"/>
        <item x="169"/>
        <item x="168"/>
        <item x="167"/>
        <item x="184"/>
        <item x="183"/>
        <item x="182"/>
        <item x="181"/>
        <item x="180"/>
        <item x="179"/>
        <item x="178"/>
        <item x="177"/>
        <item x="176"/>
        <item x="187"/>
        <item x="186"/>
        <item x="185"/>
        <item x="189"/>
        <item x="188"/>
        <item x="193"/>
        <item x="192"/>
        <item x="191"/>
        <item x="190"/>
        <item x="201"/>
        <item x="200"/>
        <item x="199"/>
        <item x="198"/>
        <item x="197"/>
        <item x="196"/>
        <item x="195"/>
        <item x="194"/>
        <item x="203"/>
        <item x="202"/>
        <item x="208"/>
        <item x="207"/>
        <item x="206"/>
        <item x="205"/>
        <item x="204"/>
        <item x="211"/>
        <item x="210"/>
        <item x="209"/>
        <item x="217"/>
        <item x="216"/>
        <item x="215"/>
        <item x="214"/>
        <item x="213"/>
        <item x="212"/>
        <item x="223"/>
        <item x="222"/>
        <item x="221"/>
        <item x="220"/>
        <item x="219"/>
        <item x="218"/>
        <item x="226"/>
        <item x="225"/>
        <item x="224"/>
        <item x="230"/>
        <item x="229"/>
        <item x="228"/>
        <item x="227"/>
        <item x="239"/>
        <item x="238"/>
        <item x="237"/>
        <item x="236"/>
        <item x="235"/>
        <item x="234"/>
        <item x="233"/>
        <item x="232"/>
        <item x="231"/>
        <item x="247"/>
        <item x="246"/>
        <item x="245"/>
        <item x="244"/>
        <item x="243"/>
        <item x="242"/>
        <item x="241"/>
        <item x="240"/>
        <item x="255"/>
        <item x="254"/>
        <item x="253"/>
        <item x="252"/>
        <item x="251"/>
        <item x="250"/>
        <item x="249"/>
        <item x="248"/>
        <item x="265"/>
        <item x="264"/>
        <item x="263"/>
        <item x="262"/>
        <item x="261"/>
        <item x="260"/>
        <item x="259"/>
        <item x="258"/>
        <item x="257"/>
        <item x="256"/>
        <item x="277"/>
        <item x="276"/>
        <item x="275"/>
        <item x="274"/>
        <item x="273"/>
        <item x="272"/>
        <item x="271"/>
        <item x="270"/>
        <item x="269"/>
        <item x="268"/>
        <item x="267"/>
        <item x="266"/>
        <item x="288"/>
        <item x="287"/>
        <item x="286"/>
        <item x="285"/>
        <item x="284"/>
        <item x="283"/>
        <item x="282"/>
        <item x="281"/>
        <item x="280"/>
        <item x="279"/>
        <item x="278"/>
        <item x="292"/>
        <item x="291"/>
        <item x="290"/>
        <item x="289"/>
        <item t="default"/>
      </items>
    </pivotField>
    <pivotField numFmtId="3" showAll="0"/>
    <pivotField dataField="1" numFmtId="3" showAll="0"/>
    <pivotField axis="axisPage" multipleItemSelectionAllowed="1" showAll="0">
      <items count="4">
        <item x="0"/>
        <item h="1" x="2"/>
        <item h="1" x="1"/>
        <item t="default"/>
      </items>
    </pivotField>
    <pivotField numFmtId="3" showAll="0"/>
    <pivotField numFmtId="3" showAll="0"/>
    <pivotField dataField="1" numFmtId="3" showAll="0"/>
  </pivotFields>
  <rowFields count="1">
    <field x="4"/>
  </rowFields>
  <rowItems count="27">
    <i>
      <x v="16"/>
    </i>
    <i>
      <x v="25"/>
    </i>
    <i>
      <x v="26"/>
    </i>
    <i>
      <x v="50"/>
    </i>
    <i>
      <x v="58"/>
    </i>
    <i>
      <x v="65"/>
    </i>
    <i>
      <x v="73"/>
    </i>
    <i>
      <x v="94"/>
    </i>
    <i>
      <x v="100"/>
    </i>
    <i>
      <x v="102"/>
    </i>
    <i>
      <x v="103"/>
    </i>
    <i>
      <x v="132"/>
    </i>
    <i>
      <x v="154"/>
    </i>
    <i>
      <x v="175"/>
    </i>
    <i>
      <x v="184"/>
    </i>
    <i>
      <x v="187"/>
    </i>
    <i>
      <x v="193"/>
    </i>
    <i>
      <x v="201"/>
    </i>
    <i>
      <x v="217"/>
    </i>
    <i>
      <x v="226"/>
    </i>
    <i>
      <x v="230"/>
    </i>
    <i>
      <x v="239"/>
    </i>
    <i>
      <x v="255"/>
    </i>
    <i>
      <x v="265"/>
    </i>
    <i>
      <x v="277"/>
    </i>
    <i>
      <x v="288"/>
    </i>
    <i t="grand">
      <x/>
    </i>
  </rowItems>
  <colFields count="1">
    <field x="-2"/>
  </colFields>
  <colItems count="2">
    <i>
      <x/>
    </i>
    <i i="1">
      <x v="1"/>
    </i>
  </colItems>
  <pageFields count="5">
    <pageField fld="0" hier="-1"/>
    <pageField fld="1" hier="-1"/>
    <pageField fld="3" hier="-1"/>
    <pageField fld="7" hier="-1"/>
    <pageField fld="2" hier="-1"/>
  </pageFields>
  <dataFields count="2">
    <dataField name="# Observations disposable income" fld="10" baseField="3" baseItem="0" numFmtId="3"/>
    <dataField name="# Datasets" fld="6" subtotal="count" baseField="3" baseItem="16"/>
  </dataFields>
  <formats count="6">
    <format dxfId="79">
      <pivotArea type="all" dataOnly="0" outline="0" fieldPosition="0"/>
    </format>
    <format dxfId="78">
      <pivotArea dataOnly="0" labelOnly="1" outline="0" fieldPosition="0">
        <references count="1">
          <reference field="4294967294" count="1">
            <x v="0"/>
          </reference>
        </references>
      </pivotArea>
    </format>
    <format dxfId="77">
      <pivotArea dataOnly="0" labelOnly="1" outline="0" fieldPosition="0">
        <references count="1">
          <reference field="4294967294" count="1">
            <x v="1"/>
          </reference>
        </references>
      </pivotArea>
    </format>
    <format dxfId="76">
      <pivotArea dataOnly="0" labelOnly="1" outline="0" fieldPosition="0">
        <references count="1">
          <reference field="4294967294" count="1">
            <x v="0"/>
          </reference>
        </references>
      </pivotArea>
    </format>
    <format dxfId="75">
      <pivotArea dataOnly="0" labelOnly="1" outline="0" fieldPosition="0">
        <references count="1">
          <reference field="4294967294" count="1">
            <x v="1"/>
          </reference>
        </references>
      </pivotArea>
    </format>
    <format dxfId="7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0" applyNumberFormats="0" applyBorderFormats="0" applyFontFormats="0" applyPatternFormats="0" applyAlignmentFormats="0" applyWidthHeightFormats="1" dataCaption="Values" grandTotalCaption="Mean" updatedVersion="4" minRefreshableVersion="3" useAutoFormatting="1" itemPrintTitles="1" createdVersion="4" indent="0" outline="1" outlineData="1" multipleFieldFilters="0">
  <location ref="A7:M34" firstHeaderRow="0" firstDataRow="1" firstDataCol="1" rowPageCount="5" colPageCount="1"/>
  <pivotFields count="33">
    <pivotField axis="axisPage" multipleItemSelectionAllowed="1" showAll="0">
      <items count="44">
        <item h="1" x="39"/>
        <item h="1" x="42"/>
        <item h="1" x="23"/>
        <item h="1" x="31"/>
        <item h="1" x="41"/>
        <item h="1" x="22"/>
        <item h="1" x="29"/>
        <item h="1" x="35"/>
        <item h="1" x="38"/>
        <item h="1" x="7"/>
        <item h="1" x="40"/>
        <item h="1" x="30"/>
        <item h="1" x="28"/>
        <item h="1" x="6"/>
        <item h="1" x="34"/>
        <item h="1" x="14"/>
        <item h="1" x="16"/>
        <item h="1" x="5"/>
        <item h="1" x="37"/>
        <item h="1" x="21"/>
        <item h="1" x="15"/>
        <item h="1" x="36"/>
        <item h="1" x="13"/>
        <item h="1" x="4"/>
        <item h="1" x="25"/>
        <item h="1" x="12"/>
        <item h="1" x="20"/>
        <item h="1" x="33"/>
        <item h="1" x="11"/>
        <item h="1" x="3"/>
        <item h="1" x="24"/>
        <item h="1" x="2"/>
        <item h="1" x="10"/>
        <item h="1" x="27"/>
        <item h="1" x="19"/>
        <item h="1" x="9"/>
        <item h="1" x="1"/>
        <item h="1" x="18"/>
        <item h="1" x="0"/>
        <item x="17"/>
        <item x="26"/>
        <item x="8"/>
        <item x="32"/>
        <item t="default"/>
      </items>
    </pivotField>
    <pivotField axis="axisPage" multipleItemSelectionAllowed="1" showAll="0" defaultSubtotal="0">
      <items count="8">
        <item x="0"/>
        <item x="2"/>
        <item x="4"/>
        <item x="1"/>
        <item x="6"/>
        <item x="3"/>
        <item x="5"/>
        <item x="7"/>
      </items>
    </pivotField>
    <pivotField name="Country" axis="axisPage" multipleItemSelectionAllowed="1" showAll="0">
      <items count="48">
        <item x="9"/>
        <item x="38"/>
        <item x="1"/>
        <item x="0"/>
        <item x="2"/>
        <item x="3"/>
        <item x="4"/>
        <item x="42"/>
        <item x="5"/>
        <item x="6"/>
        <item x="7"/>
        <item x="15"/>
        <item x="8"/>
        <item x="11"/>
        <item x="10"/>
        <item x="40"/>
        <item x="12"/>
        <item x="13"/>
        <item x="14"/>
        <item x="16"/>
        <item x="17"/>
        <item x="18"/>
        <item x="21"/>
        <item x="22"/>
        <item x="20"/>
        <item x="19"/>
        <item x="23"/>
        <item x="24"/>
        <item x="39"/>
        <item x="25"/>
        <item x="26"/>
        <item x="27"/>
        <item x="28"/>
        <item x="29"/>
        <item x="31"/>
        <item x="32"/>
        <item x="30"/>
        <item x="33"/>
        <item x="35"/>
        <item x="34"/>
        <item x="41"/>
        <item x="37"/>
        <item x="36"/>
        <item x="43"/>
        <item x="44"/>
        <item x="45"/>
        <item x="46"/>
        <item t="default"/>
      </items>
    </pivotField>
    <pivotField axis="axisPage" multipleItemSelectionAllowed="1" showAll="0">
      <items count="11">
        <item x="9"/>
        <item x="7"/>
        <item x="6"/>
        <item x="5"/>
        <item x="4"/>
        <item x="8"/>
        <item x="3"/>
        <item x="2"/>
        <item x="1"/>
        <item x="0"/>
        <item t="default"/>
      </items>
    </pivotField>
    <pivotField axis="axisRow" showAll="0">
      <items count="294">
        <item x="7"/>
        <item x="6"/>
        <item x="5"/>
        <item x="4"/>
        <item x="3"/>
        <item x="2"/>
        <item x="1"/>
        <item x="0"/>
        <item x="16"/>
        <item x="15"/>
        <item x="14"/>
        <item x="13"/>
        <item x="12"/>
        <item x="11"/>
        <item x="10"/>
        <item x="9"/>
        <item x="8"/>
        <item x="22"/>
        <item x="21"/>
        <item x="20"/>
        <item x="19"/>
        <item x="18"/>
        <item x="17"/>
        <item x="26"/>
        <item x="25"/>
        <item x="24"/>
        <item x="23"/>
        <item x="38"/>
        <item x="37"/>
        <item x="36"/>
        <item x="35"/>
        <item x="34"/>
        <item x="33"/>
        <item x="32"/>
        <item x="31"/>
        <item x="30"/>
        <item x="29"/>
        <item x="28"/>
        <item x="27"/>
        <item x="39"/>
        <item x="43"/>
        <item x="42"/>
        <item x="41"/>
        <item x="40"/>
        <item x="50"/>
        <item x="49"/>
        <item x="48"/>
        <item x="47"/>
        <item x="46"/>
        <item x="45"/>
        <item x="44"/>
        <item x="58"/>
        <item x="57"/>
        <item x="56"/>
        <item x="55"/>
        <item x="54"/>
        <item x="53"/>
        <item x="52"/>
        <item x="51"/>
        <item x="59"/>
        <item x="60"/>
        <item x="65"/>
        <item x="64"/>
        <item x="63"/>
        <item x="62"/>
        <item x="61"/>
        <item x="73"/>
        <item x="72"/>
        <item x="71"/>
        <item x="70"/>
        <item x="69"/>
        <item x="68"/>
        <item x="67"/>
        <item x="66"/>
        <item x="80"/>
        <item x="79"/>
        <item x="78"/>
        <item x="77"/>
        <item x="76"/>
        <item x="75"/>
        <item x="74"/>
        <item x="82"/>
        <item x="81"/>
        <item x="94"/>
        <item x="93"/>
        <item x="92"/>
        <item x="91"/>
        <item x="90"/>
        <item x="89"/>
        <item x="88"/>
        <item x="87"/>
        <item x="86"/>
        <item x="85"/>
        <item x="84"/>
        <item x="83"/>
        <item x="100"/>
        <item x="99"/>
        <item x="98"/>
        <item x="97"/>
        <item x="96"/>
        <item x="95"/>
        <item x="103"/>
        <item x="102"/>
        <item x="101"/>
        <item x="110"/>
        <item x="109"/>
        <item x="108"/>
        <item x="107"/>
        <item x="106"/>
        <item x="105"/>
        <item x="104"/>
        <item x="113"/>
        <item x="112"/>
        <item x="111"/>
        <item x="115"/>
        <item x="114"/>
        <item x="123"/>
        <item x="122"/>
        <item x="121"/>
        <item x="120"/>
        <item x="119"/>
        <item x="118"/>
        <item x="117"/>
        <item x="116"/>
        <item x="132"/>
        <item x="131"/>
        <item x="130"/>
        <item x="129"/>
        <item x="128"/>
        <item x="127"/>
        <item x="126"/>
        <item x="125"/>
        <item x="124"/>
        <item x="144"/>
        <item x="143"/>
        <item x="142"/>
        <item x="141"/>
        <item x="140"/>
        <item x="139"/>
        <item x="138"/>
        <item x="137"/>
        <item x="136"/>
        <item x="135"/>
        <item x="134"/>
        <item x="133"/>
        <item x="145"/>
        <item x="154"/>
        <item x="153"/>
        <item x="152"/>
        <item x="151"/>
        <item x="150"/>
        <item x="149"/>
        <item x="148"/>
        <item x="147"/>
        <item x="146"/>
        <item x="166"/>
        <item x="165"/>
        <item x="164"/>
        <item x="163"/>
        <item x="162"/>
        <item x="161"/>
        <item x="160"/>
        <item x="159"/>
        <item x="158"/>
        <item x="157"/>
        <item x="156"/>
        <item x="155"/>
        <item x="175"/>
        <item x="174"/>
        <item x="173"/>
        <item x="172"/>
        <item x="171"/>
        <item x="170"/>
        <item x="169"/>
        <item x="168"/>
        <item x="167"/>
        <item x="184"/>
        <item x="183"/>
        <item x="182"/>
        <item x="181"/>
        <item x="180"/>
        <item x="179"/>
        <item x="178"/>
        <item x="177"/>
        <item x="176"/>
        <item x="187"/>
        <item x="186"/>
        <item x="185"/>
        <item x="189"/>
        <item x="188"/>
        <item x="193"/>
        <item x="192"/>
        <item x="191"/>
        <item x="190"/>
        <item x="201"/>
        <item x="200"/>
        <item x="199"/>
        <item x="198"/>
        <item x="197"/>
        <item x="196"/>
        <item x="195"/>
        <item x="194"/>
        <item x="203"/>
        <item x="202"/>
        <item x="208"/>
        <item x="207"/>
        <item x="206"/>
        <item x="205"/>
        <item x="204"/>
        <item x="211"/>
        <item x="210"/>
        <item x="209"/>
        <item x="217"/>
        <item x="216"/>
        <item x="215"/>
        <item x="214"/>
        <item x="213"/>
        <item x="212"/>
        <item x="223"/>
        <item x="222"/>
        <item x="221"/>
        <item x="220"/>
        <item x="219"/>
        <item x="218"/>
        <item x="226"/>
        <item x="225"/>
        <item x="224"/>
        <item x="230"/>
        <item x="229"/>
        <item x="228"/>
        <item x="227"/>
        <item x="239"/>
        <item x="238"/>
        <item x="237"/>
        <item x="236"/>
        <item x="235"/>
        <item x="234"/>
        <item x="233"/>
        <item x="232"/>
        <item x="231"/>
        <item x="247"/>
        <item x="246"/>
        <item x="245"/>
        <item x="244"/>
        <item x="243"/>
        <item x="242"/>
        <item x="241"/>
        <item x="240"/>
        <item x="255"/>
        <item x="254"/>
        <item x="253"/>
        <item x="252"/>
        <item x="251"/>
        <item x="250"/>
        <item x="249"/>
        <item x="248"/>
        <item x="265"/>
        <item x="264"/>
        <item x="263"/>
        <item x="262"/>
        <item x="261"/>
        <item x="260"/>
        <item x="259"/>
        <item x="258"/>
        <item x="257"/>
        <item x="256"/>
        <item x="277"/>
        <item x="276"/>
        <item x="275"/>
        <item x="274"/>
        <item x="273"/>
        <item x="272"/>
        <item x="271"/>
        <item x="270"/>
        <item x="269"/>
        <item x="268"/>
        <item x="267"/>
        <item x="266"/>
        <item x="288"/>
        <item x="287"/>
        <item x="286"/>
        <item x="285"/>
        <item x="284"/>
        <item x="283"/>
        <item x="282"/>
        <item x="281"/>
        <item x="280"/>
        <item x="279"/>
        <item x="278"/>
        <item x="292"/>
        <item x="291"/>
        <item x="290"/>
        <item x="289"/>
        <item t="default"/>
      </items>
    </pivotField>
    <pivotField axis="axisPage" multipleItemSelectionAllowed="1" showAll="0">
      <items count="4">
        <item x="0"/>
        <item h="1" x="2"/>
        <item h="1" x="1"/>
        <item t="default"/>
      </items>
    </pivotField>
    <pivotField dataField="1" showAll="0"/>
    <pivotField dataField="1" showAll="0"/>
    <pivotField dataField="1" numFmtId="164"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dataField="1" showAll="0"/>
    <pivotField dataField="1" showAll="0"/>
    <pivotField dataField="1" numFmtId="164" showAll="0"/>
    <pivotField showAll="0"/>
    <pivotField showAll="0"/>
    <pivotField showAll="0"/>
    <pivotField dataField="1" showAll="0"/>
    <pivotField dataField="1" showAll="0"/>
    <pivotField dataField="1" showAll="0"/>
    <pivotField showAll="0"/>
    <pivotField showAll="0"/>
  </pivotFields>
  <rowFields count="1">
    <field x="4"/>
  </rowFields>
  <rowItems count="27">
    <i>
      <x v="16"/>
    </i>
    <i>
      <x v="25"/>
    </i>
    <i>
      <x v="26"/>
    </i>
    <i>
      <x v="50"/>
    </i>
    <i>
      <x v="58"/>
    </i>
    <i>
      <x v="65"/>
    </i>
    <i>
      <x v="73"/>
    </i>
    <i>
      <x v="94"/>
    </i>
    <i>
      <x v="100"/>
    </i>
    <i>
      <x v="102"/>
    </i>
    <i>
      <x v="103"/>
    </i>
    <i>
      <x v="132"/>
    </i>
    <i>
      <x v="154"/>
    </i>
    <i>
      <x v="175"/>
    </i>
    <i>
      <x v="184"/>
    </i>
    <i>
      <x v="187"/>
    </i>
    <i>
      <x v="193"/>
    </i>
    <i>
      <x v="201"/>
    </i>
    <i>
      <x v="217"/>
    </i>
    <i>
      <x v="226"/>
    </i>
    <i>
      <x v="230"/>
    </i>
    <i>
      <x v="239"/>
    </i>
    <i>
      <x v="255"/>
    </i>
    <i>
      <x v="265"/>
    </i>
    <i>
      <x v="277"/>
    </i>
    <i>
      <x v="288"/>
    </i>
    <i t="grand">
      <x/>
    </i>
  </rowItems>
  <colFields count="1">
    <field x="-2"/>
  </colFields>
  <colItems count="12">
    <i>
      <x/>
    </i>
    <i i="1">
      <x v="1"/>
    </i>
    <i i="2">
      <x v="2"/>
    </i>
    <i i="3">
      <x v="3"/>
    </i>
    <i i="4">
      <x v="4"/>
    </i>
    <i i="5">
      <x v="5"/>
    </i>
    <i i="6">
      <x v="6"/>
    </i>
    <i i="7">
      <x v="7"/>
    </i>
    <i i="8">
      <x v="8"/>
    </i>
    <i i="9">
      <x v="9"/>
    </i>
    <i i="10">
      <x v="10"/>
    </i>
    <i i="11">
      <x v="11"/>
    </i>
  </colItems>
  <pageFields count="5">
    <pageField fld="0" hier="-1"/>
    <pageField fld="2" hier="-1"/>
    <pageField fld="3" hier="-1"/>
    <pageField fld="5" hier="-1"/>
    <pageField fld="1" hier="-1"/>
  </pageFields>
  <dataFields count="12">
    <dataField name="Gini P income" fld="6" subtotal="average" baseField="3" baseItem="0" numFmtId="164"/>
    <dataField name="Gini G income" fld="7" subtotal="average" baseField="3" baseItem="0" numFmtId="164"/>
    <dataField name="Gini D income" fld="8" subtotal="average" baseField="3" baseItem="0" numFmtId="164"/>
    <dataField name="Fiscal redistr (%)" fld="12" subtotal="average" baseField="3" baseItem="0" numFmtId="9"/>
    <dataField name="From tranfers" fld="13" subtotal="average" baseField="3" baseItem="0" numFmtId="9"/>
    <dataField name="From income taxes" fld="14" subtotal="average" baseField="3" baseItem="0" numFmtId="9"/>
    <dataField name="Gini P income WA" fld="22" subtotal="average" baseField="3" baseItem="0" numFmtId="164"/>
    <dataField name="Gini G income WA" fld="23" subtotal="average" baseField="3" baseItem="0" numFmtId="164"/>
    <dataField name="Gini D income WA" fld="24" subtotal="average" baseField="3" baseItem="7" numFmtId="164"/>
    <dataField name="Fiscal redistr (%) WA" fld="28" subtotal="average" baseField="3" baseItem="7" numFmtId="9"/>
    <dataField name="From transfers WA" fld="29" subtotal="average" baseField="3" baseItem="0" numFmtId="9"/>
    <dataField name="From income taxes WA" fld="30" subtotal="average" baseField="3" baseItem="0" numFmtId="9"/>
  </dataFields>
  <formats count="22">
    <format dxfId="73">
      <pivotArea type="all" dataOnly="0" outline="0" fieldPosition="0"/>
    </format>
    <format dxfId="72">
      <pivotArea outline="0" fieldPosition="0">
        <references count="1">
          <reference field="4294967294" count="1">
            <x v="0"/>
          </reference>
        </references>
      </pivotArea>
    </format>
    <format dxfId="71">
      <pivotArea outline="0" fieldPosition="0">
        <references count="1">
          <reference field="4294967294" count="1">
            <x v="1"/>
          </reference>
        </references>
      </pivotArea>
    </format>
    <format dxfId="70">
      <pivotArea outline="0" fieldPosition="0">
        <references count="1">
          <reference field="4294967294" count="1">
            <x v="2"/>
          </reference>
        </references>
      </pivotArea>
    </format>
    <format dxfId="69">
      <pivotArea outline="0" fieldPosition="0">
        <references count="1">
          <reference field="4294967294" count="1">
            <x v="3"/>
          </reference>
        </references>
      </pivotArea>
    </format>
    <format dxfId="68">
      <pivotArea outline="0" fieldPosition="0">
        <references count="1">
          <reference field="4294967294" count="1">
            <x v="4"/>
          </reference>
        </references>
      </pivotArea>
    </format>
    <format dxfId="67">
      <pivotArea outline="0" fieldPosition="0">
        <references count="1">
          <reference field="4294967294" count="1">
            <x v="5"/>
          </reference>
        </references>
      </pivotArea>
    </format>
    <format dxfId="66">
      <pivotArea outline="0" fieldPosition="0">
        <references count="1">
          <reference field="4294967294" count="1">
            <x v="6"/>
          </reference>
        </references>
      </pivotArea>
    </format>
    <format dxfId="65">
      <pivotArea outline="0" fieldPosition="0">
        <references count="1">
          <reference field="4294967294" count="1">
            <x v="7"/>
          </reference>
        </references>
      </pivotArea>
    </format>
    <format dxfId="64">
      <pivotArea outline="0" fieldPosition="0">
        <references count="1">
          <reference field="4294967294" count="1">
            <x v="8"/>
          </reference>
        </references>
      </pivotArea>
    </format>
    <format dxfId="63">
      <pivotArea outline="0" fieldPosition="0">
        <references count="1">
          <reference field="4294967294" count="1">
            <x v="9"/>
          </reference>
        </references>
      </pivotArea>
    </format>
    <format dxfId="62">
      <pivotArea outline="0" fieldPosition="0">
        <references count="1">
          <reference field="4294967294" count="1">
            <x v="10"/>
          </reference>
        </references>
      </pivotArea>
    </format>
    <format dxfId="61">
      <pivotArea outline="0" fieldPosition="0">
        <references count="1">
          <reference field="4294967294" count="1">
            <x v="11"/>
          </reference>
        </references>
      </pivotArea>
    </format>
    <format dxfId="60">
      <pivotArea outline="0" collapsedLevelsAreSubtotals="1" fieldPosition="0">
        <references count="1">
          <reference field="4294967294" count="6" selected="0">
            <x v="6"/>
            <x v="7"/>
            <x v="8"/>
            <x v="9"/>
            <x v="10"/>
            <x v="11"/>
          </reference>
        </references>
      </pivotArea>
    </format>
    <format dxfId="59">
      <pivotArea dataOnly="0" labelOnly="1" outline="0" fieldPosition="0">
        <references count="1">
          <reference field="4294967294" count="6">
            <x v="6"/>
            <x v="7"/>
            <x v="8"/>
            <x v="9"/>
            <x v="10"/>
            <x v="11"/>
          </reference>
        </references>
      </pivotArea>
    </format>
    <format dxfId="58">
      <pivotArea outline="0" collapsedLevelsAreSubtotals="1" fieldPosition="0">
        <references count="1">
          <reference field="4294967294" count="6" selected="0">
            <x v="0"/>
            <x v="1"/>
            <x v="2"/>
            <x v="3"/>
            <x v="4"/>
            <x v="5"/>
          </reference>
        </references>
      </pivotArea>
    </format>
    <format dxfId="57">
      <pivotArea dataOnly="0" labelOnly="1" outline="0" fieldPosition="0">
        <references count="1">
          <reference field="4294967294" count="6">
            <x v="0"/>
            <x v="1"/>
            <x v="2"/>
            <x v="3"/>
            <x v="4"/>
            <x v="5"/>
          </reference>
        </references>
      </pivotArea>
    </format>
    <format dxfId="56">
      <pivotArea outline="0" collapsedLevelsAreSubtotals="1" fieldPosition="0"/>
    </format>
    <format dxfId="55">
      <pivotArea outline="0" collapsedLevelsAreSubtotals="1" fieldPosition="0"/>
    </format>
    <format dxfId="54">
      <pivotArea dataOnly="0" labelOnly="1" outline="0" fieldPosition="0">
        <references count="1">
          <reference field="4294967294" count="12">
            <x v="0"/>
            <x v="1"/>
            <x v="2"/>
            <x v="3"/>
            <x v="4"/>
            <x v="5"/>
            <x v="6"/>
            <x v="7"/>
            <x v="8"/>
            <x v="9"/>
            <x v="10"/>
            <x v="11"/>
          </reference>
        </references>
      </pivotArea>
    </format>
    <format dxfId="53">
      <pivotArea dataOnly="0" labelOnly="1" outline="0" fieldPosition="0">
        <references count="1">
          <reference field="4294967294" count="12">
            <x v="0"/>
            <x v="1"/>
            <x v="2"/>
            <x v="3"/>
            <x v="4"/>
            <x v="5"/>
            <x v="6"/>
            <x v="7"/>
            <x v="8"/>
            <x v="9"/>
            <x v="10"/>
            <x v="11"/>
          </reference>
        </references>
      </pivotArea>
    </format>
    <format dxfId="52">
      <pivotArea dataOnly="0" labelOnly="1" outline="0" fieldPosition="0">
        <references count="1">
          <reference field="4294967294" count="12">
            <x v="0"/>
            <x v="1"/>
            <x v="2"/>
            <x v="3"/>
            <x v="4"/>
            <x v="5"/>
            <x v="6"/>
            <x v="7"/>
            <x v="8"/>
            <x v="9"/>
            <x v="10"/>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1" applyNumberFormats="0" applyBorderFormats="0" applyFontFormats="0" applyPatternFormats="0" applyAlignmentFormats="0" applyWidthHeightFormats="1" dataCaption="Values" grandTotalCaption="Mean" updatedVersion="4" minRefreshableVersion="3" useAutoFormatting="1" itemPrintTitles="1" createdVersion="4" indent="0" outline="1" outlineData="1" multipleFieldFilters="0" chartFormat="1">
  <location ref="A7:E34" firstHeaderRow="0" firstDataRow="1" firstDataCol="1" rowPageCount="5" colPageCount="1"/>
  <pivotFields count="10">
    <pivotField axis="axisPage" multipleItemSelectionAllowed="1" showAll="0">
      <items count="44">
        <item h="1" x="39"/>
        <item h="1" x="42"/>
        <item h="1" x="23"/>
        <item h="1" x="31"/>
        <item h="1" x="41"/>
        <item h="1" x="22"/>
        <item h="1" x="29"/>
        <item h="1" x="35"/>
        <item h="1" x="38"/>
        <item h="1" x="7"/>
        <item h="1" x="40"/>
        <item h="1" x="30"/>
        <item h="1" x="28"/>
        <item h="1" x="6"/>
        <item h="1" x="34"/>
        <item h="1" x="14"/>
        <item h="1" x="16"/>
        <item h="1" x="5"/>
        <item h="1" x="37"/>
        <item h="1" x="21"/>
        <item h="1" x="15"/>
        <item h="1" x="36"/>
        <item h="1" x="13"/>
        <item h="1" x="4"/>
        <item h="1" x="25"/>
        <item h="1" x="12"/>
        <item h="1" x="20"/>
        <item h="1" x="33"/>
        <item h="1" x="11"/>
        <item h="1" x="3"/>
        <item h="1" x="24"/>
        <item h="1" x="2"/>
        <item h="1" x="10"/>
        <item h="1" x="27"/>
        <item h="1" x="19"/>
        <item h="1" x="9"/>
        <item h="1" x="1"/>
        <item h="1" x="18"/>
        <item h="1" x="0"/>
        <item x="17"/>
        <item x="26"/>
        <item x="8"/>
        <item x="32"/>
        <item t="default"/>
      </items>
    </pivotField>
    <pivotField name="Country" axis="axisPage" multipleItemSelectionAllowed="1" showAll="0">
      <items count="48">
        <item x="9"/>
        <item x="38"/>
        <item x="1"/>
        <item x="0"/>
        <item x="2"/>
        <item x="3"/>
        <item x="4"/>
        <item x="42"/>
        <item x="5"/>
        <item x="6"/>
        <item x="7"/>
        <item x="15"/>
        <item x="8"/>
        <item x="11"/>
        <item x="10"/>
        <item x="40"/>
        <item x="12"/>
        <item x="13"/>
        <item x="14"/>
        <item x="16"/>
        <item x="17"/>
        <item x="18"/>
        <item x="21"/>
        <item x="22"/>
        <item x="20"/>
        <item x="19"/>
        <item x="23"/>
        <item x="24"/>
        <item x="39"/>
        <item x="25"/>
        <item x="26"/>
        <item x="27"/>
        <item x="28"/>
        <item x="29"/>
        <item x="31"/>
        <item x="32"/>
        <item x="30"/>
        <item x="33"/>
        <item x="35"/>
        <item x="34"/>
        <item x="41"/>
        <item x="37"/>
        <item x="36"/>
        <item x="43"/>
        <item x="44"/>
        <item x="45"/>
        <item x="46"/>
        <item t="default"/>
      </items>
    </pivotField>
    <pivotField axis="axisPage" multipleItemSelectionAllowed="1" showAll="0" defaultSubtotal="0">
      <items count="8">
        <item x="0"/>
        <item x="2"/>
        <item x="4"/>
        <item x="1"/>
        <item x="6"/>
        <item x="3"/>
        <item x="5"/>
        <item x="7"/>
      </items>
    </pivotField>
    <pivotField axis="axisPage" multipleItemSelectionAllowed="1" showAll="0">
      <items count="11">
        <item x="9"/>
        <item x="7"/>
        <item x="6"/>
        <item x="5"/>
        <item x="4"/>
        <item x="8"/>
        <item x="3"/>
        <item x="2"/>
        <item x="1"/>
        <item x="0"/>
        <item t="default"/>
      </items>
    </pivotField>
    <pivotField axis="axisRow" showAll="0">
      <items count="294">
        <item x="7"/>
        <item x="6"/>
        <item x="5"/>
        <item x="4"/>
        <item x="3"/>
        <item x="2"/>
        <item x="1"/>
        <item x="0"/>
        <item x="16"/>
        <item x="15"/>
        <item x="14"/>
        <item x="13"/>
        <item x="12"/>
        <item x="11"/>
        <item x="10"/>
        <item x="9"/>
        <item x="8"/>
        <item x="22"/>
        <item x="21"/>
        <item x="20"/>
        <item x="19"/>
        <item x="18"/>
        <item x="17"/>
        <item x="26"/>
        <item x="25"/>
        <item x="24"/>
        <item x="23"/>
        <item x="38"/>
        <item x="37"/>
        <item x="36"/>
        <item x="35"/>
        <item x="34"/>
        <item x="33"/>
        <item x="32"/>
        <item x="31"/>
        <item x="30"/>
        <item x="29"/>
        <item x="28"/>
        <item x="27"/>
        <item x="39"/>
        <item x="43"/>
        <item x="42"/>
        <item x="41"/>
        <item x="40"/>
        <item x="50"/>
        <item x="49"/>
        <item x="48"/>
        <item x="47"/>
        <item x="46"/>
        <item x="45"/>
        <item x="44"/>
        <item x="58"/>
        <item x="57"/>
        <item x="56"/>
        <item x="55"/>
        <item x="54"/>
        <item x="53"/>
        <item x="52"/>
        <item x="51"/>
        <item x="59"/>
        <item x="60"/>
        <item x="65"/>
        <item x="64"/>
        <item x="63"/>
        <item x="62"/>
        <item x="61"/>
        <item x="73"/>
        <item x="72"/>
        <item x="71"/>
        <item x="70"/>
        <item x="69"/>
        <item x="68"/>
        <item x="67"/>
        <item x="66"/>
        <item x="80"/>
        <item x="79"/>
        <item x="78"/>
        <item x="77"/>
        <item x="76"/>
        <item x="75"/>
        <item x="74"/>
        <item x="82"/>
        <item x="81"/>
        <item x="94"/>
        <item x="93"/>
        <item x="92"/>
        <item x="91"/>
        <item x="90"/>
        <item x="89"/>
        <item x="88"/>
        <item x="87"/>
        <item x="86"/>
        <item x="85"/>
        <item x="84"/>
        <item x="83"/>
        <item x="100"/>
        <item x="99"/>
        <item x="98"/>
        <item x="97"/>
        <item x="96"/>
        <item x="95"/>
        <item x="103"/>
        <item x="102"/>
        <item x="101"/>
        <item x="110"/>
        <item x="109"/>
        <item x="108"/>
        <item x="107"/>
        <item x="106"/>
        <item x="105"/>
        <item x="104"/>
        <item x="113"/>
        <item x="112"/>
        <item x="111"/>
        <item x="115"/>
        <item x="114"/>
        <item x="123"/>
        <item x="122"/>
        <item x="121"/>
        <item x="120"/>
        <item x="119"/>
        <item x="118"/>
        <item x="117"/>
        <item x="116"/>
        <item x="132"/>
        <item x="131"/>
        <item x="130"/>
        <item x="129"/>
        <item x="128"/>
        <item x="127"/>
        <item x="126"/>
        <item x="125"/>
        <item x="124"/>
        <item x="144"/>
        <item x="143"/>
        <item x="142"/>
        <item x="141"/>
        <item x="140"/>
        <item x="139"/>
        <item x="138"/>
        <item x="137"/>
        <item x="136"/>
        <item x="135"/>
        <item x="134"/>
        <item x="133"/>
        <item x="145"/>
        <item x="154"/>
        <item x="153"/>
        <item x="152"/>
        <item x="151"/>
        <item x="150"/>
        <item x="149"/>
        <item x="148"/>
        <item x="147"/>
        <item x="146"/>
        <item x="166"/>
        <item x="165"/>
        <item x="164"/>
        <item x="163"/>
        <item x="162"/>
        <item x="161"/>
        <item x="160"/>
        <item x="159"/>
        <item x="158"/>
        <item x="157"/>
        <item x="156"/>
        <item x="155"/>
        <item x="175"/>
        <item x="174"/>
        <item x="173"/>
        <item x="172"/>
        <item x="171"/>
        <item x="170"/>
        <item x="169"/>
        <item x="168"/>
        <item x="167"/>
        <item x="184"/>
        <item x="183"/>
        <item x="182"/>
        <item x="181"/>
        <item x="180"/>
        <item x="179"/>
        <item x="178"/>
        <item x="177"/>
        <item x="176"/>
        <item x="187"/>
        <item x="186"/>
        <item x="185"/>
        <item x="189"/>
        <item x="188"/>
        <item x="193"/>
        <item x="192"/>
        <item x="191"/>
        <item x="190"/>
        <item x="201"/>
        <item x="200"/>
        <item x="199"/>
        <item x="198"/>
        <item x="197"/>
        <item x="196"/>
        <item x="195"/>
        <item x="194"/>
        <item x="203"/>
        <item x="202"/>
        <item x="208"/>
        <item x="207"/>
        <item x="206"/>
        <item x="205"/>
        <item x="204"/>
        <item x="211"/>
        <item x="210"/>
        <item x="209"/>
        <item x="217"/>
        <item x="216"/>
        <item x="215"/>
        <item x="214"/>
        <item x="213"/>
        <item x="212"/>
        <item x="223"/>
        <item x="222"/>
        <item x="221"/>
        <item x="220"/>
        <item x="219"/>
        <item x="218"/>
        <item x="226"/>
        <item x="225"/>
        <item x="224"/>
        <item x="230"/>
        <item x="229"/>
        <item x="228"/>
        <item x="227"/>
        <item x="239"/>
        <item x="238"/>
        <item x="237"/>
        <item x="236"/>
        <item x="235"/>
        <item x="234"/>
        <item x="233"/>
        <item x="232"/>
        <item x="231"/>
        <item x="247"/>
        <item x="246"/>
        <item x="245"/>
        <item x="244"/>
        <item x="243"/>
        <item x="242"/>
        <item x="241"/>
        <item x="240"/>
        <item x="255"/>
        <item x="254"/>
        <item x="253"/>
        <item x="252"/>
        <item x="251"/>
        <item x="250"/>
        <item x="249"/>
        <item x="248"/>
        <item x="265"/>
        <item x="264"/>
        <item x="263"/>
        <item x="262"/>
        <item x="261"/>
        <item x="260"/>
        <item x="259"/>
        <item x="258"/>
        <item x="257"/>
        <item x="256"/>
        <item x="277"/>
        <item x="276"/>
        <item x="275"/>
        <item x="274"/>
        <item x="273"/>
        <item x="272"/>
        <item x="271"/>
        <item x="270"/>
        <item x="269"/>
        <item x="268"/>
        <item x="267"/>
        <item x="266"/>
        <item x="288"/>
        <item x="287"/>
        <item x="286"/>
        <item x="285"/>
        <item x="284"/>
        <item x="283"/>
        <item x="282"/>
        <item x="281"/>
        <item x="280"/>
        <item x="279"/>
        <item x="278"/>
        <item x="292"/>
        <item x="291"/>
        <item x="290"/>
        <item x="289"/>
        <item t="default"/>
      </items>
    </pivotField>
    <pivotField axis="axisPage" multipleItemSelectionAllowed="1" showAll="0">
      <items count="4">
        <item x="0"/>
        <item h="1" x="2"/>
        <item h="1" x="1"/>
        <item t="default"/>
      </items>
    </pivotField>
    <pivotField dataField="1" showAll="0"/>
    <pivotField dataField="1" showAll="0" defaultSubtotal="0">
      <items count="211">
        <item x="187"/>
        <item x="186"/>
        <item x="185"/>
        <item x="140"/>
        <item x="51"/>
        <item x="141"/>
        <item x="139"/>
        <item x="138"/>
        <item x="184"/>
        <item x="137"/>
        <item x="183"/>
        <item x="182"/>
        <item x="66"/>
        <item x="65"/>
        <item x="35"/>
        <item x="136"/>
        <item x="31"/>
        <item x="142"/>
        <item x="68"/>
        <item x="71"/>
        <item x="88"/>
        <item x="89"/>
        <item x="67"/>
        <item x="69"/>
        <item x="70"/>
        <item x="135"/>
        <item x="143"/>
        <item x="134"/>
        <item x="159"/>
        <item x="158"/>
        <item x="157"/>
        <item x="18"/>
        <item x="17"/>
        <item x="16"/>
        <item x="156"/>
        <item x="133"/>
        <item x="15"/>
        <item x="181"/>
        <item x="149"/>
        <item x="144"/>
        <item x="33"/>
        <item x="146"/>
        <item x="56"/>
        <item x="180"/>
        <item x="34"/>
        <item x="32"/>
        <item x="199"/>
        <item x="148"/>
        <item x="147"/>
        <item x="152"/>
        <item x="179"/>
        <item x="42"/>
        <item x="161"/>
        <item x="36"/>
        <item x="37"/>
        <item x="198"/>
        <item x="150"/>
        <item x="162"/>
        <item x="87"/>
        <item x="29"/>
        <item x="30"/>
        <item x="52"/>
        <item x="155"/>
        <item x="94"/>
        <item x="28"/>
        <item x="110"/>
        <item x="0"/>
        <item x="53"/>
        <item x="145"/>
        <item x="54"/>
        <item x="151"/>
        <item x="160"/>
        <item x="95"/>
        <item x="40"/>
        <item x="97"/>
        <item x="55"/>
        <item x="188"/>
        <item x="177"/>
        <item x="98"/>
        <item x="38"/>
        <item x="1"/>
        <item x="39"/>
        <item x="41"/>
        <item x="189"/>
        <item x="190"/>
        <item x="178"/>
        <item x="210"/>
        <item x="83"/>
        <item x="80"/>
        <item x="153"/>
        <item x="19"/>
        <item x="27"/>
        <item x="99"/>
        <item x="3"/>
        <item x="93"/>
        <item x="82"/>
        <item x="100"/>
        <item x="114"/>
        <item x="197"/>
        <item x="200"/>
        <item x="103"/>
        <item x="201"/>
        <item x="26"/>
        <item x="203"/>
        <item x="154"/>
        <item x="25"/>
        <item x="96"/>
        <item x="20"/>
        <item x="207"/>
        <item x="2"/>
        <item x="202"/>
        <item x="4"/>
        <item x="23"/>
        <item x="24"/>
        <item x="209"/>
        <item x="84"/>
        <item x="206"/>
        <item x="191"/>
        <item x="194"/>
        <item x="113"/>
        <item x="112"/>
        <item x="208"/>
        <item x="192"/>
        <item x="21"/>
        <item x="205"/>
        <item x="5"/>
        <item x="7"/>
        <item x="196"/>
        <item x="85"/>
        <item x="193"/>
        <item x="204"/>
        <item x="6"/>
        <item x="130"/>
        <item x="111"/>
        <item x="104"/>
        <item x="58"/>
        <item x="195"/>
        <item x="102"/>
        <item x="22"/>
        <item x="101"/>
        <item x="131"/>
        <item x="81"/>
        <item x="59"/>
        <item x="57"/>
        <item x="129"/>
        <item x="127"/>
        <item x="176"/>
        <item x="86"/>
        <item x="9"/>
        <item x="63"/>
        <item x="128"/>
        <item x="11"/>
        <item x="175"/>
        <item x="166"/>
        <item x="75"/>
        <item x="126"/>
        <item x="8"/>
        <item x="10"/>
        <item x="60"/>
        <item x="132"/>
        <item x="79"/>
        <item x="125"/>
        <item x="124"/>
        <item x="119"/>
        <item x="91"/>
        <item x="77"/>
        <item x="121"/>
        <item x="174"/>
        <item x="72"/>
        <item x="73"/>
        <item x="74"/>
        <item x="64"/>
        <item x="90"/>
        <item x="14"/>
        <item x="78"/>
        <item x="92"/>
        <item x="173"/>
        <item x="76"/>
        <item x="172"/>
        <item x="61"/>
        <item x="171"/>
        <item x="163"/>
        <item x="62"/>
        <item x="165"/>
        <item x="170"/>
        <item x="105"/>
        <item x="168"/>
        <item x="164"/>
        <item x="13"/>
        <item x="169"/>
        <item x="108"/>
        <item x="123"/>
        <item x="50"/>
        <item x="44"/>
        <item x="109"/>
        <item x="43"/>
        <item x="120"/>
        <item x="117"/>
        <item x="118"/>
        <item x="167"/>
        <item x="107"/>
        <item x="115"/>
        <item x="46"/>
        <item x="106"/>
        <item x="49"/>
        <item x="45"/>
        <item x="122"/>
        <item x="47"/>
        <item x="48"/>
        <item x="116"/>
        <item x="12"/>
      </items>
    </pivotField>
    <pivotField dataField="1" showAll="0"/>
    <pivotField dataField="1" showAll="0" defaultSubtotal="0">
      <items count="211">
        <item x="94"/>
        <item x="93"/>
        <item x="95"/>
        <item x="135"/>
        <item x="17"/>
        <item x="101"/>
        <item x="32"/>
        <item x="16"/>
        <item x="103"/>
        <item x="15"/>
        <item x="99"/>
        <item x="33"/>
        <item x="201"/>
        <item x="104"/>
        <item x="134"/>
        <item x="200"/>
        <item x="203"/>
        <item x="100"/>
        <item x="18"/>
        <item x="98"/>
        <item x="34"/>
        <item x="97"/>
        <item x="102"/>
        <item x="204"/>
        <item x="1"/>
        <item x="96"/>
        <item x="133"/>
        <item x="0"/>
        <item x="206"/>
        <item x="67"/>
        <item x="205"/>
        <item x="3"/>
        <item x="160"/>
        <item x="202"/>
        <item x="207"/>
        <item x="2"/>
        <item x="4"/>
        <item x="208"/>
        <item x="189"/>
        <item x="55"/>
        <item x="188"/>
        <item x="190"/>
        <item x="5"/>
        <item x="209"/>
        <item x="65"/>
        <item x="19"/>
        <item x="6"/>
        <item x="23"/>
        <item x="30"/>
        <item x="36"/>
        <item x="193"/>
        <item x="74"/>
        <item x="106"/>
        <item x="37"/>
        <item x="20"/>
        <item x="72"/>
        <item x="109"/>
        <item x="105"/>
        <item x="40"/>
        <item x="75"/>
        <item x="73"/>
        <item x="52"/>
        <item x="35"/>
        <item x="24"/>
        <item x="25"/>
        <item x="210"/>
        <item x="13"/>
        <item x="38"/>
        <item x="21"/>
        <item x="39"/>
        <item x="194"/>
        <item x="69"/>
        <item x="7"/>
        <item x="29"/>
        <item x="107"/>
        <item x="22"/>
        <item x="199"/>
        <item x="26"/>
        <item x="31"/>
        <item x="53"/>
        <item x="196"/>
        <item x="28"/>
        <item x="76"/>
        <item x="192"/>
        <item x="66"/>
        <item x="195"/>
        <item x="27"/>
        <item x="108"/>
        <item x="9"/>
        <item x="84"/>
        <item x="14"/>
        <item x="86"/>
        <item x="41"/>
        <item x="114"/>
        <item x="198"/>
        <item x="191"/>
        <item x="54"/>
        <item x="10"/>
        <item x="151"/>
        <item x="149"/>
        <item x="161"/>
        <item x="77"/>
        <item x="8"/>
        <item x="162"/>
        <item x="170"/>
        <item x="113"/>
        <item x="111"/>
        <item x="112"/>
        <item x="70"/>
        <item x="147"/>
        <item x="79"/>
        <item x="78"/>
        <item x="57"/>
        <item x="58"/>
        <item x="117"/>
        <item x="59"/>
        <item x="132"/>
        <item x="158"/>
        <item x="85"/>
        <item x="60"/>
        <item x="150"/>
        <item x="197"/>
        <item x="146"/>
        <item x="178"/>
        <item x="169"/>
        <item x="148"/>
        <item x="61"/>
        <item x="80"/>
        <item x="82"/>
        <item x="124"/>
        <item x="115"/>
        <item x="110"/>
        <item x="62"/>
        <item x="71"/>
        <item x="159"/>
        <item x="11"/>
        <item x="130"/>
        <item x="125"/>
        <item x="118"/>
        <item x="129"/>
        <item x="126"/>
        <item x="128"/>
        <item x="81"/>
        <item x="64"/>
        <item x="63"/>
        <item x="122"/>
        <item x="90"/>
        <item x="42"/>
        <item x="152"/>
        <item x="119"/>
        <item x="127"/>
        <item x="123"/>
        <item x="157"/>
        <item x="116"/>
        <item x="156"/>
        <item x="68"/>
        <item x="131"/>
        <item x="120"/>
        <item x="177"/>
        <item x="49"/>
        <item x="83"/>
        <item x="164"/>
        <item x="91"/>
        <item x="168"/>
        <item x="92"/>
        <item x="165"/>
        <item x="44"/>
        <item x="163"/>
        <item x="182"/>
        <item x="144"/>
        <item x="45"/>
        <item x="43"/>
        <item x="47"/>
        <item x="46"/>
        <item x="167"/>
        <item x="166"/>
        <item x="50"/>
        <item x="185"/>
        <item x="48"/>
        <item x="121"/>
        <item x="183"/>
        <item x="171"/>
        <item x="184"/>
        <item x="173"/>
        <item x="172"/>
        <item x="176"/>
        <item x="175"/>
        <item x="181"/>
        <item x="145"/>
        <item x="179"/>
        <item x="174"/>
        <item x="180"/>
        <item x="56"/>
        <item x="140"/>
        <item x="141"/>
        <item x="142"/>
        <item x="143"/>
        <item x="51"/>
        <item x="87"/>
        <item x="88"/>
        <item x="139"/>
        <item x="187"/>
        <item x="137"/>
        <item x="138"/>
        <item x="186"/>
        <item x="136"/>
        <item x="89"/>
        <item x="155"/>
        <item x="153"/>
        <item x="154"/>
        <item x="12"/>
      </items>
    </pivotField>
  </pivotFields>
  <rowFields count="1">
    <field x="4"/>
  </rowFields>
  <rowItems count="27">
    <i>
      <x v="16"/>
    </i>
    <i>
      <x v="25"/>
    </i>
    <i>
      <x v="26"/>
    </i>
    <i>
      <x v="50"/>
    </i>
    <i>
      <x v="58"/>
    </i>
    <i>
      <x v="65"/>
    </i>
    <i>
      <x v="73"/>
    </i>
    <i>
      <x v="94"/>
    </i>
    <i>
      <x v="100"/>
    </i>
    <i>
      <x v="102"/>
    </i>
    <i>
      <x v="103"/>
    </i>
    <i>
      <x v="132"/>
    </i>
    <i>
      <x v="154"/>
    </i>
    <i>
      <x v="175"/>
    </i>
    <i>
      <x v="184"/>
    </i>
    <i>
      <x v="187"/>
    </i>
    <i>
      <x v="193"/>
    </i>
    <i>
      <x v="201"/>
    </i>
    <i>
      <x v="217"/>
    </i>
    <i>
      <x v="226"/>
    </i>
    <i>
      <x v="230"/>
    </i>
    <i>
      <x v="239"/>
    </i>
    <i>
      <x v="255"/>
    </i>
    <i>
      <x v="265"/>
    </i>
    <i>
      <x v="277"/>
    </i>
    <i>
      <x v="288"/>
    </i>
    <i t="grand">
      <x/>
    </i>
  </rowItems>
  <colFields count="1">
    <field x="-2"/>
  </colFields>
  <colItems count="4">
    <i>
      <x/>
    </i>
    <i i="1">
      <x v="1"/>
    </i>
    <i i="2">
      <x v="2"/>
    </i>
    <i i="3">
      <x v="3"/>
    </i>
  </colItems>
  <pageFields count="5">
    <pageField fld="0" hier="-1"/>
    <pageField fld="1" hier="-1"/>
    <pageField fld="3" hier="-1"/>
    <pageField fld="5" hier="-1"/>
    <pageField fld="2" hier="-1"/>
  </pageFields>
  <dataFields count="4">
    <dataField name="Budget size transfers" fld="6" subtotal="average" baseField="3" baseItem="0" numFmtId="165"/>
    <dataField name="Budget size income taxes" fld="7" subtotal="average" baseField="0" baseItem="0" numFmtId="165"/>
    <dataField name="Efficiency transfers" fld="8" subtotal="average" baseField="3" baseItem="2" numFmtId="164"/>
    <dataField name="Efficiency income taxes" fld="9" subtotal="average" baseField="0" baseItem="0" numFmtId="164"/>
  </dataFields>
  <formats count="27">
    <format dxfId="51">
      <pivotArea type="all" dataOnly="0" outline="0" fieldPosition="0"/>
    </format>
    <format dxfId="50">
      <pivotArea dataOnly="0" labelOnly="1" outline="0" fieldPosition="0">
        <references count="1">
          <reference field="4294967294" count="1">
            <x v="0"/>
          </reference>
        </references>
      </pivotArea>
    </format>
    <format dxfId="49">
      <pivotArea dataOnly="0" labelOnly="1" outline="0" fieldPosition="0">
        <references count="1">
          <reference field="4294967294" count="1">
            <x v="2"/>
          </reference>
        </references>
      </pivotArea>
    </format>
    <format dxfId="48">
      <pivotArea outline="0" collapsedLevelsAreSubtotals="1" fieldPosition="0"/>
    </format>
    <format dxfId="47">
      <pivotArea dataOnly="0" labelOnly="1" outline="0" fieldPosition="0">
        <references count="1">
          <reference field="4294967294" count="2">
            <x v="0"/>
            <x v="2"/>
          </reference>
        </references>
      </pivotArea>
    </format>
    <format dxfId="46">
      <pivotArea outline="0" collapsedLevelsAreSubtotals="1" fieldPosition="0"/>
    </format>
    <format dxfId="45">
      <pivotArea dataOnly="0" labelOnly="1" outline="0" fieldPosition="0">
        <references count="1">
          <reference field="4294967294" count="2">
            <x v="0"/>
            <x v="2"/>
          </reference>
        </references>
      </pivotArea>
    </format>
    <format dxfId="44">
      <pivotArea outline="0" collapsedLevelsAreSubtotals="1" fieldPosition="0">
        <references count="1">
          <reference field="4294967294" count="1" selected="0">
            <x v="0"/>
          </reference>
        </references>
      </pivotArea>
    </format>
    <format dxfId="43">
      <pivotArea outline="0" collapsedLevelsAreSubtotals="1" fieldPosition="0">
        <references count="1">
          <reference field="4294967294" count="1" selected="0">
            <x v="2"/>
          </reference>
        </references>
      </pivotArea>
    </format>
    <format dxfId="42">
      <pivotArea dataOnly="0" labelOnly="1" outline="0" fieldPosition="0">
        <references count="1">
          <reference field="4294967294" count="1">
            <x v="0"/>
          </reference>
        </references>
      </pivotArea>
    </format>
    <format dxfId="41">
      <pivotArea dataOnly="0" labelOnly="1" outline="0" fieldPosition="0">
        <references count="1">
          <reference field="4294967294" count="1">
            <x v="2"/>
          </reference>
        </references>
      </pivotArea>
    </format>
    <format dxfId="40">
      <pivotArea outline="0" fieldPosition="0">
        <references count="1">
          <reference field="4294967294" count="1">
            <x v="1"/>
          </reference>
        </references>
      </pivotArea>
    </format>
    <format dxfId="39">
      <pivotArea outline="0" fieldPosition="0">
        <references count="1">
          <reference field="4294967294" count="1">
            <x v="3"/>
          </reference>
        </references>
      </pivotArea>
    </format>
    <format dxfId="38">
      <pivotArea dataOnly="0" labelOnly="1" outline="0" fieldPosition="0">
        <references count="1">
          <reference field="4294967294" count="4">
            <x v="0"/>
            <x v="1"/>
            <x v="2"/>
            <x v="3"/>
          </reference>
        </references>
      </pivotArea>
    </format>
    <format dxfId="37">
      <pivotArea dataOnly="0" labelOnly="1" outline="0" fieldPosition="0">
        <references count="1">
          <reference field="4294967294" count="4">
            <x v="0"/>
            <x v="1"/>
            <x v="2"/>
            <x v="3"/>
          </reference>
        </references>
      </pivotArea>
    </format>
    <format dxfId="36">
      <pivotArea dataOnly="0" labelOnly="1" outline="0" fieldPosition="0">
        <references count="1">
          <reference field="4294967294" count="4">
            <x v="0"/>
            <x v="1"/>
            <x v="2"/>
            <x v="3"/>
          </reference>
        </references>
      </pivotArea>
    </format>
    <format dxfId="35">
      <pivotArea dataOnly="0" labelOnly="1" outline="0" fieldPosition="0">
        <references count="1">
          <reference field="4294967294" count="4">
            <x v="0"/>
            <x v="1"/>
            <x v="2"/>
            <x v="3"/>
          </reference>
        </references>
      </pivotArea>
    </format>
    <format dxfId="34">
      <pivotArea dataOnly="0" labelOnly="1" outline="0" fieldPosition="0">
        <references count="1">
          <reference field="4294967294" count="4">
            <x v="0"/>
            <x v="1"/>
            <x v="2"/>
            <x v="3"/>
          </reference>
        </references>
      </pivotArea>
    </format>
    <format dxfId="33">
      <pivotArea outline="0" collapsedLevelsAreSubtotals="1" fieldPosition="0">
        <references count="1">
          <reference field="4294967294" count="2" selected="0">
            <x v="0"/>
            <x v="1"/>
          </reference>
        </references>
      </pivotArea>
    </format>
    <format dxfId="32">
      <pivotArea dataOnly="0" labelOnly="1" outline="0" fieldPosition="0">
        <references count="1">
          <reference field="4294967294" count="2">
            <x v="0"/>
            <x v="1"/>
          </reference>
        </references>
      </pivotArea>
    </format>
    <format dxfId="31">
      <pivotArea dataOnly="0" labelOnly="1" outline="0" fieldPosition="0">
        <references count="1">
          <reference field="4294967294" count="1">
            <x v="1"/>
          </reference>
        </references>
      </pivotArea>
    </format>
    <format dxfId="30">
      <pivotArea dataOnly="0" labelOnly="1" outline="0" fieldPosition="0">
        <references count="1">
          <reference field="4294967294" count="1">
            <x v="3"/>
          </reference>
        </references>
      </pivotArea>
    </format>
    <format dxfId="29">
      <pivotArea outline="0" collapsedLevelsAreSubtotals="1" fieldPosition="0"/>
    </format>
    <format dxfId="28">
      <pivotArea dataOnly="0" labelOnly="1" outline="0" fieldPosition="0">
        <references count="1">
          <reference field="4294967294" count="4">
            <x v="0"/>
            <x v="1"/>
            <x v="2"/>
            <x v="3"/>
          </reference>
        </references>
      </pivotArea>
    </format>
    <format dxfId="27">
      <pivotArea dataOnly="0" labelOnly="1" outline="0" fieldPosition="0">
        <references count="1">
          <reference field="4294967294" count="4">
            <x v="0"/>
            <x v="1"/>
            <x v="2"/>
            <x v="3"/>
          </reference>
        </references>
      </pivotArea>
    </format>
    <format dxfId="26">
      <pivotArea collapsedLevelsAreSubtotals="1" fieldPosition="0">
        <references count="2">
          <reference field="4294967294" count="1" selected="0">
            <x v="2"/>
          </reference>
          <reference field="4" count="26">
            <x v="16"/>
            <x v="25"/>
            <x v="26"/>
            <x v="50"/>
            <x v="58"/>
            <x v="65"/>
            <x v="73"/>
            <x v="94"/>
            <x v="100"/>
            <x v="102"/>
            <x v="103"/>
            <x v="132"/>
            <x v="154"/>
            <x v="175"/>
            <x v="184"/>
            <x v="187"/>
            <x v="193"/>
            <x v="201"/>
            <x v="217"/>
            <x v="226"/>
            <x v="230"/>
            <x v="239"/>
            <x v="255"/>
            <x v="265"/>
            <x v="277"/>
            <x v="288"/>
          </reference>
        </references>
      </pivotArea>
    </format>
    <format dxfId="25">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7:K34" firstHeaderRow="0" firstDataRow="1" firstDataCol="1" rowPageCount="5" colPageCount="1"/>
  <pivotFields count="20">
    <pivotField axis="axisPage" multipleItemSelectionAllowed="1" showAll="0">
      <items count="44">
        <item h="1" x="39"/>
        <item h="1" x="42"/>
        <item h="1" x="23"/>
        <item h="1" x="31"/>
        <item h="1" x="41"/>
        <item h="1" x="22"/>
        <item h="1" x="29"/>
        <item h="1" x="35"/>
        <item h="1" x="38"/>
        <item h="1" x="7"/>
        <item h="1" x="40"/>
        <item h="1" x="30"/>
        <item h="1" x="28"/>
        <item h="1" x="6"/>
        <item h="1" x="34"/>
        <item h="1" x="14"/>
        <item h="1" x="16"/>
        <item h="1" x="5"/>
        <item h="1" x="37"/>
        <item h="1" x="21"/>
        <item h="1" x="15"/>
        <item h="1" x="36"/>
        <item h="1" x="13"/>
        <item h="1" x="4"/>
        <item h="1" x="25"/>
        <item h="1" x="12"/>
        <item h="1" x="20"/>
        <item h="1" x="33"/>
        <item h="1" x="11"/>
        <item h="1" x="3"/>
        <item h="1" x="24"/>
        <item h="1" x="2"/>
        <item h="1" x="10"/>
        <item h="1" x="27"/>
        <item h="1" x="19"/>
        <item h="1" x="9"/>
        <item h="1" x="1"/>
        <item h="1" x="18"/>
        <item h="1" x="0"/>
        <item x="17"/>
        <item x="26"/>
        <item x="8"/>
        <item x="32"/>
        <item t="default"/>
      </items>
    </pivotField>
    <pivotField axis="axisPage" multipleItemSelectionAllowed="1" showAll="0">
      <items count="48">
        <item x="9"/>
        <item x="38"/>
        <item x="1"/>
        <item x="0"/>
        <item x="2"/>
        <item x="3"/>
        <item x="4"/>
        <item x="42"/>
        <item x="5"/>
        <item x="6"/>
        <item x="7"/>
        <item x="15"/>
        <item x="8"/>
        <item x="11"/>
        <item x="10"/>
        <item x="40"/>
        <item x="12"/>
        <item x="13"/>
        <item x="14"/>
        <item x="16"/>
        <item x="17"/>
        <item x="18"/>
        <item x="21"/>
        <item x="22"/>
        <item x="20"/>
        <item x="19"/>
        <item x="23"/>
        <item x="24"/>
        <item x="39"/>
        <item x="25"/>
        <item x="26"/>
        <item x="27"/>
        <item x="28"/>
        <item x="29"/>
        <item x="31"/>
        <item x="32"/>
        <item x="30"/>
        <item x="33"/>
        <item x="35"/>
        <item x="34"/>
        <item x="41"/>
        <item x="37"/>
        <item x="36"/>
        <item x="43"/>
        <item x="44"/>
        <item x="45"/>
        <item x="46"/>
        <item t="default"/>
      </items>
    </pivotField>
    <pivotField axis="axisPage" multipleItemSelectionAllowed="1" showAll="0">
      <items count="9">
        <item x="0"/>
        <item x="2"/>
        <item x="4"/>
        <item x="1"/>
        <item x="6"/>
        <item x="3"/>
        <item x="5"/>
        <item x="7"/>
        <item t="default"/>
      </items>
    </pivotField>
    <pivotField axis="axisPage" multipleItemSelectionAllowed="1" showAll="0">
      <items count="11">
        <item x="9"/>
        <item x="7"/>
        <item x="6"/>
        <item x="5"/>
        <item x="4"/>
        <item x="8"/>
        <item x="3"/>
        <item x="2"/>
        <item x="1"/>
        <item x="0"/>
        <item t="default"/>
      </items>
    </pivotField>
    <pivotField axis="axisRow" showAll="0">
      <items count="294">
        <item x="7"/>
        <item x="6"/>
        <item x="5"/>
        <item x="4"/>
        <item x="3"/>
        <item x="2"/>
        <item x="1"/>
        <item x="0"/>
        <item x="16"/>
        <item x="15"/>
        <item x="14"/>
        <item x="13"/>
        <item x="12"/>
        <item x="11"/>
        <item x="10"/>
        <item x="9"/>
        <item x="8"/>
        <item x="22"/>
        <item x="21"/>
        <item x="20"/>
        <item x="19"/>
        <item x="18"/>
        <item x="17"/>
        <item x="26"/>
        <item x="25"/>
        <item x="24"/>
        <item x="23"/>
        <item x="38"/>
        <item x="37"/>
        <item x="36"/>
        <item x="35"/>
        <item x="34"/>
        <item x="33"/>
        <item x="32"/>
        <item x="31"/>
        <item x="30"/>
        <item x="29"/>
        <item x="28"/>
        <item x="27"/>
        <item x="39"/>
        <item x="43"/>
        <item x="42"/>
        <item x="41"/>
        <item x="40"/>
        <item x="50"/>
        <item x="49"/>
        <item x="48"/>
        <item x="47"/>
        <item x="46"/>
        <item x="45"/>
        <item x="44"/>
        <item x="58"/>
        <item x="57"/>
        <item x="56"/>
        <item x="55"/>
        <item x="54"/>
        <item x="53"/>
        <item x="52"/>
        <item x="51"/>
        <item x="59"/>
        <item x="60"/>
        <item x="65"/>
        <item x="64"/>
        <item x="63"/>
        <item x="62"/>
        <item x="61"/>
        <item x="73"/>
        <item x="72"/>
        <item x="71"/>
        <item x="70"/>
        <item x="69"/>
        <item x="68"/>
        <item x="67"/>
        <item x="66"/>
        <item x="80"/>
        <item x="79"/>
        <item x="78"/>
        <item x="77"/>
        <item x="76"/>
        <item x="75"/>
        <item x="74"/>
        <item x="82"/>
        <item x="81"/>
        <item x="94"/>
        <item x="93"/>
        <item x="92"/>
        <item x="91"/>
        <item x="90"/>
        <item x="89"/>
        <item x="88"/>
        <item x="87"/>
        <item x="86"/>
        <item x="85"/>
        <item x="84"/>
        <item x="83"/>
        <item x="100"/>
        <item x="99"/>
        <item x="98"/>
        <item x="97"/>
        <item x="96"/>
        <item x="95"/>
        <item x="103"/>
        <item x="102"/>
        <item x="101"/>
        <item x="110"/>
        <item x="109"/>
        <item x="108"/>
        <item x="107"/>
        <item x="106"/>
        <item x="105"/>
        <item x="104"/>
        <item x="113"/>
        <item x="112"/>
        <item x="111"/>
        <item x="115"/>
        <item x="114"/>
        <item x="123"/>
        <item x="122"/>
        <item x="121"/>
        <item x="120"/>
        <item x="119"/>
        <item x="118"/>
        <item x="117"/>
        <item x="116"/>
        <item x="132"/>
        <item x="131"/>
        <item x="130"/>
        <item x="129"/>
        <item x="128"/>
        <item x="127"/>
        <item x="126"/>
        <item x="125"/>
        <item x="124"/>
        <item x="144"/>
        <item x="143"/>
        <item x="142"/>
        <item x="141"/>
        <item x="140"/>
        <item x="139"/>
        <item x="138"/>
        <item x="137"/>
        <item x="136"/>
        <item x="135"/>
        <item x="134"/>
        <item x="133"/>
        <item x="145"/>
        <item x="154"/>
        <item x="153"/>
        <item x="152"/>
        <item x="151"/>
        <item x="150"/>
        <item x="149"/>
        <item x="148"/>
        <item x="147"/>
        <item x="146"/>
        <item x="166"/>
        <item x="165"/>
        <item x="164"/>
        <item x="163"/>
        <item x="162"/>
        <item x="161"/>
        <item x="160"/>
        <item x="159"/>
        <item x="158"/>
        <item x="157"/>
        <item x="156"/>
        <item x="155"/>
        <item x="175"/>
        <item x="174"/>
        <item x="173"/>
        <item x="172"/>
        <item x="171"/>
        <item x="170"/>
        <item x="169"/>
        <item x="168"/>
        <item x="167"/>
        <item x="184"/>
        <item x="183"/>
        <item x="182"/>
        <item x="181"/>
        <item x="180"/>
        <item x="179"/>
        <item x="178"/>
        <item x="177"/>
        <item x="176"/>
        <item x="187"/>
        <item x="186"/>
        <item x="185"/>
        <item x="189"/>
        <item x="188"/>
        <item x="193"/>
        <item x="192"/>
        <item x="191"/>
        <item x="190"/>
        <item x="201"/>
        <item x="200"/>
        <item x="199"/>
        <item x="198"/>
        <item x="197"/>
        <item x="196"/>
        <item x="195"/>
        <item x="194"/>
        <item x="203"/>
        <item x="202"/>
        <item x="208"/>
        <item x="207"/>
        <item x="206"/>
        <item x="205"/>
        <item x="204"/>
        <item x="211"/>
        <item x="210"/>
        <item x="209"/>
        <item x="217"/>
        <item x="216"/>
        <item x="215"/>
        <item x="214"/>
        <item x="213"/>
        <item x="212"/>
        <item x="223"/>
        <item x="222"/>
        <item x="221"/>
        <item x="220"/>
        <item x="219"/>
        <item x="218"/>
        <item x="226"/>
        <item x="225"/>
        <item x="224"/>
        <item x="230"/>
        <item x="229"/>
        <item x="228"/>
        <item x="227"/>
        <item x="239"/>
        <item x="238"/>
        <item x="237"/>
        <item x="236"/>
        <item x="235"/>
        <item x="234"/>
        <item x="233"/>
        <item x="232"/>
        <item x="231"/>
        <item x="247"/>
        <item x="246"/>
        <item x="245"/>
        <item x="244"/>
        <item x="243"/>
        <item x="242"/>
        <item x="241"/>
        <item x="240"/>
        <item x="255"/>
        <item x="254"/>
        <item x="253"/>
        <item x="252"/>
        <item x="251"/>
        <item x="250"/>
        <item x="249"/>
        <item x="248"/>
        <item x="265"/>
        <item x="264"/>
        <item x="263"/>
        <item x="262"/>
        <item x="261"/>
        <item x="260"/>
        <item x="259"/>
        <item x="258"/>
        <item x="257"/>
        <item x="256"/>
        <item x="277"/>
        <item x="276"/>
        <item x="275"/>
        <item x="274"/>
        <item x="273"/>
        <item x="272"/>
        <item x="271"/>
        <item x="270"/>
        <item x="269"/>
        <item x="268"/>
        <item x="267"/>
        <item x="266"/>
        <item x="288"/>
        <item x="287"/>
        <item x="286"/>
        <item x="285"/>
        <item x="284"/>
        <item x="283"/>
        <item x="282"/>
        <item x="281"/>
        <item x="280"/>
        <item x="279"/>
        <item x="278"/>
        <item x="292"/>
        <item x="291"/>
        <item x="290"/>
        <item x="289"/>
        <item t="default"/>
      </items>
    </pivotField>
    <pivotField axis="axisPage" multipleItemSelectionAllowed="1" showAll="0">
      <items count="4">
        <item x="0"/>
        <item h="1" x="2"/>
        <item h="1" x="1"/>
        <item t="default"/>
      </items>
    </pivotField>
    <pivotField showAll="0"/>
    <pivotField showAll="0"/>
    <pivotField numFmtId="164" showAll="0"/>
    <pivotField dataField="1" showAll="0"/>
    <pivotField dataField="1" showAll="0"/>
    <pivotField dataField="1" showAll="0"/>
    <pivotField showAll="0" defaultSubtotal="0"/>
    <pivotField dataField="1" showAll="0"/>
    <pivotField dataField="1" showAll="0"/>
    <pivotField dataField="1" showAll="0"/>
    <pivotField dataField="1" showAll="0"/>
    <pivotField dataField="1" showAll="0"/>
    <pivotField dataField="1" showAll="0"/>
    <pivotField dataField="1" showAll="0"/>
  </pivotFields>
  <rowFields count="1">
    <field x="4"/>
  </rowFields>
  <rowItems count="27">
    <i>
      <x v="16"/>
    </i>
    <i>
      <x v="25"/>
    </i>
    <i>
      <x v="26"/>
    </i>
    <i>
      <x v="50"/>
    </i>
    <i>
      <x v="58"/>
    </i>
    <i>
      <x v="65"/>
    </i>
    <i>
      <x v="73"/>
    </i>
    <i>
      <x v="94"/>
    </i>
    <i>
      <x v="100"/>
    </i>
    <i>
      <x v="102"/>
    </i>
    <i>
      <x v="103"/>
    </i>
    <i>
      <x v="132"/>
    </i>
    <i>
      <x v="154"/>
    </i>
    <i>
      <x v="175"/>
    </i>
    <i>
      <x v="184"/>
    </i>
    <i>
      <x v="187"/>
    </i>
    <i>
      <x v="193"/>
    </i>
    <i>
      <x v="201"/>
    </i>
    <i>
      <x v="217"/>
    </i>
    <i>
      <x v="226"/>
    </i>
    <i>
      <x v="230"/>
    </i>
    <i>
      <x v="239"/>
    </i>
    <i>
      <x v="255"/>
    </i>
    <i>
      <x v="265"/>
    </i>
    <i>
      <x v="277"/>
    </i>
    <i>
      <x v="288"/>
    </i>
    <i t="grand">
      <x/>
    </i>
  </rowItems>
  <colFields count="1">
    <field x="-2"/>
  </colFields>
  <colItems count="10">
    <i>
      <x/>
    </i>
    <i i="1">
      <x v="1"/>
    </i>
    <i i="2">
      <x v="2"/>
    </i>
    <i i="3">
      <x v="3"/>
    </i>
    <i i="4">
      <x v="4"/>
    </i>
    <i i="5">
      <x v="5"/>
    </i>
    <i i="6">
      <x v="6"/>
    </i>
    <i i="7">
      <x v="7"/>
    </i>
    <i i="8">
      <x v="8"/>
    </i>
    <i i="9">
      <x v="9"/>
    </i>
  </colItems>
  <pageFields count="5">
    <pageField fld="0" hier="-1"/>
    <pageField fld="1" hier="-1"/>
    <pageField fld="3" hier="-1"/>
    <pageField fld="5" hier="-1"/>
    <pageField fld="2" hier="-1"/>
  </pageFields>
  <dataFields count="10">
    <dataField name="Sum all social benefitss" fld="9" subtotal="average" baseField="0" baseItem="0"/>
    <dataField name="Old-age/ Disability/ Survivor transfers" fld="10" subtotal="average" baseField="0" baseItem="0"/>
    <dataField name="Sickness transfers" fld="11" subtotal="average" baseField="0" baseItem="0"/>
    <dataField name="Education transfers" fld="13" subtotal="average" baseField="0" baseItem="0"/>
    <dataField name="Unemployment compensation" fld="14" subtotal="average" baseField="0" baseItem="0"/>
    <dataField name="Housing transfers" fld="15" subtotal="average" baseField="0" baseItem="0"/>
    <dataField name="General/food/ medical assistance" fld="16" subtotal="average" baseField="0" baseItem="0"/>
    <dataField name="Other transfers " fld="17" subtotal="average" baseField="0" baseItem="0"/>
    <dataField name="Residual " fld="18" subtotal="average" baseField="0" baseItem="0"/>
    <dataField name="Income taxes " fld="19" subtotal="average" baseField="0" baseItem="0"/>
  </dataFields>
  <formats count="15">
    <format dxfId="24">
      <pivotArea outline="0" collapsedLevelsAreSubtotals="1" fieldPosition="0"/>
    </format>
    <format dxfId="23">
      <pivotArea type="all" dataOnly="0" outline="0" fieldPosition="0"/>
    </format>
    <format dxfId="22">
      <pivotArea dataOnly="0" labelOnly="1" outline="0" fieldPosition="0">
        <references count="1">
          <reference field="4294967294" count="10">
            <x v="0"/>
            <x v="1"/>
            <x v="2"/>
            <x v="3"/>
            <x v="4"/>
            <x v="5"/>
            <x v="6"/>
            <x v="7"/>
            <x v="8"/>
            <x v="9"/>
          </reference>
        </references>
      </pivotArea>
    </format>
    <format dxfId="21">
      <pivotArea dataOnly="0" labelOnly="1" outline="0" fieldPosition="0">
        <references count="1">
          <reference field="4294967294" count="10">
            <x v="0"/>
            <x v="1"/>
            <x v="2"/>
            <x v="3"/>
            <x v="4"/>
            <x v="5"/>
            <x v="6"/>
            <x v="7"/>
            <x v="8"/>
            <x v="9"/>
          </reference>
        </references>
      </pivotArea>
    </format>
    <format dxfId="20">
      <pivotArea dataOnly="0" labelOnly="1" outline="0" fieldPosition="0">
        <references count="1">
          <reference field="4294967294" count="10">
            <x v="0"/>
            <x v="1"/>
            <x v="2"/>
            <x v="3"/>
            <x v="4"/>
            <x v="5"/>
            <x v="6"/>
            <x v="7"/>
            <x v="8"/>
            <x v="9"/>
          </reference>
        </references>
      </pivotArea>
    </format>
    <format dxfId="19">
      <pivotArea dataOnly="0" labelOnly="1" outline="0" fieldPosition="0">
        <references count="1">
          <reference field="4294967294" count="9">
            <x v="1"/>
            <x v="2"/>
            <x v="3"/>
            <x v="4"/>
            <x v="5"/>
            <x v="6"/>
            <x v="7"/>
            <x v="8"/>
            <x v="9"/>
          </reference>
        </references>
      </pivotArea>
    </format>
    <format dxfId="18">
      <pivotArea dataOnly="0" labelOnly="1" outline="0" fieldPosition="0">
        <references count="1">
          <reference field="4294967294" count="9">
            <x v="1"/>
            <x v="2"/>
            <x v="3"/>
            <x v="4"/>
            <x v="5"/>
            <x v="6"/>
            <x v="7"/>
            <x v="8"/>
            <x v="9"/>
          </reference>
        </references>
      </pivotArea>
    </format>
    <format dxfId="17">
      <pivotArea outline="0" collapsedLevelsAreSubtotals="1" fieldPosition="0">
        <references count="1">
          <reference field="4294967294" count="8" selected="0">
            <x v="1"/>
            <x v="2"/>
            <x v="3"/>
            <x v="4"/>
            <x v="5"/>
            <x v="6"/>
            <x v="7"/>
            <x v="8"/>
          </reference>
        </references>
      </pivotArea>
    </format>
    <format dxfId="16">
      <pivotArea outline="0" collapsedLevelsAreSubtotals="1" fieldPosition="0">
        <references count="1">
          <reference field="4294967294" count="1" selected="0">
            <x v="9"/>
          </reference>
        </references>
      </pivotArea>
    </format>
    <format dxfId="15">
      <pivotArea outline="0" collapsedLevelsAreSubtotals="1" fieldPosition="0"/>
    </format>
    <format dxfId="14">
      <pivotArea outline="0" collapsedLevelsAreSubtotals="1" fieldPosition="0"/>
    </format>
    <format dxfId="13">
      <pivotArea dataOnly="0" labelOnly="1" outline="0" fieldPosition="0">
        <references count="1">
          <reference field="4294967294" count="1">
            <x v="9"/>
          </reference>
        </references>
      </pivotArea>
    </format>
    <format dxfId="12">
      <pivotArea dataOnly="0" labelOnly="1" outline="0" fieldPosition="0">
        <references count="1">
          <reference field="4294967294" count="9">
            <x v="1"/>
            <x v="2"/>
            <x v="3"/>
            <x v="4"/>
            <x v="5"/>
            <x v="6"/>
            <x v="7"/>
            <x v="8"/>
            <x v="9"/>
          </reference>
        </references>
      </pivotArea>
    </format>
    <format dxfId="11">
      <pivotArea dataOnly="0" labelOnly="1" outline="0" fieldPosition="0">
        <references count="1">
          <reference field="4294967294" count="1">
            <x v="0"/>
          </reference>
        </references>
      </pivotArea>
    </format>
    <format dxfId="10">
      <pivotArea dataOnly="0" labelOnly="1" outline="0" fieldPosition="0">
        <references count="1">
          <reference field="4294967294" count="9">
            <x v="1"/>
            <x v="2"/>
            <x v="3"/>
            <x v="4"/>
            <x v="5"/>
            <x v="6"/>
            <x v="7"/>
            <x v="8"/>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7:L34" firstHeaderRow="0" firstDataRow="1" firstDataCol="1" rowPageCount="5" colPageCount="1"/>
  <pivotFields count="18">
    <pivotField axis="axisPage" multipleItemSelectionAllowed="1" showAll="0">
      <items count="44">
        <item h="1" x="39"/>
        <item h="1" x="42"/>
        <item h="1" x="23"/>
        <item h="1" x="31"/>
        <item h="1" x="41"/>
        <item h="1" x="22"/>
        <item h="1" x="29"/>
        <item h="1" x="35"/>
        <item h="1" x="38"/>
        <item h="1" x="7"/>
        <item h="1" x="40"/>
        <item h="1" x="30"/>
        <item h="1" x="28"/>
        <item h="1" x="6"/>
        <item h="1" x="34"/>
        <item h="1" x="14"/>
        <item h="1" x="16"/>
        <item h="1" x="5"/>
        <item h="1" x="37"/>
        <item h="1" x="21"/>
        <item h="1" x="15"/>
        <item h="1" x="36"/>
        <item h="1" x="13"/>
        <item h="1" x="4"/>
        <item h="1" x="25"/>
        <item h="1" x="12"/>
        <item h="1" x="20"/>
        <item h="1" x="33"/>
        <item h="1" x="11"/>
        <item h="1" x="3"/>
        <item h="1" x="24"/>
        <item h="1" x="2"/>
        <item h="1" x="10"/>
        <item h="1" x="27"/>
        <item h="1" x="19"/>
        <item h="1" x="9"/>
        <item h="1" x="1"/>
        <item h="1" x="18"/>
        <item h="1" x="0"/>
        <item x="17"/>
        <item x="26"/>
        <item x="8"/>
        <item x="32"/>
        <item t="default"/>
      </items>
    </pivotField>
    <pivotField axis="axisPage" multipleItemSelectionAllowed="1" showAll="0">
      <items count="48">
        <item x="9"/>
        <item x="38"/>
        <item x="1"/>
        <item x="0"/>
        <item x="2"/>
        <item x="3"/>
        <item x="4"/>
        <item x="42"/>
        <item x="5"/>
        <item x="6"/>
        <item x="7"/>
        <item x="15"/>
        <item x="8"/>
        <item x="11"/>
        <item x="10"/>
        <item x="40"/>
        <item x="12"/>
        <item x="13"/>
        <item x="14"/>
        <item x="16"/>
        <item x="17"/>
        <item x="18"/>
        <item x="21"/>
        <item x="22"/>
        <item x="20"/>
        <item x="19"/>
        <item x="23"/>
        <item x="24"/>
        <item x="39"/>
        <item x="25"/>
        <item x="26"/>
        <item x="27"/>
        <item x="28"/>
        <item x="29"/>
        <item x="31"/>
        <item x="32"/>
        <item x="30"/>
        <item x="33"/>
        <item x="35"/>
        <item x="34"/>
        <item x="41"/>
        <item x="37"/>
        <item x="36"/>
        <item x="43"/>
        <item x="44"/>
        <item x="45"/>
        <item x="46"/>
        <item t="default"/>
      </items>
    </pivotField>
    <pivotField axis="axisPage" multipleItemSelectionAllowed="1" showAll="0">
      <items count="9">
        <item x="0"/>
        <item x="2"/>
        <item x="4"/>
        <item x="1"/>
        <item x="6"/>
        <item x="3"/>
        <item x="5"/>
        <item x="7"/>
        <item t="default"/>
      </items>
    </pivotField>
    <pivotField axis="axisPage" multipleItemSelectionAllowed="1" showAll="0">
      <items count="11">
        <item x="9"/>
        <item x="7"/>
        <item x="6"/>
        <item x="5"/>
        <item x="4"/>
        <item x="8"/>
        <item x="3"/>
        <item x="2"/>
        <item x="1"/>
        <item x="0"/>
        <item t="default"/>
      </items>
    </pivotField>
    <pivotField axis="axisRow" showAll="0">
      <items count="294">
        <item x="7"/>
        <item x="6"/>
        <item x="5"/>
        <item x="4"/>
        <item x="3"/>
        <item x="2"/>
        <item x="1"/>
        <item x="0"/>
        <item x="16"/>
        <item x="15"/>
        <item x="14"/>
        <item x="13"/>
        <item x="12"/>
        <item x="11"/>
        <item x="10"/>
        <item x="9"/>
        <item x="8"/>
        <item x="22"/>
        <item x="21"/>
        <item x="20"/>
        <item x="19"/>
        <item x="18"/>
        <item x="17"/>
        <item x="26"/>
        <item x="25"/>
        <item x="24"/>
        <item x="23"/>
        <item x="38"/>
        <item x="37"/>
        <item x="36"/>
        <item x="35"/>
        <item x="34"/>
        <item x="33"/>
        <item x="32"/>
        <item x="31"/>
        <item x="30"/>
        <item x="29"/>
        <item x="28"/>
        <item x="27"/>
        <item x="39"/>
        <item x="43"/>
        <item x="42"/>
        <item x="41"/>
        <item x="40"/>
        <item x="50"/>
        <item x="49"/>
        <item x="48"/>
        <item x="47"/>
        <item x="46"/>
        <item x="45"/>
        <item x="44"/>
        <item x="58"/>
        <item x="57"/>
        <item x="56"/>
        <item x="55"/>
        <item x="54"/>
        <item x="53"/>
        <item x="52"/>
        <item x="51"/>
        <item x="59"/>
        <item x="60"/>
        <item x="65"/>
        <item x="64"/>
        <item x="63"/>
        <item x="62"/>
        <item x="61"/>
        <item x="73"/>
        <item x="72"/>
        <item x="71"/>
        <item x="70"/>
        <item x="69"/>
        <item x="68"/>
        <item x="67"/>
        <item x="66"/>
        <item x="80"/>
        <item x="79"/>
        <item x="78"/>
        <item x="77"/>
        <item x="76"/>
        <item x="75"/>
        <item x="74"/>
        <item x="82"/>
        <item x="81"/>
        <item x="94"/>
        <item x="93"/>
        <item x="92"/>
        <item x="91"/>
        <item x="90"/>
        <item x="89"/>
        <item x="88"/>
        <item x="87"/>
        <item x="86"/>
        <item x="85"/>
        <item x="84"/>
        <item x="83"/>
        <item x="100"/>
        <item x="99"/>
        <item x="98"/>
        <item x="97"/>
        <item x="96"/>
        <item x="95"/>
        <item x="103"/>
        <item x="102"/>
        <item x="101"/>
        <item x="110"/>
        <item x="109"/>
        <item x="108"/>
        <item x="107"/>
        <item x="106"/>
        <item x="105"/>
        <item x="104"/>
        <item x="113"/>
        <item x="112"/>
        <item x="111"/>
        <item x="115"/>
        <item x="114"/>
        <item x="123"/>
        <item x="122"/>
        <item x="121"/>
        <item x="120"/>
        <item x="119"/>
        <item x="118"/>
        <item x="117"/>
        <item x="116"/>
        <item x="132"/>
        <item x="131"/>
        <item x="130"/>
        <item x="129"/>
        <item x="128"/>
        <item x="127"/>
        <item x="126"/>
        <item x="125"/>
        <item x="124"/>
        <item x="144"/>
        <item x="143"/>
        <item x="142"/>
        <item x="141"/>
        <item x="140"/>
        <item x="139"/>
        <item x="138"/>
        <item x="137"/>
        <item x="136"/>
        <item x="135"/>
        <item x="134"/>
        <item x="133"/>
        <item x="145"/>
        <item x="154"/>
        <item x="153"/>
        <item x="152"/>
        <item x="151"/>
        <item x="150"/>
        <item x="149"/>
        <item x="148"/>
        <item x="147"/>
        <item x="146"/>
        <item x="166"/>
        <item x="165"/>
        <item x="164"/>
        <item x="163"/>
        <item x="162"/>
        <item x="161"/>
        <item x="160"/>
        <item x="159"/>
        <item x="158"/>
        <item x="157"/>
        <item x="156"/>
        <item x="155"/>
        <item x="175"/>
        <item x="174"/>
        <item x="173"/>
        <item x="172"/>
        <item x="171"/>
        <item x="170"/>
        <item x="169"/>
        <item x="168"/>
        <item x="167"/>
        <item x="184"/>
        <item x="183"/>
        <item x="182"/>
        <item x="181"/>
        <item x="180"/>
        <item x="179"/>
        <item x="178"/>
        <item x="177"/>
        <item x="176"/>
        <item x="187"/>
        <item x="186"/>
        <item x="185"/>
        <item x="189"/>
        <item x="188"/>
        <item x="193"/>
        <item x="192"/>
        <item x="191"/>
        <item x="190"/>
        <item x="201"/>
        <item x="200"/>
        <item x="199"/>
        <item x="198"/>
        <item x="197"/>
        <item x="196"/>
        <item x="195"/>
        <item x="194"/>
        <item x="203"/>
        <item x="202"/>
        <item x="208"/>
        <item x="207"/>
        <item x="206"/>
        <item x="205"/>
        <item x="204"/>
        <item x="211"/>
        <item x="210"/>
        <item x="209"/>
        <item x="217"/>
        <item x="216"/>
        <item x="215"/>
        <item x="214"/>
        <item x="213"/>
        <item x="212"/>
        <item x="223"/>
        <item x="222"/>
        <item x="221"/>
        <item x="220"/>
        <item x="219"/>
        <item x="218"/>
        <item x="226"/>
        <item x="225"/>
        <item x="224"/>
        <item x="230"/>
        <item x="229"/>
        <item x="228"/>
        <item x="227"/>
        <item x="239"/>
        <item x="238"/>
        <item x="237"/>
        <item x="236"/>
        <item x="235"/>
        <item x="234"/>
        <item x="233"/>
        <item x="232"/>
        <item x="231"/>
        <item x="247"/>
        <item x="246"/>
        <item x="245"/>
        <item x="244"/>
        <item x="243"/>
        <item x="242"/>
        <item x="241"/>
        <item x="240"/>
        <item x="255"/>
        <item x="254"/>
        <item x="253"/>
        <item x="252"/>
        <item x="251"/>
        <item x="250"/>
        <item x="249"/>
        <item x="248"/>
        <item x="265"/>
        <item x="264"/>
        <item x="263"/>
        <item x="262"/>
        <item x="261"/>
        <item x="260"/>
        <item x="259"/>
        <item x="258"/>
        <item x="257"/>
        <item x="256"/>
        <item x="277"/>
        <item x="276"/>
        <item x="275"/>
        <item x="274"/>
        <item x="273"/>
        <item x="272"/>
        <item x="271"/>
        <item x="270"/>
        <item x="269"/>
        <item x="268"/>
        <item x="267"/>
        <item x="266"/>
        <item x="288"/>
        <item x="287"/>
        <item x="286"/>
        <item x="285"/>
        <item x="284"/>
        <item x="283"/>
        <item x="282"/>
        <item x="281"/>
        <item x="280"/>
        <item x="279"/>
        <item x="278"/>
        <item x="292"/>
        <item x="291"/>
        <item x="290"/>
        <item x="289"/>
        <item t="default"/>
      </items>
    </pivotField>
    <pivotField axis="axisPage" multipleItemSelectionAllowed="1" showAll="0">
      <items count="4">
        <item x="0"/>
        <item h="1" x="2"/>
        <item h="1" x="1"/>
        <item t="default"/>
      </items>
    </pivotField>
    <pivotField dataField="1"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4"/>
  </rowFields>
  <rowItems count="27">
    <i>
      <x v="16"/>
    </i>
    <i>
      <x v="25"/>
    </i>
    <i>
      <x v="26"/>
    </i>
    <i>
      <x v="50"/>
    </i>
    <i>
      <x v="58"/>
    </i>
    <i>
      <x v="65"/>
    </i>
    <i>
      <x v="73"/>
    </i>
    <i>
      <x v="94"/>
    </i>
    <i>
      <x v="100"/>
    </i>
    <i>
      <x v="102"/>
    </i>
    <i>
      <x v="103"/>
    </i>
    <i>
      <x v="132"/>
    </i>
    <i>
      <x v="154"/>
    </i>
    <i>
      <x v="175"/>
    </i>
    <i>
      <x v="184"/>
    </i>
    <i>
      <x v="187"/>
    </i>
    <i>
      <x v="193"/>
    </i>
    <i>
      <x v="201"/>
    </i>
    <i>
      <x v="217"/>
    </i>
    <i>
      <x v="226"/>
    </i>
    <i>
      <x v="230"/>
    </i>
    <i>
      <x v="239"/>
    </i>
    <i>
      <x v="255"/>
    </i>
    <i>
      <x v="265"/>
    </i>
    <i>
      <x v="277"/>
    </i>
    <i>
      <x v="288"/>
    </i>
    <i t="grand">
      <x/>
    </i>
  </rowItems>
  <colFields count="1">
    <field x="-2"/>
  </colFields>
  <colItems count="11">
    <i>
      <x/>
    </i>
    <i i="1">
      <x v="1"/>
    </i>
    <i i="2">
      <x v="2"/>
    </i>
    <i i="3">
      <x v="3"/>
    </i>
    <i i="4">
      <x v="4"/>
    </i>
    <i i="5">
      <x v="5"/>
    </i>
    <i i="6">
      <x v="6"/>
    </i>
    <i i="7">
      <x v="7"/>
    </i>
    <i i="8">
      <x v="8"/>
    </i>
    <i i="9">
      <x v="9"/>
    </i>
    <i i="10">
      <x v="10"/>
    </i>
  </colItems>
  <pageFields count="5">
    <pageField fld="0" hier="-1"/>
    <pageField fld="1" hier="-1"/>
    <pageField fld="3" hier="-1"/>
    <pageField fld="5" hier="-1"/>
    <pageField fld="2" hier="-1"/>
  </pageFields>
  <dataFields count="11">
    <dataField name="Relative fiscal redistribution (%)" fld="6" subtotal="average" baseField="0" baseItem="0"/>
    <dataField name="Old-age / Disability / Survivor transfers" fld="8" subtotal="average" baseField="0" baseItem="0"/>
    <dataField name="Sickness transfers" fld="9" subtotal="average" baseField="0" baseItem="0"/>
    <dataField name="Family/Children transfers" fld="10" subtotal="average" baseField="0" baseItem="0"/>
    <dataField name="Education  transfers" fld="11" subtotal="average" baseField="0" baseItem="0"/>
    <dataField name="Unemployment compensation" fld="12" subtotal="average" baseField="0" baseItem="0"/>
    <dataField name="Housing transfers" fld="13" subtotal="average" baseField="0" baseItem="0"/>
    <dataField name="General / food / medical assistance" fld="14" subtotal="average" baseField="0" baseItem="0"/>
    <dataField name="Other transfers " fld="15" subtotal="average" baseField="0" baseItem="0"/>
    <dataField name="Income taxes " fld="16" subtotal="average" baseField="0" baseItem="0"/>
    <dataField name="Residual " fld="17" subtotal="average" baseField="0" baseItem="0"/>
  </dataFields>
  <formats count="10">
    <format dxfId="9">
      <pivotArea type="all" dataOnly="0" outline="0" fieldPosition="0"/>
    </format>
    <format dxfId="8">
      <pivotArea outline="0" collapsedLevelsAreSubtotals="1" fieldPosition="0"/>
    </format>
    <format dxfId="7">
      <pivotArea dataOnly="0" labelOnly="1" outline="0" fieldPosition="0">
        <references count="1">
          <reference field="4294967294" count="11">
            <x v="0"/>
            <x v="1"/>
            <x v="2"/>
            <x v="3"/>
            <x v="4"/>
            <x v="5"/>
            <x v="6"/>
            <x v="7"/>
            <x v="8"/>
            <x v="9"/>
            <x v="10"/>
          </reference>
        </references>
      </pivotArea>
    </format>
    <format dxfId="6">
      <pivotArea outline="0" collapsedLevelsAreSubtotals="1" fieldPosition="0"/>
    </format>
    <format dxfId="5">
      <pivotArea dataOnly="0" labelOnly="1" outline="0" fieldPosition="0">
        <references count="1">
          <reference field="4294967294" count="11">
            <x v="0"/>
            <x v="1"/>
            <x v="2"/>
            <x v="3"/>
            <x v="4"/>
            <x v="5"/>
            <x v="6"/>
            <x v="7"/>
            <x v="8"/>
            <x v="9"/>
            <x v="10"/>
          </reference>
        </references>
      </pivotArea>
    </format>
    <format dxfId="4">
      <pivotArea outline="0" collapsedLevelsAreSubtotals="1" fieldPosition="0"/>
    </format>
    <format dxfId="3">
      <pivotArea dataOnly="0" labelOnly="1" outline="0" fieldPosition="0">
        <references count="1">
          <reference field="4294967294" count="11">
            <x v="0"/>
            <x v="1"/>
            <x v="2"/>
            <x v="3"/>
            <x v="4"/>
            <x v="5"/>
            <x v="6"/>
            <x v="7"/>
            <x v="8"/>
            <x v="9"/>
            <x v="10"/>
          </reference>
        </references>
      </pivotArea>
    </format>
    <format dxfId="2">
      <pivotArea outline="0" collapsedLevelsAreSubtotals="1" fieldPosition="0">
        <references count="1">
          <reference field="4294967294" count="10" selected="0">
            <x v="1"/>
            <x v="2"/>
            <x v="3"/>
            <x v="4"/>
            <x v="5"/>
            <x v="6"/>
            <x v="7"/>
            <x v="8"/>
            <x v="9"/>
            <x v="10"/>
          </reference>
        </references>
      </pivotArea>
    </format>
    <format dxfId="1">
      <pivotArea dataOnly="0" labelOnly="1" outline="0" fieldPosition="0">
        <references count="1">
          <reference field="4294967294" count="10">
            <x v="1"/>
            <x v="2"/>
            <x v="3"/>
            <x v="4"/>
            <x v="5"/>
            <x v="6"/>
            <x v="7"/>
            <x v="8"/>
            <x v="9"/>
            <x v="10"/>
          </reference>
        </references>
      </pivotArea>
    </format>
    <format dxfId="0">
      <pivotArea dataOnly="0" labelOnly="1" outline="0" fieldPosition="0">
        <references count="1">
          <reference field="4294967294" count="11">
            <x v="0"/>
            <x v="1"/>
            <x v="2"/>
            <x v="3"/>
            <x v="4"/>
            <x v="5"/>
            <x v="6"/>
            <x v="7"/>
            <x v="8"/>
            <x v="9"/>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universiteitleiden.nl/en/law/institute-for-tax-law-and-economics/economics/data-sets"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lisdatacenter.org/our-data/lis-database/documentation/list-of-net-income-datase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zoomScaleNormal="100" workbookViewId="0">
      <selection activeCell="B4" sqref="B4"/>
    </sheetView>
  </sheetViews>
  <sheetFormatPr defaultRowHeight="12.75" x14ac:dyDescent="0.2"/>
  <cols>
    <col min="1" max="1" width="2.7109375" style="92" customWidth="1"/>
    <col min="2" max="9" width="9.85546875" style="92" customWidth="1"/>
    <col min="10" max="10" width="2.7109375" style="92" customWidth="1"/>
    <col min="11" max="252" width="9.140625" style="92"/>
    <col min="253" max="253" width="2.7109375" style="92" customWidth="1"/>
    <col min="254" max="261" width="9.140625" style="92"/>
    <col min="262" max="262" width="2.7109375" style="92" customWidth="1"/>
    <col min="263" max="508" width="9.140625" style="92"/>
    <col min="509" max="509" width="2.7109375" style="92" customWidth="1"/>
    <col min="510" max="517" width="9.140625" style="92"/>
    <col min="518" max="518" width="2.7109375" style="92" customWidth="1"/>
    <col min="519" max="764" width="9.140625" style="92"/>
    <col min="765" max="765" width="2.7109375" style="92" customWidth="1"/>
    <col min="766" max="773" width="9.140625" style="92"/>
    <col min="774" max="774" width="2.7109375" style="92" customWidth="1"/>
    <col min="775" max="1020" width="9.140625" style="92"/>
    <col min="1021" max="1021" width="2.7109375" style="92" customWidth="1"/>
    <col min="1022" max="1029" width="9.140625" style="92"/>
    <col min="1030" max="1030" width="2.7109375" style="92" customWidth="1"/>
    <col min="1031" max="1276" width="9.140625" style="92"/>
    <col min="1277" max="1277" width="2.7109375" style="92" customWidth="1"/>
    <col min="1278" max="1285" width="9.140625" style="92"/>
    <col min="1286" max="1286" width="2.7109375" style="92" customWidth="1"/>
    <col min="1287" max="1532" width="9.140625" style="92"/>
    <col min="1533" max="1533" width="2.7109375" style="92" customWidth="1"/>
    <col min="1534" max="1541" width="9.140625" style="92"/>
    <col min="1542" max="1542" width="2.7109375" style="92" customWidth="1"/>
    <col min="1543" max="1788" width="9.140625" style="92"/>
    <col min="1789" max="1789" width="2.7109375" style="92" customWidth="1"/>
    <col min="1790" max="1797" width="9.140625" style="92"/>
    <col min="1798" max="1798" width="2.7109375" style="92" customWidth="1"/>
    <col min="1799" max="2044" width="9.140625" style="92"/>
    <col min="2045" max="2045" width="2.7109375" style="92" customWidth="1"/>
    <col min="2046" max="2053" width="9.140625" style="92"/>
    <col min="2054" max="2054" width="2.7109375" style="92" customWidth="1"/>
    <col min="2055" max="2300" width="9.140625" style="92"/>
    <col min="2301" max="2301" width="2.7109375" style="92" customWidth="1"/>
    <col min="2302" max="2309" width="9.140625" style="92"/>
    <col min="2310" max="2310" width="2.7109375" style="92" customWidth="1"/>
    <col min="2311" max="2556" width="9.140625" style="92"/>
    <col min="2557" max="2557" width="2.7109375" style="92" customWidth="1"/>
    <col min="2558" max="2565" width="9.140625" style="92"/>
    <col min="2566" max="2566" width="2.7109375" style="92" customWidth="1"/>
    <col min="2567" max="2812" width="9.140625" style="92"/>
    <col min="2813" max="2813" width="2.7109375" style="92" customWidth="1"/>
    <col min="2814" max="2821" width="9.140625" style="92"/>
    <col min="2822" max="2822" width="2.7109375" style="92" customWidth="1"/>
    <col min="2823" max="3068" width="9.140625" style="92"/>
    <col min="3069" max="3069" width="2.7109375" style="92" customWidth="1"/>
    <col min="3070" max="3077" width="9.140625" style="92"/>
    <col min="3078" max="3078" width="2.7109375" style="92" customWidth="1"/>
    <col min="3079" max="3324" width="9.140625" style="92"/>
    <col min="3325" max="3325" width="2.7109375" style="92" customWidth="1"/>
    <col min="3326" max="3333" width="9.140625" style="92"/>
    <col min="3334" max="3334" width="2.7109375" style="92" customWidth="1"/>
    <col min="3335" max="3580" width="9.140625" style="92"/>
    <col min="3581" max="3581" width="2.7109375" style="92" customWidth="1"/>
    <col min="3582" max="3589" width="9.140625" style="92"/>
    <col min="3590" max="3590" width="2.7109375" style="92" customWidth="1"/>
    <col min="3591" max="3836" width="9.140625" style="92"/>
    <col min="3837" max="3837" width="2.7109375" style="92" customWidth="1"/>
    <col min="3838" max="3845" width="9.140625" style="92"/>
    <col min="3846" max="3846" width="2.7109375" style="92" customWidth="1"/>
    <col min="3847" max="4092" width="9.140625" style="92"/>
    <col min="4093" max="4093" width="2.7109375" style="92" customWidth="1"/>
    <col min="4094" max="4101" width="9.140625" style="92"/>
    <col min="4102" max="4102" width="2.7109375" style="92" customWidth="1"/>
    <col min="4103" max="4348" width="9.140625" style="92"/>
    <col min="4349" max="4349" width="2.7109375" style="92" customWidth="1"/>
    <col min="4350" max="4357" width="9.140625" style="92"/>
    <col min="4358" max="4358" width="2.7109375" style="92" customWidth="1"/>
    <col min="4359" max="4604" width="9.140625" style="92"/>
    <col min="4605" max="4605" width="2.7109375" style="92" customWidth="1"/>
    <col min="4606" max="4613" width="9.140625" style="92"/>
    <col min="4614" max="4614" width="2.7109375" style="92" customWidth="1"/>
    <col min="4615" max="4860" width="9.140625" style="92"/>
    <col min="4861" max="4861" width="2.7109375" style="92" customWidth="1"/>
    <col min="4862" max="4869" width="9.140625" style="92"/>
    <col min="4870" max="4870" width="2.7109375" style="92" customWidth="1"/>
    <col min="4871" max="5116" width="9.140625" style="92"/>
    <col min="5117" max="5117" width="2.7109375" style="92" customWidth="1"/>
    <col min="5118" max="5125" width="9.140625" style="92"/>
    <col min="5126" max="5126" width="2.7109375" style="92" customWidth="1"/>
    <col min="5127" max="5372" width="9.140625" style="92"/>
    <col min="5373" max="5373" width="2.7109375" style="92" customWidth="1"/>
    <col min="5374" max="5381" width="9.140625" style="92"/>
    <col min="5382" max="5382" width="2.7109375" style="92" customWidth="1"/>
    <col min="5383" max="5628" width="9.140625" style="92"/>
    <col min="5629" max="5629" width="2.7109375" style="92" customWidth="1"/>
    <col min="5630" max="5637" width="9.140625" style="92"/>
    <col min="5638" max="5638" width="2.7109375" style="92" customWidth="1"/>
    <col min="5639" max="5884" width="9.140625" style="92"/>
    <col min="5885" max="5885" width="2.7109375" style="92" customWidth="1"/>
    <col min="5886" max="5893" width="9.140625" style="92"/>
    <col min="5894" max="5894" width="2.7109375" style="92" customWidth="1"/>
    <col min="5895" max="6140" width="9.140625" style="92"/>
    <col min="6141" max="6141" width="2.7109375" style="92" customWidth="1"/>
    <col min="6142" max="6149" width="9.140625" style="92"/>
    <col min="6150" max="6150" width="2.7109375" style="92" customWidth="1"/>
    <col min="6151" max="6396" width="9.140625" style="92"/>
    <col min="6397" max="6397" width="2.7109375" style="92" customWidth="1"/>
    <col min="6398" max="6405" width="9.140625" style="92"/>
    <col min="6406" max="6406" width="2.7109375" style="92" customWidth="1"/>
    <col min="6407" max="6652" width="9.140625" style="92"/>
    <col min="6653" max="6653" width="2.7109375" style="92" customWidth="1"/>
    <col min="6654" max="6661" width="9.140625" style="92"/>
    <col min="6662" max="6662" width="2.7109375" style="92" customWidth="1"/>
    <col min="6663" max="6908" width="9.140625" style="92"/>
    <col min="6909" max="6909" width="2.7109375" style="92" customWidth="1"/>
    <col min="6910" max="6917" width="9.140625" style="92"/>
    <col min="6918" max="6918" width="2.7109375" style="92" customWidth="1"/>
    <col min="6919" max="7164" width="9.140625" style="92"/>
    <col min="7165" max="7165" width="2.7109375" style="92" customWidth="1"/>
    <col min="7166" max="7173" width="9.140625" style="92"/>
    <col min="7174" max="7174" width="2.7109375" style="92" customWidth="1"/>
    <col min="7175" max="7420" width="9.140625" style="92"/>
    <col min="7421" max="7421" width="2.7109375" style="92" customWidth="1"/>
    <col min="7422" max="7429" width="9.140625" style="92"/>
    <col min="7430" max="7430" width="2.7109375" style="92" customWidth="1"/>
    <col min="7431" max="7676" width="9.140625" style="92"/>
    <col min="7677" max="7677" width="2.7109375" style="92" customWidth="1"/>
    <col min="7678" max="7685" width="9.140625" style="92"/>
    <col min="7686" max="7686" width="2.7109375" style="92" customWidth="1"/>
    <col min="7687" max="7932" width="9.140625" style="92"/>
    <col min="7933" max="7933" width="2.7109375" style="92" customWidth="1"/>
    <col min="7934" max="7941" width="9.140625" style="92"/>
    <col min="7942" max="7942" width="2.7109375" style="92" customWidth="1"/>
    <col min="7943" max="8188" width="9.140625" style="92"/>
    <col min="8189" max="8189" width="2.7109375" style="92" customWidth="1"/>
    <col min="8190" max="8197" width="9.140625" style="92"/>
    <col min="8198" max="8198" width="2.7109375" style="92" customWidth="1"/>
    <col min="8199" max="8444" width="9.140625" style="92"/>
    <col min="8445" max="8445" width="2.7109375" style="92" customWidth="1"/>
    <col min="8446" max="8453" width="9.140625" style="92"/>
    <col min="8454" max="8454" width="2.7109375" style="92" customWidth="1"/>
    <col min="8455" max="8700" width="9.140625" style="92"/>
    <col min="8701" max="8701" width="2.7109375" style="92" customWidth="1"/>
    <col min="8702" max="8709" width="9.140625" style="92"/>
    <col min="8710" max="8710" width="2.7109375" style="92" customWidth="1"/>
    <col min="8711" max="8956" width="9.140625" style="92"/>
    <col min="8957" max="8957" width="2.7109375" style="92" customWidth="1"/>
    <col min="8958" max="8965" width="9.140625" style="92"/>
    <col min="8966" max="8966" width="2.7109375" style="92" customWidth="1"/>
    <col min="8967" max="9212" width="9.140625" style="92"/>
    <col min="9213" max="9213" width="2.7109375" style="92" customWidth="1"/>
    <col min="9214" max="9221" width="9.140625" style="92"/>
    <col min="9222" max="9222" width="2.7109375" style="92" customWidth="1"/>
    <col min="9223" max="9468" width="9.140625" style="92"/>
    <col min="9469" max="9469" width="2.7109375" style="92" customWidth="1"/>
    <col min="9470" max="9477" width="9.140625" style="92"/>
    <col min="9478" max="9478" width="2.7109375" style="92" customWidth="1"/>
    <col min="9479" max="9724" width="9.140625" style="92"/>
    <col min="9725" max="9725" width="2.7109375" style="92" customWidth="1"/>
    <col min="9726" max="9733" width="9.140625" style="92"/>
    <col min="9734" max="9734" width="2.7109375" style="92" customWidth="1"/>
    <col min="9735" max="9980" width="9.140625" style="92"/>
    <col min="9981" max="9981" width="2.7109375" style="92" customWidth="1"/>
    <col min="9982" max="9989" width="9.140625" style="92"/>
    <col min="9990" max="9990" width="2.7109375" style="92" customWidth="1"/>
    <col min="9991" max="10236" width="9.140625" style="92"/>
    <col min="10237" max="10237" width="2.7109375" style="92" customWidth="1"/>
    <col min="10238" max="10245" width="9.140625" style="92"/>
    <col min="10246" max="10246" width="2.7109375" style="92" customWidth="1"/>
    <col min="10247" max="10492" width="9.140625" style="92"/>
    <col min="10493" max="10493" width="2.7109375" style="92" customWidth="1"/>
    <col min="10494" max="10501" width="9.140625" style="92"/>
    <col min="10502" max="10502" width="2.7109375" style="92" customWidth="1"/>
    <col min="10503" max="10748" width="9.140625" style="92"/>
    <col min="10749" max="10749" width="2.7109375" style="92" customWidth="1"/>
    <col min="10750" max="10757" width="9.140625" style="92"/>
    <col min="10758" max="10758" width="2.7109375" style="92" customWidth="1"/>
    <col min="10759" max="11004" width="9.140625" style="92"/>
    <col min="11005" max="11005" width="2.7109375" style="92" customWidth="1"/>
    <col min="11006" max="11013" width="9.140625" style="92"/>
    <col min="11014" max="11014" width="2.7109375" style="92" customWidth="1"/>
    <col min="11015" max="11260" width="9.140625" style="92"/>
    <col min="11261" max="11261" width="2.7109375" style="92" customWidth="1"/>
    <col min="11262" max="11269" width="9.140625" style="92"/>
    <col min="11270" max="11270" width="2.7109375" style="92" customWidth="1"/>
    <col min="11271" max="11516" width="9.140625" style="92"/>
    <col min="11517" max="11517" width="2.7109375" style="92" customWidth="1"/>
    <col min="11518" max="11525" width="9.140625" style="92"/>
    <col min="11526" max="11526" width="2.7109375" style="92" customWidth="1"/>
    <col min="11527" max="11772" width="9.140625" style="92"/>
    <col min="11773" max="11773" width="2.7109375" style="92" customWidth="1"/>
    <col min="11774" max="11781" width="9.140625" style="92"/>
    <col min="11782" max="11782" width="2.7109375" style="92" customWidth="1"/>
    <col min="11783" max="12028" width="9.140625" style="92"/>
    <col min="12029" max="12029" width="2.7109375" style="92" customWidth="1"/>
    <col min="12030" max="12037" width="9.140625" style="92"/>
    <col min="12038" max="12038" width="2.7109375" style="92" customWidth="1"/>
    <col min="12039" max="12284" width="9.140625" style="92"/>
    <col min="12285" max="12285" width="2.7109375" style="92" customWidth="1"/>
    <col min="12286" max="12293" width="9.140625" style="92"/>
    <col min="12294" max="12294" width="2.7109375" style="92" customWidth="1"/>
    <col min="12295" max="12540" width="9.140625" style="92"/>
    <col min="12541" max="12541" width="2.7109375" style="92" customWidth="1"/>
    <col min="12542" max="12549" width="9.140625" style="92"/>
    <col min="12550" max="12550" width="2.7109375" style="92" customWidth="1"/>
    <col min="12551" max="12796" width="9.140625" style="92"/>
    <col min="12797" max="12797" width="2.7109375" style="92" customWidth="1"/>
    <col min="12798" max="12805" width="9.140625" style="92"/>
    <col min="12806" max="12806" width="2.7109375" style="92" customWidth="1"/>
    <col min="12807" max="13052" width="9.140625" style="92"/>
    <col min="13053" max="13053" width="2.7109375" style="92" customWidth="1"/>
    <col min="13054" max="13061" width="9.140625" style="92"/>
    <col min="13062" max="13062" width="2.7109375" style="92" customWidth="1"/>
    <col min="13063" max="13308" width="9.140625" style="92"/>
    <col min="13309" max="13309" width="2.7109375" style="92" customWidth="1"/>
    <col min="13310" max="13317" width="9.140625" style="92"/>
    <col min="13318" max="13318" width="2.7109375" style="92" customWidth="1"/>
    <col min="13319" max="13564" width="9.140625" style="92"/>
    <col min="13565" max="13565" width="2.7109375" style="92" customWidth="1"/>
    <col min="13566" max="13573" width="9.140625" style="92"/>
    <col min="13574" max="13574" width="2.7109375" style="92" customWidth="1"/>
    <col min="13575" max="13820" width="9.140625" style="92"/>
    <col min="13821" max="13821" width="2.7109375" style="92" customWidth="1"/>
    <col min="13822" max="13829" width="9.140625" style="92"/>
    <col min="13830" max="13830" width="2.7109375" style="92" customWidth="1"/>
    <col min="13831" max="14076" width="9.140625" style="92"/>
    <col min="14077" max="14077" width="2.7109375" style="92" customWidth="1"/>
    <col min="14078" max="14085" width="9.140625" style="92"/>
    <col min="14086" max="14086" width="2.7109375" style="92" customWidth="1"/>
    <col min="14087" max="14332" width="9.140625" style="92"/>
    <col min="14333" max="14333" width="2.7109375" style="92" customWidth="1"/>
    <col min="14334" max="14341" width="9.140625" style="92"/>
    <col min="14342" max="14342" width="2.7109375" style="92" customWidth="1"/>
    <col min="14343" max="14588" width="9.140625" style="92"/>
    <col min="14589" max="14589" width="2.7109375" style="92" customWidth="1"/>
    <col min="14590" max="14597" width="9.140625" style="92"/>
    <col min="14598" max="14598" width="2.7109375" style="92" customWidth="1"/>
    <col min="14599" max="14844" width="9.140625" style="92"/>
    <col min="14845" max="14845" width="2.7109375" style="92" customWidth="1"/>
    <col min="14846" max="14853" width="9.140625" style="92"/>
    <col min="14854" max="14854" width="2.7109375" style="92" customWidth="1"/>
    <col min="14855" max="15100" width="9.140625" style="92"/>
    <col min="15101" max="15101" width="2.7109375" style="92" customWidth="1"/>
    <col min="15102" max="15109" width="9.140625" style="92"/>
    <col min="15110" max="15110" width="2.7109375" style="92" customWidth="1"/>
    <col min="15111" max="15356" width="9.140625" style="92"/>
    <col min="15357" max="15357" width="2.7109375" style="92" customWidth="1"/>
    <col min="15358" max="15365" width="9.140625" style="92"/>
    <col min="15366" max="15366" width="2.7109375" style="92" customWidth="1"/>
    <col min="15367" max="15612" width="9.140625" style="92"/>
    <col min="15613" max="15613" width="2.7109375" style="92" customWidth="1"/>
    <col min="15614" max="15621" width="9.140625" style="92"/>
    <col min="15622" max="15622" width="2.7109375" style="92" customWidth="1"/>
    <col min="15623" max="15868" width="9.140625" style="92"/>
    <col min="15869" max="15869" width="2.7109375" style="92" customWidth="1"/>
    <col min="15870" max="15877" width="9.140625" style="92"/>
    <col min="15878" max="15878" width="2.7109375" style="92" customWidth="1"/>
    <col min="15879" max="16124" width="9.140625" style="92"/>
    <col min="16125" max="16125" width="2.7109375" style="92" customWidth="1"/>
    <col min="16126" max="16133" width="9.140625" style="92"/>
    <col min="16134" max="16134" width="2.7109375" style="92" customWidth="1"/>
    <col min="16135" max="16384" width="9.140625" style="92"/>
  </cols>
  <sheetData>
    <row r="1" spans="1:10" ht="14.25" customHeight="1" thickBot="1" x14ac:dyDescent="0.25">
      <c r="A1" s="89"/>
      <c r="B1" s="90"/>
      <c r="C1" s="90"/>
      <c r="D1" s="90"/>
      <c r="E1" s="90"/>
      <c r="F1" s="90"/>
      <c r="G1" s="90"/>
      <c r="H1" s="90"/>
      <c r="I1" s="90"/>
      <c r="J1" s="91"/>
    </row>
    <row r="2" spans="1:10" x14ac:dyDescent="0.2">
      <c r="A2" s="93"/>
      <c r="B2" s="94"/>
      <c r="C2" s="95"/>
      <c r="D2" s="95"/>
      <c r="E2" s="95"/>
      <c r="F2" s="95"/>
      <c r="G2" s="95"/>
      <c r="H2" s="95"/>
      <c r="I2" s="96"/>
      <c r="J2" s="97"/>
    </row>
    <row r="3" spans="1:10" x14ac:dyDescent="0.2">
      <c r="A3" s="93"/>
      <c r="B3" s="98"/>
      <c r="C3" s="99"/>
      <c r="D3" s="99"/>
      <c r="E3" s="99"/>
      <c r="F3" s="99"/>
      <c r="G3" s="99"/>
      <c r="H3" s="99"/>
      <c r="I3" s="100"/>
      <c r="J3" s="97"/>
    </row>
    <row r="4" spans="1:10" x14ac:dyDescent="0.2">
      <c r="A4" s="93"/>
      <c r="B4" s="98"/>
      <c r="C4" s="99"/>
      <c r="D4" s="99"/>
      <c r="E4" s="99"/>
      <c r="F4" s="99"/>
      <c r="G4" s="99"/>
      <c r="H4" s="99"/>
      <c r="I4" s="100"/>
      <c r="J4" s="97"/>
    </row>
    <row r="5" spans="1:10" x14ac:dyDescent="0.2">
      <c r="A5" s="93"/>
      <c r="B5" s="98"/>
      <c r="C5" s="99"/>
      <c r="D5" s="99"/>
      <c r="E5" s="99"/>
      <c r="F5" s="99"/>
      <c r="G5" s="99"/>
      <c r="H5" s="99"/>
      <c r="I5" s="100"/>
      <c r="J5" s="97"/>
    </row>
    <row r="6" spans="1:10" x14ac:dyDescent="0.2">
      <c r="A6" s="93"/>
      <c r="B6" s="98"/>
      <c r="C6" s="99"/>
      <c r="D6" s="99"/>
      <c r="E6" s="99"/>
      <c r="F6" s="99"/>
      <c r="G6" s="99"/>
      <c r="H6" s="99"/>
      <c r="I6" s="100"/>
      <c r="J6" s="97"/>
    </row>
    <row r="7" spans="1:10" x14ac:dyDescent="0.2">
      <c r="A7" s="93"/>
      <c r="B7" s="98"/>
      <c r="C7" s="99"/>
      <c r="D7" s="99"/>
      <c r="E7" s="99"/>
      <c r="F7" s="99"/>
      <c r="G7" s="99"/>
      <c r="H7" s="99"/>
      <c r="I7" s="100"/>
      <c r="J7" s="97"/>
    </row>
    <row r="8" spans="1:10" ht="15" customHeight="1" x14ac:dyDescent="0.2">
      <c r="A8" s="93"/>
      <c r="B8" s="822" t="s">
        <v>557</v>
      </c>
      <c r="C8" s="823"/>
      <c r="D8" s="823"/>
      <c r="E8" s="823"/>
      <c r="F8" s="823"/>
      <c r="G8" s="823"/>
      <c r="H8" s="823"/>
      <c r="I8" s="824"/>
      <c r="J8" s="101"/>
    </row>
    <row r="9" spans="1:10" ht="15" customHeight="1" x14ac:dyDescent="0.2">
      <c r="A9" s="93"/>
      <c r="B9" s="822"/>
      <c r="C9" s="823"/>
      <c r="D9" s="823"/>
      <c r="E9" s="823"/>
      <c r="F9" s="823"/>
      <c r="G9" s="823"/>
      <c r="H9" s="823"/>
      <c r="I9" s="824"/>
      <c r="J9" s="101"/>
    </row>
    <row r="10" spans="1:10" ht="15" customHeight="1" x14ac:dyDescent="0.2">
      <c r="A10" s="93"/>
      <c r="B10" s="822"/>
      <c r="C10" s="823"/>
      <c r="D10" s="823"/>
      <c r="E10" s="823"/>
      <c r="F10" s="823"/>
      <c r="G10" s="823"/>
      <c r="H10" s="823"/>
      <c r="I10" s="824"/>
      <c r="J10" s="101"/>
    </row>
    <row r="11" spans="1:10" ht="43.15" customHeight="1" x14ac:dyDescent="0.2">
      <c r="A11" s="93"/>
      <c r="B11" s="822"/>
      <c r="C11" s="823"/>
      <c r="D11" s="823"/>
      <c r="E11" s="823"/>
      <c r="F11" s="823"/>
      <c r="G11" s="823"/>
      <c r="H11" s="823"/>
      <c r="I11" s="824"/>
      <c r="J11" s="101"/>
    </row>
    <row r="12" spans="1:10" ht="3.75" customHeight="1" x14ac:dyDescent="0.2">
      <c r="A12" s="93"/>
      <c r="B12" s="822"/>
      <c r="C12" s="823"/>
      <c r="D12" s="823"/>
      <c r="E12" s="823"/>
      <c r="F12" s="823"/>
      <c r="G12" s="823"/>
      <c r="H12" s="823"/>
      <c r="I12" s="824"/>
      <c r="J12" s="101"/>
    </row>
    <row r="13" spans="1:10" ht="15" hidden="1" customHeight="1" x14ac:dyDescent="0.2">
      <c r="A13" s="93"/>
      <c r="B13" s="822"/>
      <c r="C13" s="823"/>
      <c r="D13" s="823"/>
      <c r="E13" s="823"/>
      <c r="F13" s="823"/>
      <c r="G13" s="823"/>
      <c r="H13" s="823"/>
      <c r="I13" s="824"/>
      <c r="J13" s="101"/>
    </row>
    <row r="14" spans="1:10" ht="15" customHeight="1" x14ac:dyDescent="0.2">
      <c r="A14" s="93"/>
      <c r="B14" s="102"/>
      <c r="C14" s="103"/>
      <c r="D14" s="103"/>
      <c r="E14" s="103"/>
      <c r="F14" s="103"/>
      <c r="G14" s="103"/>
      <c r="H14" s="103"/>
      <c r="I14" s="104"/>
      <c r="J14" s="101"/>
    </row>
    <row r="15" spans="1:10" ht="15" customHeight="1" x14ac:dyDescent="0.2">
      <c r="A15" s="93"/>
      <c r="B15" s="102"/>
      <c r="C15" s="103"/>
      <c r="D15" s="103"/>
      <c r="E15" s="103"/>
      <c r="F15" s="103"/>
      <c r="G15" s="103"/>
      <c r="H15" s="103"/>
      <c r="I15" s="104"/>
      <c r="J15" s="101"/>
    </row>
    <row r="16" spans="1:10" ht="15" x14ac:dyDescent="0.25">
      <c r="A16" s="93"/>
      <c r="B16" s="105"/>
      <c r="C16" s="106"/>
      <c r="D16" s="106"/>
      <c r="E16" s="106"/>
      <c r="F16" s="106"/>
      <c r="G16" s="106"/>
      <c r="H16" s="106"/>
      <c r="I16" s="107"/>
      <c r="J16" s="101"/>
    </row>
    <row r="17" spans="1:10" ht="15" x14ac:dyDescent="0.25">
      <c r="A17" s="93"/>
      <c r="B17" s="825" t="s">
        <v>425</v>
      </c>
      <c r="C17" s="826"/>
      <c r="D17" s="826"/>
      <c r="E17" s="826"/>
      <c r="F17" s="826"/>
      <c r="G17" s="826"/>
      <c r="H17" s="826"/>
      <c r="I17" s="827"/>
      <c r="J17" s="101"/>
    </row>
    <row r="18" spans="1:10" ht="15" x14ac:dyDescent="0.25">
      <c r="A18" s="93"/>
      <c r="B18" s="825" t="s">
        <v>421</v>
      </c>
      <c r="C18" s="826"/>
      <c r="D18" s="826"/>
      <c r="E18" s="826"/>
      <c r="F18" s="826"/>
      <c r="G18" s="826"/>
      <c r="H18" s="826"/>
      <c r="I18" s="827"/>
      <c r="J18" s="101"/>
    </row>
    <row r="19" spans="1:10" ht="15" x14ac:dyDescent="0.25">
      <c r="A19" s="93"/>
      <c r="B19" s="108"/>
      <c r="C19" s="109"/>
      <c r="D19" s="109"/>
      <c r="E19" s="109"/>
      <c r="F19" s="109"/>
      <c r="G19" s="109"/>
      <c r="H19" s="109"/>
      <c r="I19" s="110"/>
      <c r="J19" s="101"/>
    </row>
    <row r="20" spans="1:10" ht="16.5" x14ac:dyDescent="0.3">
      <c r="A20" s="93"/>
      <c r="B20" s="828" t="s">
        <v>605</v>
      </c>
      <c r="C20" s="829"/>
      <c r="D20" s="829"/>
      <c r="E20" s="829"/>
      <c r="F20" s="829"/>
      <c r="G20" s="829"/>
      <c r="H20" s="829"/>
      <c r="I20" s="830"/>
      <c r="J20" s="101"/>
    </row>
    <row r="21" spans="1:10" ht="15" x14ac:dyDescent="0.25">
      <c r="A21" s="93"/>
      <c r="B21" s="831" t="s">
        <v>424</v>
      </c>
      <c r="C21" s="832"/>
      <c r="D21" s="832"/>
      <c r="E21" s="832"/>
      <c r="F21" s="832"/>
      <c r="G21" s="832"/>
      <c r="H21" s="832"/>
      <c r="I21" s="833"/>
      <c r="J21" s="101"/>
    </row>
    <row r="22" spans="1:10" ht="14.25" x14ac:dyDescent="0.2">
      <c r="A22" s="93"/>
      <c r="B22" s="111"/>
      <c r="C22" s="106"/>
      <c r="D22" s="106"/>
      <c r="E22" s="106"/>
      <c r="F22" s="106"/>
      <c r="G22" s="106"/>
      <c r="H22" s="106"/>
      <c r="I22" s="107"/>
      <c r="J22" s="101"/>
    </row>
    <row r="23" spans="1:10" ht="14.25" x14ac:dyDescent="0.2">
      <c r="A23" s="93"/>
      <c r="B23" s="111"/>
      <c r="C23" s="106"/>
      <c r="D23" s="106"/>
      <c r="E23" s="106"/>
      <c r="F23" s="106"/>
      <c r="G23" s="106"/>
      <c r="H23" s="106"/>
      <c r="I23" s="107"/>
      <c r="J23" s="101"/>
    </row>
    <row r="24" spans="1:10" ht="14.25" x14ac:dyDescent="0.2">
      <c r="A24" s="93"/>
      <c r="B24" s="111"/>
      <c r="C24" s="106"/>
      <c r="D24" s="106"/>
      <c r="E24" s="106"/>
      <c r="F24" s="106"/>
      <c r="G24" s="106"/>
      <c r="H24" s="106"/>
      <c r="I24" s="107"/>
      <c r="J24" s="101"/>
    </row>
    <row r="25" spans="1:10" ht="15" x14ac:dyDescent="0.25">
      <c r="A25" s="93"/>
      <c r="B25" s="112" t="s">
        <v>422</v>
      </c>
      <c r="C25" s="106"/>
      <c r="D25" s="106"/>
      <c r="E25" s="106"/>
      <c r="F25" s="106"/>
      <c r="G25" s="106"/>
      <c r="H25" s="106"/>
      <c r="I25" s="107"/>
      <c r="J25" s="101"/>
    </row>
    <row r="26" spans="1:10" ht="14.1" customHeight="1" x14ac:dyDescent="0.2">
      <c r="A26" s="93"/>
      <c r="B26" s="819" t="s">
        <v>447</v>
      </c>
      <c r="C26" s="820"/>
      <c r="D26" s="820"/>
      <c r="E26" s="820"/>
      <c r="F26" s="820"/>
      <c r="G26" s="820"/>
      <c r="H26" s="820"/>
      <c r="I26" s="821"/>
      <c r="J26" s="101"/>
    </row>
    <row r="27" spans="1:10" ht="14.1" customHeight="1" x14ac:dyDescent="0.2">
      <c r="A27" s="93"/>
      <c r="B27" s="819"/>
      <c r="C27" s="820"/>
      <c r="D27" s="820"/>
      <c r="E27" s="820"/>
      <c r="F27" s="820"/>
      <c r="G27" s="820"/>
      <c r="H27" s="820"/>
      <c r="I27" s="821"/>
      <c r="J27" s="101"/>
    </row>
    <row r="28" spans="1:10" ht="14.1" customHeight="1" x14ac:dyDescent="0.2">
      <c r="A28" s="93"/>
      <c r="B28" s="819"/>
      <c r="C28" s="820"/>
      <c r="D28" s="820"/>
      <c r="E28" s="820"/>
      <c r="F28" s="820"/>
      <c r="G28" s="820"/>
      <c r="H28" s="820"/>
      <c r="I28" s="821"/>
      <c r="J28" s="101"/>
    </row>
    <row r="29" spans="1:10" ht="14.1" customHeight="1" x14ac:dyDescent="0.2">
      <c r="A29" s="93"/>
      <c r="B29" s="819"/>
      <c r="C29" s="820"/>
      <c r="D29" s="820"/>
      <c r="E29" s="820"/>
      <c r="F29" s="820"/>
      <c r="G29" s="820"/>
      <c r="H29" s="820"/>
      <c r="I29" s="821"/>
      <c r="J29" s="101"/>
    </row>
    <row r="30" spans="1:10" ht="15" x14ac:dyDescent="0.25">
      <c r="A30" s="93"/>
      <c r="B30" s="105"/>
      <c r="C30" s="106"/>
      <c r="D30" s="106"/>
      <c r="E30" s="106"/>
      <c r="F30" s="106"/>
      <c r="G30" s="106"/>
      <c r="H30" s="106"/>
      <c r="I30" s="107"/>
      <c r="J30" s="101"/>
    </row>
    <row r="31" spans="1:10" ht="15" x14ac:dyDescent="0.25">
      <c r="A31" s="93"/>
      <c r="B31" s="105"/>
      <c r="C31" s="106"/>
      <c r="D31" s="106"/>
      <c r="E31" s="106"/>
      <c r="F31" s="106"/>
      <c r="G31" s="106"/>
      <c r="H31" s="106"/>
      <c r="I31" s="107"/>
      <c r="J31" s="101"/>
    </row>
    <row r="32" spans="1:10" ht="15" x14ac:dyDescent="0.25">
      <c r="A32" s="93"/>
      <c r="B32" s="112"/>
      <c r="C32" s="106"/>
      <c r="D32" s="106"/>
      <c r="E32" s="106"/>
      <c r="F32" s="106"/>
      <c r="G32" s="106"/>
      <c r="H32" s="106"/>
      <c r="I32" s="107"/>
      <c r="J32" s="101"/>
    </row>
    <row r="33" spans="1:10" ht="15" x14ac:dyDescent="0.25">
      <c r="A33" s="93"/>
      <c r="B33" s="113" t="s">
        <v>423</v>
      </c>
      <c r="C33" s="106"/>
      <c r="D33" s="106"/>
      <c r="E33" s="106"/>
      <c r="F33" s="106"/>
      <c r="G33" s="106"/>
      <c r="H33" s="106"/>
      <c r="I33" s="107"/>
      <c r="J33" s="101"/>
    </row>
    <row r="34" spans="1:10" ht="12" customHeight="1" x14ac:dyDescent="0.2">
      <c r="A34" s="93"/>
      <c r="B34" s="819" t="s">
        <v>551</v>
      </c>
      <c r="C34" s="820"/>
      <c r="D34" s="820"/>
      <c r="E34" s="820"/>
      <c r="F34" s="820"/>
      <c r="G34" s="820"/>
      <c r="H34" s="820"/>
      <c r="I34" s="821"/>
      <c r="J34" s="101"/>
    </row>
    <row r="35" spans="1:10" ht="12" customHeight="1" x14ac:dyDescent="0.2">
      <c r="A35" s="93"/>
      <c r="B35" s="819"/>
      <c r="C35" s="820"/>
      <c r="D35" s="820"/>
      <c r="E35" s="820"/>
      <c r="F35" s="820"/>
      <c r="G35" s="820"/>
      <c r="H35" s="820"/>
      <c r="I35" s="821"/>
      <c r="J35" s="101"/>
    </row>
    <row r="36" spans="1:10" ht="12" customHeight="1" x14ac:dyDescent="0.2">
      <c r="A36" s="93"/>
      <c r="B36" s="819"/>
      <c r="C36" s="820"/>
      <c r="D36" s="820"/>
      <c r="E36" s="820"/>
      <c r="F36" s="820"/>
      <c r="G36" s="820"/>
      <c r="H36" s="820"/>
      <c r="I36" s="821"/>
      <c r="J36" s="101"/>
    </row>
    <row r="37" spans="1:10" ht="85.5" customHeight="1" x14ac:dyDescent="0.2">
      <c r="A37" s="93"/>
      <c r="B37" s="819"/>
      <c r="C37" s="820"/>
      <c r="D37" s="820"/>
      <c r="E37" s="820"/>
      <c r="F37" s="820"/>
      <c r="G37" s="820"/>
      <c r="H37" s="820"/>
      <c r="I37" s="821"/>
      <c r="J37" s="101"/>
    </row>
    <row r="38" spans="1:10" ht="14.25" x14ac:dyDescent="0.2">
      <c r="A38" s="93"/>
      <c r="B38" s="114"/>
      <c r="C38" s="106"/>
      <c r="D38" s="106"/>
      <c r="E38" s="106"/>
      <c r="F38" s="106"/>
      <c r="G38" s="106"/>
      <c r="H38" s="106"/>
      <c r="I38" s="107"/>
      <c r="J38" s="101"/>
    </row>
    <row r="39" spans="1:10" ht="14.25" x14ac:dyDescent="0.2">
      <c r="A39" s="93"/>
      <c r="B39" s="115"/>
      <c r="C39" s="106"/>
      <c r="D39" s="106"/>
      <c r="E39" s="106"/>
      <c r="F39" s="106"/>
      <c r="G39" s="106"/>
      <c r="H39" s="106"/>
      <c r="I39" s="107"/>
      <c r="J39" s="101"/>
    </row>
    <row r="40" spans="1:10" ht="14.25" customHeight="1" x14ac:dyDescent="0.2">
      <c r="A40" s="93"/>
      <c r="B40" s="816" t="s">
        <v>556</v>
      </c>
      <c r="C40" s="817"/>
      <c r="D40" s="817"/>
      <c r="E40" s="817"/>
      <c r="F40" s="817"/>
      <c r="G40" s="817"/>
      <c r="H40" s="817"/>
      <c r="I40" s="818"/>
      <c r="J40" s="101"/>
    </row>
    <row r="41" spans="1:10" ht="14.25" x14ac:dyDescent="0.2">
      <c r="A41" s="93"/>
      <c r="B41" s="115"/>
      <c r="C41" s="106"/>
      <c r="D41" s="106"/>
      <c r="E41" s="106"/>
      <c r="F41" s="106"/>
      <c r="G41" s="106"/>
      <c r="H41" s="106"/>
      <c r="I41" s="107"/>
      <c r="J41" s="101"/>
    </row>
    <row r="42" spans="1:10" ht="14.25" x14ac:dyDescent="0.2">
      <c r="A42" s="93"/>
      <c r="B42" s="115"/>
      <c r="C42" s="106"/>
      <c r="D42" s="106"/>
      <c r="E42" s="106"/>
      <c r="F42" s="106"/>
      <c r="G42" s="106"/>
      <c r="H42" s="106"/>
      <c r="I42" s="107"/>
      <c r="J42" s="101"/>
    </row>
    <row r="43" spans="1:10" ht="14.25" x14ac:dyDescent="0.2">
      <c r="A43" s="93"/>
      <c r="B43" s="115"/>
      <c r="C43" s="106"/>
      <c r="D43" s="106"/>
      <c r="E43" s="106"/>
      <c r="F43" s="106"/>
      <c r="G43" s="106"/>
      <c r="H43" s="106"/>
      <c r="I43" s="107"/>
      <c r="J43" s="101"/>
    </row>
    <row r="44" spans="1:10" ht="14.25" x14ac:dyDescent="0.2">
      <c r="A44" s="93"/>
      <c r="B44" s="115"/>
      <c r="C44" s="106"/>
      <c r="D44" s="106"/>
      <c r="E44" s="106"/>
      <c r="F44" s="106"/>
      <c r="G44" s="106"/>
      <c r="H44" s="106"/>
      <c r="I44" s="107"/>
      <c r="J44" s="101"/>
    </row>
    <row r="45" spans="1:10" ht="14.25" x14ac:dyDescent="0.2">
      <c r="A45" s="93"/>
      <c r="B45" s="115"/>
      <c r="C45" s="106"/>
      <c r="D45" s="106"/>
      <c r="E45" s="106"/>
      <c r="F45" s="106"/>
      <c r="G45" s="106"/>
      <c r="H45" s="106"/>
      <c r="I45" s="107"/>
      <c r="J45" s="101"/>
    </row>
    <row r="46" spans="1:10" ht="15" thickBot="1" x14ac:dyDescent="0.25">
      <c r="A46" s="93"/>
      <c r="B46" s="116"/>
      <c r="C46" s="117"/>
      <c r="D46" s="117"/>
      <c r="E46" s="117"/>
      <c r="F46" s="117"/>
      <c r="G46" s="117"/>
      <c r="H46" s="117"/>
      <c r="I46" s="118"/>
      <c r="J46" s="101"/>
    </row>
    <row r="47" spans="1:10" ht="15" thickBot="1" x14ac:dyDescent="0.25">
      <c r="A47" s="119"/>
      <c r="B47" s="120"/>
      <c r="C47" s="120"/>
      <c r="D47" s="120"/>
      <c r="E47" s="120"/>
      <c r="F47" s="120"/>
      <c r="G47" s="120"/>
      <c r="H47" s="120"/>
      <c r="I47" s="120"/>
      <c r="J47" s="121"/>
    </row>
    <row r="48" spans="1:10" ht="14.25" x14ac:dyDescent="0.2">
      <c r="B48" s="122"/>
      <c r="C48" s="122"/>
      <c r="D48" s="122"/>
      <c r="E48" s="122"/>
      <c r="F48" s="122"/>
      <c r="G48" s="122"/>
      <c r="H48" s="122"/>
      <c r="I48" s="122"/>
      <c r="J48" s="122"/>
    </row>
    <row r="49" spans="2:10" ht="14.25" x14ac:dyDescent="0.2">
      <c r="B49" s="122"/>
      <c r="C49" s="122"/>
      <c r="D49" s="122"/>
      <c r="E49" s="122"/>
      <c r="F49" s="122"/>
      <c r="G49" s="122"/>
      <c r="H49" s="122"/>
      <c r="I49" s="122"/>
      <c r="J49" s="122"/>
    </row>
  </sheetData>
  <mergeCells count="8">
    <mergeCell ref="B40:I40"/>
    <mergeCell ref="B34:I37"/>
    <mergeCell ref="B8:I13"/>
    <mergeCell ref="B17:I17"/>
    <mergeCell ref="B18:I18"/>
    <mergeCell ref="B20:I20"/>
    <mergeCell ref="B21:I21"/>
    <mergeCell ref="B26:I29"/>
  </mergeCells>
  <hyperlinks>
    <hyperlink ref="B40" r:id="rId1" display="www.universiteitleiden.nl/en/law/institute-for-tax-law-and-economics/economics/data-sets" xr:uid="{00000000-0004-0000-0000-000000000000}"/>
  </hyperlinks>
  <pageMargins left="0.70866141732283472" right="0.70866141732283472" top="0.59055118110236227" bottom="0.51181102362204722" header="0.51181102362204722" footer="0.11811023622047245"/>
  <pageSetup paperSize="9" orientation="portrait" r:id="rId2"/>
  <headerFooter alignWithMargins="0">
    <oddFooter>&amp;L&amp;8&amp;F&amp;R&amp;8&amp;A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323"/>
  <sheetViews>
    <sheetView zoomScaleNormal="100" workbookViewId="0">
      <selection activeCell="C2" sqref="C2"/>
    </sheetView>
  </sheetViews>
  <sheetFormatPr defaultRowHeight="15" x14ac:dyDescent="0.25"/>
  <cols>
    <col min="1" max="1" width="17.5703125" customWidth="1"/>
    <col min="2" max="2" width="15.7109375" customWidth="1"/>
    <col min="3" max="3" width="14" customWidth="1"/>
    <col min="4" max="4" width="6.7109375" customWidth="1"/>
    <col min="5" max="5" width="7.5703125" customWidth="1"/>
    <col min="6" max="6" width="11.28515625" customWidth="1"/>
    <col min="7" max="7" width="6.7109375" customWidth="1"/>
    <col min="8" max="8" width="13.28515625" customWidth="1"/>
    <col min="9" max="9" width="10.85546875" customWidth="1"/>
    <col min="10" max="10" width="6.5703125" customWidth="1"/>
    <col min="11" max="11" width="6" customWidth="1"/>
    <col min="12" max="12" width="9.7109375" customWidth="1"/>
  </cols>
  <sheetData>
    <row r="1" spans="1:19" x14ac:dyDescent="0.25">
      <c r="A1" s="332" t="s">
        <v>445</v>
      </c>
      <c r="B1" s="198" t="s">
        <v>513</v>
      </c>
      <c r="C1" s="198"/>
      <c r="D1" s="198"/>
      <c r="E1" s="198"/>
      <c r="F1" s="198"/>
      <c r="G1" s="198"/>
      <c r="H1" s="198"/>
      <c r="I1" s="198"/>
      <c r="J1" s="198"/>
      <c r="K1" s="198"/>
      <c r="L1" s="198"/>
      <c r="M1" s="198"/>
      <c r="N1" s="198"/>
      <c r="O1" s="198"/>
      <c r="P1" s="198"/>
      <c r="Q1" s="198"/>
      <c r="R1" s="198"/>
      <c r="S1" s="198"/>
    </row>
    <row r="2" spans="1:19" x14ac:dyDescent="0.25">
      <c r="A2" s="332" t="s">
        <v>414</v>
      </c>
      <c r="B2" s="198" t="s">
        <v>511</v>
      </c>
      <c r="C2" s="198"/>
      <c r="D2" s="198"/>
      <c r="E2" s="198"/>
      <c r="F2" s="198"/>
      <c r="G2" s="198"/>
      <c r="H2" s="198"/>
      <c r="I2" s="198"/>
      <c r="J2" s="198"/>
      <c r="K2" s="198"/>
      <c r="L2" s="198"/>
      <c r="M2" s="198"/>
      <c r="N2" s="198"/>
      <c r="O2" s="198"/>
      <c r="P2" s="198"/>
      <c r="Q2" s="198"/>
      <c r="R2" s="198"/>
      <c r="S2" s="198"/>
    </row>
    <row r="3" spans="1:19" x14ac:dyDescent="0.25">
      <c r="A3" s="332" t="s">
        <v>1</v>
      </c>
      <c r="B3" s="198" t="s">
        <v>511</v>
      </c>
      <c r="C3" s="198"/>
      <c r="D3" s="198"/>
      <c r="E3" s="198"/>
      <c r="F3" s="198"/>
      <c r="G3" s="198"/>
      <c r="H3" s="198"/>
      <c r="I3" s="198"/>
      <c r="J3" s="198"/>
      <c r="K3" s="198"/>
      <c r="L3" s="198"/>
      <c r="M3" s="198"/>
      <c r="N3" s="198"/>
      <c r="O3" s="198"/>
      <c r="P3" s="198"/>
      <c r="Q3" s="198"/>
      <c r="R3" s="198"/>
      <c r="S3" s="198"/>
    </row>
    <row r="4" spans="1:19" x14ac:dyDescent="0.25">
      <c r="A4" s="332" t="s">
        <v>510</v>
      </c>
      <c r="B4" s="198" t="s">
        <v>314</v>
      </c>
      <c r="C4" s="198"/>
      <c r="D4" s="198"/>
      <c r="E4" s="198"/>
      <c r="F4" s="198"/>
      <c r="G4" s="198"/>
      <c r="H4" s="198"/>
      <c r="I4" s="198"/>
      <c r="J4" s="198"/>
      <c r="K4" s="198"/>
      <c r="L4" s="198"/>
      <c r="M4" s="198"/>
      <c r="N4" s="198"/>
      <c r="O4" s="198"/>
      <c r="P4" s="198"/>
      <c r="Q4" s="198"/>
      <c r="R4" s="198"/>
      <c r="S4" s="198"/>
    </row>
    <row r="5" spans="1:19" x14ac:dyDescent="0.25">
      <c r="A5" s="332" t="s">
        <v>558</v>
      </c>
      <c r="B5" s="198" t="s">
        <v>511</v>
      </c>
      <c r="C5" s="198"/>
      <c r="D5" s="198"/>
      <c r="E5" s="198"/>
      <c r="F5" s="198"/>
      <c r="G5" s="198"/>
      <c r="H5" s="198"/>
      <c r="I5" s="198"/>
      <c r="J5" s="198"/>
      <c r="K5" s="198"/>
      <c r="L5" s="198"/>
      <c r="M5" s="198"/>
      <c r="N5" s="198"/>
      <c r="O5" s="198"/>
      <c r="P5" s="198"/>
      <c r="Q5" s="198"/>
      <c r="R5" s="198"/>
      <c r="S5" s="198"/>
    </row>
    <row r="6" spans="1:19" ht="15.75" customHeight="1" thickBot="1" x14ac:dyDescent="0.3">
      <c r="A6" s="198"/>
      <c r="B6" s="198"/>
      <c r="C6" s="883" t="s">
        <v>585</v>
      </c>
      <c r="D6" s="884"/>
      <c r="E6" s="884"/>
      <c r="F6" s="884"/>
      <c r="G6" s="884"/>
      <c r="H6" s="884"/>
      <c r="I6" s="884"/>
      <c r="J6" s="884"/>
      <c r="K6" s="884"/>
      <c r="L6" s="885"/>
      <c r="M6" s="198"/>
      <c r="N6" s="198"/>
      <c r="O6" s="198"/>
      <c r="P6" s="198"/>
      <c r="Q6" s="198"/>
      <c r="R6" s="198"/>
      <c r="S6" s="198"/>
    </row>
    <row r="7" spans="1:19" ht="30" customHeight="1" thickBot="1" x14ac:dyDescent="0.3">
      <c r="A7" s="332" t="s">
        <v>512</v>
      </c>
      <c r="B7" s="615" t="s">
        <v>594</v>
      </c>
      <c r="C7" s="616" t="s">
        <v>599</v>
      </c>
      <c r="D7" s="617" t="s">
        <v>569</v>
      </c>
      <c r="E7" s="617" t="s">
        <v>542</v>
      </c>
      <c r="F7" s="617" t="s">
        <v>596</v>
      </c>
      <c r="G7" s="617" t="s">
        <v>571</v>
      </c>
      <c r="H7" s="617" t="s">
        <v>574</v>
      </c>
      <c r="I7" s="617" t="s">
        <v>537</v>
      </c>
      <c r="J7" s="617" t="s">
        <v>597</v>
      </c>
      <c r="K7" s="618" t="s">
        <v>598</v>
      </c>
      <c r="M7" s="198"/>
      <c r="N7" s="198"/>
      <c r="O7" s="198"/>
      <c r="P7" s="198"/>
      <c r="Q7" s="198"/>
      <c r="R7" s="198"/>
      <c r="S7" s="198"/>
    </row>
    <row r="8" spans="1:19" ht="12" customHeight="1" x14ac:dyDescent="0.25">
      <c r="A8" s="140" t="s">
        <v>21</v>
      </c>
      <c r="B8" s="428">
        <v>0.2608491</v>
      </c>
      <c r="C8" s="380">
        <v>0.19787070000000001</v>
      </c>
      <c r="D8" s="429">
        <v>4.2541999999999996E-3</v>
      </c>
      <c r="E8" s="429">
        <v>2.0409999999999998E-3</v>
      </c>
      <c r="F8" s="429">
        <v>1.6674000000000001E-2</v>
      </c>
      <c r="G8" s="429">
        <v>1.2297E-3</v>
      </c>
      <c r="H8" s="429">
        <v>3.4055999999999999E-3</v>
      </c>
      <c r="I8" s="429">
        <v>6.1999999999999999E-7</v>
      </c>
      <c r="J8" s="381">
        <v>-1.0019999999999474E-5</v>
      </c>
      <c r="K8" s="381">
        <v>0.25444329999999998</v>
      </c>
      <c r="M8" s="198"/>
      <c r="N8" s="198"/>
      <c r="O8" s="198"/>
      <c r="P8" s="198"/>
      <c r="Q8" s="198"/>
      <c r="R8" s="198"/>
      <c r="S8" s="198"/>
    </row>
    <row r="9" spans="1:19" ht="12" customHeight="1" x14ac:dyDescent="0.25">
      <c r="A9" s="140" t="s">
        <v>37</v>
      </c>
      <c r="B9" s="428">
        <v>0.2015699</v>
      </c>
      <c r="C9" s="380">
        <v>0.1805842</v>
      </c>
      <c r="D9" s="429"/>
      <c r="E9" s="429"/>
      <c r="F9" s="429">
        <v>6.3173999999999999E-3</v>
      </c>
      <c r="G9" s="429"/>
      <c r="H9" s="429">
        <v>1.0473700000000001E-2</v>
      </c>
      <c r="I9" s="429">
        <v>4.1945000000000003E-3</v>
      </c>
      <c r="J9" s="381">
        <v>1.0000000000287557E-7</v>
      </c>
      <c r="K9" s="381">
        <v>8.5588700000000004E-2</v>
      </c>
      <c r="M9" s="198"/>
      <c r="N9" s="198"/>
      <c r="O9" s="198"/>
      <c r="P9" s="198"/>
      <c r="Q9" s="198"/>
      <c r="R9" s="198"/>
      <c r="S9" s="198"/>
    </row>
    <row r="10" spans="1:19" ht="12" customHeight="1" x14ac:dyDescent="0.25">
      <c r="A10" s="140" t="s">
        <v>36</v>
      </c>
      <c r="B10" s="428">
        <v>0.20431579999999999</v>
      </c>
      <c r="C10" s="380">
        <v>0.17967920000000001</v>
      </c>
      <c r="D10" s="429"/>
      <c r="E10" s="429"/>
      <c r="F10" s="429">
        <v>6.8970999999999998E-3</v>
      </c>
      <c r="G10" s="429"/>
      <c r="H10" s="429">
        <v>1.3851199999999999E-2</v>
      </c>
      <c r="I10" s="429">
        <v>3.8882999999999999E-3</v>
      </c>
      <c r="J10" s="381">
        <v>0</v>
      </c>
      <c r="K10" s="381">
        <v>8.9672500000000002E-2</v>
      </c>
      <c r="M10" s="198"/>
      <c r="N10" s="198"/>
      <c r="O10" s="198"/>
      <c r="P10" s="198"/>
      <c r="Q10" s="198"/>
      <c r="R10" s="198"/>
      <c r="S10" s="198"/>
    </row>
    <row r="11" spans="1:19" ht="12" customHeight="1" x14ac:dyDescent="0.25">
      <c r="A11" s="140" t="s">
        <v>60</v>
      </c>
      <c r="B11" s="428">
        <v>0.2052271</v>
      </c>
      <c r="C11" s="380">
        <v>0.16394829999999999</v>
      </c>
      <c r="D11" s="429"/>
      <c r="E11" s="429"/>
      <c r="F11" s="429">
        <v>3.5660000000000002E-3</v>
      </c>
      <c r="G11" s="429">
        <v>3.7095000000000001E-3</v>
      </c>
      <c r="H11" s="429">
        <v>3.7058999999999998E-3</v>
      </c>
      <c r="I11" s="429">
        <v>1.32418E-2</v>
      </c>
      <c r="J11" s="381">
        <v>0</v>
      </c>
      <c r="K11" s="381">
        <v>0.1380246</v>
      </c>
      <c r="M11" s="198"/>
      <c r="N11" s="198"/>
      <c r="O11" s="198"/>
      <c r="P11" s="198"/>
      <c r="Q11" s="198"/>
      <c r="R11" s="198"/>
      <c r="S11" s="198"/>
    </row>
    <row r="12" spans="1:19" ht="12" customHeight="1" x14ac:dyDescent="0.25">
      <c r="A12" s="140" t="s">
        <v>67</v>
      </c>
      <c r="B12" s="428">
        <v>0.23573759999999999</v>
      </c>
      <c r="C12" s="380">
        <v>0.15542069999999999</v>
      </c>
      <c r="D12" s="429"/>
      <c r="E12" s="429">
        <v>1.3125E-2</v>
      </c>
      <c r="F12" s="429">
        <v>1.55955E-2</v>
      </c>
      <c r="G12" s="429">
        <v>7.5744999999999996E-3</v>
      </c>
      <c r="H12" s="429">
        <v>1.9395900000000001E-2</v>
      </c>
      <c r="I12" s="429">
        <v>9.4052000000000007E-3</v>
      </c>
      <c r="J12" s="381">
        <v>7.709999999996886E-5</v>
      </c>
      <c r="K12" s="381">
        <v>0.3214051</v>
      </c>
      <c r="M12" s="198"/>
      <c r="N12" s="198"/>
      <c r="O12" s="198"/>
      <c r="P12" s="198"/>
      <c r="Q12" s="198"/>
      <c r="R12" s="198"/>
      <c r="S12" s="198"/>
    </row>
    <row r="13" spans="1:19" ht="12" customHeight="1" x14ac:dyDescent="0.25">
      <c r="A13" s="140" t="s">
        <v>78</v>
      </c>
      <c r="B13" s="428">
        <v>0.19119510000000001</v>
      </c>
      <c r="C13" s="380">
        <v>0.1347294</v>
      </c>
      <c r="D13" s="429">
        <v>6.6517E-3</v>
      </c>
      <c r="E13" s="429">
        <v>1.4239000000000001E-3</v>
      </c>
      <c r="F13" s="429">
        <v>5.0701000000000001E-3</v>
      </c>
      <c r="G13" s="429"/>
      <c r="H13" s="429">
        <v>8.1329999999999998E-4</v>
      </c>
      <c r="I13" s="429">
        <v>2.7779999999999998E-4</v>
      </c>
      <c r="J13" s="381">
        <v>3.4961000000000297E-3</v>
      </c>
      <c r="K13" s="381">
        <v>0.1500785</v>
      </c>
      <c r="M13" s="198"/>
      <c r="N13" s="198"/>
      <c r="O13" s="198"/>
      <c r="P13" s="198"/>
      <c r="Q13" s="198"/>
      <c r="R13" s="198"/>
      <c r="S13" s="198"/>
    </row>
    <row r="14" spans="1:19" ht="12" customHeight="1" x14ac:dyDescent="0.25">
      <c r="A14" s="140" t="s">
        <v>84</v>
      </c>
      <c r="B14" s="428">
        <v>0.2548937</v>
      </c>
      <c r="C14" s="380">
        <v>0.16786480000000001</v>
      </c>
      <c r="D14" s="429">
        <v>5.5000000000000003E-4</v>
      </c>
      <c r="E14" s="429">
        <v>5.3772999999999998E-3</v>
      </c>
      <c r="F14" s="429">
        <v>3.0607800000000001E-2</v>
      </c>
      <c r="G14" s="429">
        <v>6.2379000000000002E-3</v>
      </c>
      <c r="H14" s="429">
        <v>3.8769E-3</v>
      </c>
      <c r="I14" s="429">
        <v>1.68904E-2</v>
      </c>
      <c r="J14" s="381">
        <v>1.5823999999999838E-3</v>
      </c>
      <c r="K14" s="381">
        <v>0.2428553</v>
      </c>
      <c r="M14" s="198"/>
      <c r="N14" s="198"/>
      <c r="O14" s="198"/>
      <c r="P14" s="198"/>
      <c r="Q14" s="198"/>
      <c r="R14" s="198"/>
      <c r="S14" s="198"/>
    </row>
    <row r="15" spans="1:19" ht="12" customHeight="1" x14ac:dyDescent="0.25">
      <c r="A15" s="140" t="s">
        <v>101</v>
      </c>
      <c r="B15" s="428">
        <v>0.2242014</v>
      </c>
      <c r="C15" s="380">
        <v>0.1684042</v>
      </c>
      <c r="D15" s="429"/>
      <c r="E15" s="429">
        <v>2.5533000000000001E-3</v>
      </c>
      <c r="F15" s="429">
        <v>1.9239699999999998E-2</v>
      </c>
      <c r="G15" s="429">
        <v>1.0549999999999999E-3</v>
      </c>
      <c r="H15" s="429">
        <v>1.1173000000000001E-3</v>
      </c>
      <c r="I15" s="429">
        <v>5.4160000000000005E-4</v>
      </c>
      <c r="J15" s="381">
        <v>0</v>
      </c>
      <c r="K15" s="381">
        <v>0.26106859999999998</v>
      </c>
      <c r="M15" s="198"/>
      <c r="N15" s="198"/>
      <c r="O15" s="198"/>
      <c r="P15" s="198"/>
      <c r="Q15" s="198"/>
      <c r="R15" s="198"/>
      <c r="S15" s="198"/>
    </row>
    <row r="16" spans="1:19" ht="12" customHeight="1" x14ac:dyDescent="0.25">
      <c r="A16" s="140" t="s">
        <v>113</v>
      </c>
      <c r="B16" s="428">
        <v>0.29631429999999997</v>
      </c>
      <c r="C16" s="380">
        <v>0.2677388</v>
      </c>
      <c r="D16" s="429">
        <v>2.343E-4</v>
      </c>
      <c r="E16" s="429">
        <v>6.58E-5</v>
      </c>
      <c r="F16" s="429">
        <v>8.8442E-3</v>
      </c>
      <c r="G16" s="429">
        <v>2.6860000000000002E-4</v>
      </c>
      <c r="H16" s="429"/>
      <c r="I16" s="429">
        <v>5.4485000000000002E-3</v>
      </c>
      <c r="J16" s="381">
        <v>4.4702999999998716E-3</v>
      </c>
      <c r="K16" s="381">
        <v>0.2045196</v>
      </c>
      <c r="M16" s="198"/>
      <c r="N16" s="198"/>
      <c r="O16" s="198"/>
      <c r="P16" s="198"/>
      <c r="Q16" s="198"/>
      <c r="R16" s="198"/>
      <c r="S16" s="198"/>
    </row>
    <row r="17" spans="1:19" ht="12" customHeight="1" x14ac:dyDescent="0.25">
      <c r="A17" s="140" t="s">
        <v>120</v>
      </c>
      <c r="B17" s="428">
        <v>1.88691E-2</v>
      </c>
      <c r="C17" s="380">
        <v>1.7133099999999998E-2</v>
      </c>
      <c r="D17" s="429"/>
      <c r="E17" s="429">
        <v>3.0069999999999999E-4</v>
      </c>
      <c r="F17" s="429"/>
      <c r="G17" s="429"/>
      <c r="H17" s="429">
        <v>7.7649999999999996E-4</v>
      </c>
      <c r="I17" s="429">
        <v>6.5890000000000002E-4</v>
      </c>
      <c r="J17" s="381">
        <v>-9.9999999999406119E-8</v>
      </c>
      <c r="K17" s="381">
        <v>5.6307599999999999E-2</v>
      </c>
      <c r="M17" s="198"/>
      <c r="N17" s="198"/>
      <c r="O17" s="198"/>
      <c r="P17" s="198"/>
      <c r="Q17" s="198"/>
      <c r="R17" s="198"/>
      <c r="S17" s="198"/>
    </row>
    <row r="18" spans="1:19" ht="12" customHeight="1" x14ac:dyDescent="0.25">
      <c r="A18" s="140" t="s">
        <v>119</v>
      </c>
      <c r="B18" s="428">
        <v>2.7992199999999998E-2</v>
      </c>
      <c r="C18" s="380">
        <v>1.91138E-2</v>
      </c>
      <c r="D18" s="429"/>
      <c r="E18" s="429">
        <v>4.7980000000000001E-4</v>
      </c>
      <c r="F18" s="429"/>
      <c r="G18" s="429"/>
      <c r="H18" s="429">
        <v>5.3768000000000002E-3</v>
      </c>
      <c r="I18" s="429">
        <v>3.0219000000000001E-3</v>
      </c>
      <c r="J18" s="381">
        <v>-1.0000000000287557E-7</v>
      </c>
      <c r="K18" s="381">
        <v>0.1462435</v>
      </c>
      <c r="M18" s="198"/>
      <c r="N18" s="198"/>
      <c r="O18" s="198"/>
      <c r="P18" s="198"/>
      <c r="Q18" s="198"/>
      <c r="R18" s="198"/>
      <c r="S18" s="198"/>
    </row>
    <row r="19" spans="1:19" ht="12" customHeight="1" x14ac:dyDescent="0.25">
      <c r="A19" s="140" t="s">
        <v>142</v>
      </c>
      <c r="B19" s="428">
        <v>0.1481237</v>
      </c>
      <c r="C19" s="380">
        <v>0.1028916</v>
      </c>
      <c r="D19" s="429"/>
      <c r="E19" s="429"/>
      <c r="F19" s="429">
        <v>4.8016999999999999E-3</v>
      </c>
      <c r="G19" s="429"/>
      <c r="H19" s="429">
        <v>4.7273000000000003E-3</v>
      </c>
      <c r="I19" s="429">
        <v>1.78934E-2</v>
      </c>
      <c r="J19" s="381">
        <v>0</v>
      </c>
      <c r="K19" s="381">
        <v>0.1640462</v>
      </c>
      <c r="M19" s="198"/>
      <c r="N19" s="198"/>
      <c r="O19" s="198"/>
      <c r="P19" s="198"/>
      <c r="Q19" s="198"/>
      <c r="R19" s="198"/>
      <c r="S19" s="198"/>
    </row>
    <row r="20" spans="1:19" ht="12" customHeight="1" x14ac:dyDescent="0.25">
      <c r="A20" s="140" t="s">
        <v>165</v>
      </c>
      <c r="B20" s="428">
        <v>0.25956380000000001</v>
      </c>
      <c r="C20" s="380">
        <v>0.19343350000000001</v>
      </c>
      <c r="D20" s="429">
        <v>1.7030000000000001E-3</v>
      </c>
      <c r="E20" s="429">
        <v>1.3799000000000001E-3</v>
      </c>
      <c r="F20" s="429">
        <v>9.2298999999999992E-3</v>
      </c>
      <c r="G20" s="429">
        <v>1.1754999999999999E-3</v>
      </c>
      <c r="H20" s="429">
        <v>6.0340000000000003E-3</v>
      </c>
      <c r="I20" s="429">
        <v>2.9681999999999998E-3</v>
      </c>
      <c r="J20" s="381">
        <v>-9.9999999947364415E-8</v>
      </c>
      <c r="K20" s="381">
        <v>0.2269158</v>
      </c>
      <c r="M20" s="198"/>
      <c r="N20" s="198"/>
      <c r="O20" s="198"/>
      <c r="P20" s="198"/>
      <c r="Q20" s="198"/>
      <c r="R20" s="198"/>
      <c r="S20" s="198"/>
    </row>
    <row r="21" spans="1:19" ht="12" customHeight="1" x14ac:dyDescent="0.25">
      <c r="A21" s="140" t="s">
        <v>186</v>
      </c>
      <c r="B21" s="428">
        <v>0.22156670000000001</v>
      </c>
      <c r="C21" s="380">
        <v>0.16423399999999999</v>
      </c>
      <c r="D21" s="429">
        <v>3.5961000000000001E-3</v>
      </c>
      <c r="E21" s="429">
        <v>4.5203999999999999E-3</v>
      </c>
      <c r="F21" s="429">
        <v>1.6855599999999998E-2</v>
      </c>
      <c r="G21" s="429">
        <v>4.7174000000000001E-3</v>
      </c>
      <c r="H21" s="429">
        <v>9.7248999999999999E-3</v>
      </c>
      <c r="I21" s="429">
        <v>4.6543000000000001E-3</v>
      </c>
      <c r="J21" s="381">
        <v>2.425000000000066E-4</v>
      </c>
      <c r="K21" s="381">
        <v>0.3255304</v>
      </c>
      <c r="M21" s="198"/>
      <c r="N21" s="198"/>
      <c r="O21" s="198"/>
      <c r="P21" s="198"/>
      <c r="Q21" s="198"/>
      <c r="R21" s="198"/>
      <c r="S21" s="198"/>
    </row>
    <row r="22" spans="1:19" ht="12" customHeight="1" x14ac:dyDescent="0.25">
      <c r="A22" s="140" t="s">
        <v>195</v>
      </c>
      <c r="B22" s="428">
        <v>0.23187840000000001</v>
      </c>
      <c r="C22" s="380">
        <v>0.16342680000000001</v>
      </c>
      <c r="D22" s="429">
        <v>2.2523899999999999E-2</v>
      </c>
      <c r="E22" s="429">
        <v>4.2385000000000001E-3</v>
      </c>
      <c r="F22" s="429">
        <v>5.9879E-3</v>
      </c>
      <c r="G22" s="429">
        <v>1.4743E-3</v>
      </c>
      <c r="H22" s="429">
        <v>2.8576999999999999E-3</v>
      </c>
      <c r="I22" s="429">
        <v>5.5684999999999997E-3</v>
      </c>
      <c r="J22" s="381">
        <v>-2.9400000000012749E-5</v>
      </c>
      <c r="K22" s="381">
        <v>0.25768380000000002</v>
      </c>
      <c r="M22" s="198"/>
      <c r="N22" s="198"/>
      <c r="O22" s="198"/>
      <c r="P22" s="198"/>
      <c r="Q22" s="198"/>
      <c r="R22" s="198"/>
      <c r="S22" s="198"/>
    </row>
    <row r="23" spans="1:19" ht="12" customHeight="1" x14ac:dyDescent="0.25">
      <c r="A23" s="140" t="s">
        <v>204</v>
      </c>
      <c r="B23" s="428">
        <v>0.116475</v>
      </c>
      <c r="C23" s="380">
        <v>9.4414799999999993E-2</v>
      </c>
      <c r="D23" s="429"/>
      <c r="E23" s="429">
        <v>1.47032E-2</v>
      </c>
      <c r="F23" s="429"/>
      <c r="G23" s="429">
        <v>7.6699999999999994E-5</v>
      </c>
      <c r="H23" s="429">
        <v>3.9678999999999999E-3</v>
      </c>
      <c r="I23" s="429">
        <v>1.515E-4</v>
      </c>
      <c r="J23" s="381">
        <v>1.0000000000287557E-7</v>
      </c>
      <c r="K23" s="381">
        <v>8.9320899999999995E-2</v>
      </c>
      <c r="M23" s="198"/>
      <c r="N23" s="198"/>
      <c r="O23" s="198"/>
      <c r="P23" s="198"/>
      <c r="Q23" s="198"/>
      <c r="R23" s="198"/>
      <c r="S23" s="198"/>
    </row>
    <row r="24" spans="1:19" ht="12" customHeight="1" x14ac:dyDescent="0.25">
      <c r="A24" s="140" t="s">
        <v>209</v>
      </c>
      <c r="B24" s="428">
        <v>7.2697300000000006E-2</v>
      </c>
      <c r="C24" s="380">
        <v>4.0367100000000003E-2</v>
      </c>
      <c r="D24" s="429"/>
      <c r="E24" s="429">
        <v>1.5644999999999999E-3</v>
      </c>
      <c r="F24" s="429"/>
      <c r="G24" s="429">
        <v>1.315E-4</v>
      </c>
      <c r="H24" s="429">
        <v>2.6358900000000001E-2</v>
      </c>
      <c r="I24" s="429">
        <v>1.8340000000000001E-4</v>
      </c>
      <c r="J24" s="381">
        <v>0</v>
      </c>
      <c r="K24" s="381">
        <v>4.9187599999999998E-2</v>
      </c>
      <c r="M24" s="198"/>
      <c r="N24" s="198"/>
      <c r="O24" s="198"/>
      <c r="P24" s="198"/>
      <c r="Q24" s="198"/>
      <c r="R24" s="198"/>
      <c r="S24" s="198"/>
    </row>
    <row r="25" spans="1:19" ht="12" customHeight="1" x14ac:dyDescent="0.25">
      <c r="A25" s="140" t="s">
        <v>213</v>
      </c>
      <c r="B25" s="428">
        <v>0.2554361</v>
      </c>
      <c r="C25" s="380">
        <v>0.22527179999999999</v>
      </c>
      <c r="D25" s="429"/>
      <c r="E25" s="429">
        <v>1.4494E-3</v>
      </c>
      <c r="F25" s="429">
        <v>4.4523000000000002E-3</v>
      </c>
      <c r="G25" s="429">
        <v>8.9190000000000005E-4</v>
      </c>
      <c r="H25" s="429">
        <v>8.0336000000000001E-3</v>
      </c>
      <c r="I25" s="429">
        <v>3.4221999999999998E-3</v>
      </c>
      <c r="J25" s="381">
        <v>-9.9999999947364415E-8</v>
      </c>
      <c r="K25" s="381">
        <v>2.36402E-2</v>
      </c>
      <c r="M25" s="198"/>
      <c r="N25" s="198"/>
      <c r="O25" s="198"/>
      <c r="P25" s="198"/>
      <c r="Q25" s="198"/>
      <c r="R25" s="198"/>
      <c r="S25" s="198"/>
    </row>
    <row r="26" spans="1:19" ht="12" customHeight="1" x14ac:dyDescent="0.25">
      <c r="A26" s="140" t="s">
        <v>232</v>
      </c>
      <c r="B26" s="428">
        <v>0.2087357</v>
      </c>
      <c r="C26" s="380">
        <v>0.16605110000000001</v>
      </c>
      <c r="D26" s="429">
        <v>2.4959000000000001E-3</v>
      </c>
      <c r="E26" s="429">
        <v>9.6889999999999997E-4</v>
      </c>
      <c r="F26" s="429">
        <v>2.7604999999999999E-3</v>
      </c>
      <c r="G26" s="429"/>
      <c r="H26" s="429"/>
      <c r="I26" s="429">
        <v>8.0575999999999998E-3</v>
      </c>
      <c r="J26" s="381">
        <v>-6.9999999999237339E-7</v>
      </c>
      <c r="K26" s="381">
        <v>0.12585969999999999</v>
      </c>
      <c r="M26" s="198"/>
      <c r="N26" s="198"/>
      <c r="O26" s="198"/>
      <c r="P26" s="198"/>
      <c r="Q26" s="198"/>
      <c r="R26" s="198"/>
      <c r="S26" s="198"/>
    </row>
    <row r="27" spans="1:19" ht="12" customHeight="1" x14ac:dyDescent="0.25">
      <c r="A27" s="140" t="s">
        <v>245</v>
      </c>
      <c r="B27" s="428">
        <v>0.1061935</v>
      </c>
      <c r="C27" s="380">
        <v>6.0166900000000002E-2</v>
      </c>
      <c r="D27" s="429"/>
      <c r="E27" s="429"/>
      <c r="F27" s="429"/>
      <c r="G27" s="429"/>
      <c r="H27" s="429"/>
      <c r="I27" s="429">
        <v>2.0143000000000001E-3</v>
      </c>
      <c r="J27" s="381">
        <v>4.1143999999999903E-3</v>
      </c>
      <c r="K27" s="381">
        <v>0.18815029999999999</v>
      </c>
      <c r="M27" s="198"/>
      <c r="N27" s="198"/>
      <c r="O27" s="198"/>
      <c r="P27" s="198"/>
      <c r="Q27" s="198"/>
      <c r="R27" s="198"/>
      <c r="S27" s="198"/>
    </row>
    <row r="28" spans="1:19" ht="12" customHeight="1" x14ac:dyDescent="0.25">
      <c r="A28" s="140" t="s">
        <v>248</v>
      </c>
      <c r="B28" s="428">
        <v>4.5746200000000001E-2</v>
      </c>
      <c r="C28" s="380">
        <v>2.5235E-2</v>
      </c>
      <c r="D28" s="429"/>
      <c r="E28" s="429"/>
      <c r="F28" s="429"/>
      <c r="G28" s="429"/>
      <c r="H28" s="429"/>
      <c r="I28" s="429">
        <v>2.05112E-2</v>
      </c>
      <c r="J28" s="381">
        <v>0</v>
      </c>
      <c r="K28" s="381">
        <v>8.61122E-2</v>
      </c>
      <c r="M28" s="198"/>
      <c r="N28" s="198"/>
      <c r="O28" s="198"/>
      <c r="P28" s="198"/>
      <c r="Q28" s="198"/>
      <c r="R28" s="198"/>
      <c r="S28" s="198"/>
    </row>
    <row r="29" spans="1:19" ht="12" customHeight="1" x14ac:dyDescent="0.25">
      <c r="A29" s="140" t="s">
        <v>252</v>
      </c>
      <c r="B29" s="428">
        <v>0.26307900000000001</v>
      </c>
      <c r="C29" s="380">
        <v>0.1919034</v>
      </c>
      <c r="D29" s="429">
        <v>3.6836999999999998E-3</v>
      </c>
      <c r="E29" s="429">
        <v>1.8205999999999999E-3</v>
      </c>
      <c r="F29" s="429">
        <v>5.8169400000000003E-2</v>
      </c>
      <c r="G29" s="429">
        <v>4.729E-4</v>
      </c>
      <c r="H29" s="429"/>
      <c r="I29" s="429">
        <v>4.738E-3</v>
      </c>
      <c r="J29" s="381">
        <v>-5.0000000001437783E-7</v>
      </c>
      <c r="K29" s="381">
        <v>0.16062219999999999</v>
      </c>
      <c r="M29" s="198"/>
      <c r="N29" s="198"/>
      <c r="O29" s="198"/>
      <c r="P29" s="198"/>
      <c r="Q29" s="198"/>
      <c r="R29" s="198"/>
      <c r="S29" s="198"/>
    </row>
    <row r="30" spans="1:19" ht="12" customHeight="1" x14ac:dyDescent="0.25">
      <c r="A30" s="140" t="s">
        <v>269</v>
      </c>
      <c r="B30" s="428">
        <v>0.1715863</v>
      </c>
      <c r="C30" s="380">
        <v>0.1291447</v>
      </c>
      <c r="D30" s="429">
        <v>9.9599999999999995E-5</v>
      </c>
      <c r="E30" s="429"/>
      <c r="F30" s="429">
        <v>9.2726000000000006E-3</v>
      </c>
      <c r="G30" s="429">
        <v>3.369E-4</v>
      </c>
      <c r="H30" s="429"/>
      <c r="I30" s="429">
        <v>1.2695E-2</v>
      </c>
      <c r="J30" s="381">
        <v>-1.0000000000287557E-7</v>
      </c>
      <c r="K30" s="381">
        <v>0.28065709999999999</v>
      </c>
      <c r="M30" s="198"/>
      <c r="N30" s="198"/>
      <c r="O30" s="198"/>
      <c r="P30" s="198"/>
      <c r="Q30" s="198"/>
      <c r="R30" s="198"/>
      <c r="S30" s="198"/>
    </row>
    <row r="31" spans="1:19" ht="12" customHeight="1" x14ac:dyDescent="0.25">
      <c r="A31" s="140" t="s">
        <v>277</v>
      </c>
      <c r="B31" s="428">
        <v>9.8784200000000003E-2</v>
      </c>
      <c r="C31" s="380">
        <v>1.09932E-2</v>
      </c>
      <c r="D31" s="429"/>
      <c r="E31" s="429"/>
      <c r="F31" s="429"/>
      <c r="G31" s="429"/>
      <c r="H31" s="429">
        <v>1.3489000000000001E-3</v>
      </c>
      <c r="I31" s="429">
        <v>8.6442099999999994E-2</v>
      </c>
      <c r="J31" s="381">
        <v>0</v>
      </c>
      <c r="K31" s="381">
        <v>0.1332103</v>
      </c>
      <c r="M31" s="198"/>
      <c r="N31" s="198"/>
      <c r="O31" s="198"/>
      <c r="P31" s="198"/>
      <c r="Q31" s="198"/>
      <c r="R31" s="198"/>
      <c r="S31" s="198"/>
    </row>
    <row r="32" spans="1:19" ht="12" customHeight="1" x14ac:dyDescent="0.25">
      <c r="A32" s="140" t="s">
        <v>287</v>
      </c>
      <c r="B32" s="428">
        <v>0.21740699999999999</v>
      </c>
      <c r="C32" s="380">
        <v>0.13832410000000001</v>
      </c>
      <c r="D32" s="429">
        <v>3.2939999999999998E-4</v>
      </c>
      <c r="E32" s="429">
        <v>4.6129999999999999E-4</v>
      </c>
      <c r="F32" s="429">
        <v>3.8846000000000002E-3</v>
      </c>
      <c r="G32" s="429">
        <v>2.0155599999999999E-2</v>
      </c>
      <c r="H32" s="429">
        <v>9.0279000000000002E-3</v>
      </c>
      <c r="I32" s="429">
        <v>1.0969400000000001E-2</v>
      </c>
      <c r="J32" s="381">
        <v>-2.0000000000575113E-7</v>
      </c>
      <c r="K32" s="381">
        <v>0.16745450000000001</v>
      </c>
      <c r="M32" s="198"/>
      <c r="N32" s="198"/>
      <c r="O32" s="198"/>
      <c r="P32" s="198"/>
      <c r="Q32" s="198"/>
      <c r="R32" s="198"/>
      <c r="S32" s="198"/>
    </row>
    <row r="33" spans="1:19" ht="12" customHeight="1" x14ac:dyDescent="0.25">
      <c r="A33" s="140" t="s">
        <v>299</v>
      </c>
      <c r="B33" s="428">
        <v>0.13771910000000001</v>
      </c>
      <c r="C33" s="380">
        <v>0.1100897</v>
      </c>
      <c r="D33" s="429">
        <v>1.4733999999999999E-3</v>
      </c>
      <c r="E33" s="429">
        <v>7.3460000000000001E-3</v>
      </c>
      <c r="F33" s="429">
        <v>4.3321000000000002E-3</v>
      </c>
      <c r="G33" s="429">
        <v>6.9180000000000001E-4</v>
      </c>
      <c r="H33" s="429">
        <v>6.5852999999999997E-3</v>
      </c>
      <c r="I33" s="429">
        <v>5.1460000000000004E-4</v>
      </c>
      <c r="J33" s="381">
        <v>-6.1935999999999658E-3</v>
      </c>
      <c r="K33" s="381">
        <v>0.19615640000000001</v>
      </c>
      <c r="M33" s="198"/>
      <c r="N33" s="198"/>
      <c r="O33" s="198"/>
      <c r="P33" s="198"/>
      <c r="Q33" s="198"/>
      <c r="R33" s="198"/>
      <c r="S33" s="198"/>
    </row>
    <row r="34" spans="1:19" ht="12" customHeight="1" thickBot="1" x14ac:dyDescent="0.3">
      <c r="A34" s="140" t="s">
        <v>593</v>
      </c>
      <c r="B34" s="428">
        <v>0.17985220384615383</v>
      </c>
      <c r="C34" s="382">
        <v>0.13340134230769232</v>
      </c>
      <c r="D34" s="430">
        <v>3.9662666666666667E-3</v>
      </c>
      <c r="E34" s="430">
        <v>3.5455277777777777E-3</v>
      </c>
      <c r="F34" s="430">
        <v>1.2239915789473683E-2</v>
      </c>
      <c r="G34" s="430">
        <v>3.13748125E-3</v>
      </c>
      <c r="H34" s="430">
        <v>7.0729750000000004E-3</v>
      </c>
      <c r="I34" s="430">
        <v>9.1674315384615394E-3</v>
      </c>
      <c r="J34" s="383">
        <v>2.9800307692307563E-4</v>
      </c>
      <c r="K34" s="383">
        <v>0.17018288076923077</v>
      </c>
      <c r="M34" s="198"/>
      <c r="N34" s="198"/>
      <c r="O34" s="198"/>
      <c r="P34" s="198"/>
      <c r="Q34" s="198"/>
      <c r="R34" s="198"/>
      <c r="S34" s="198"/>
    </row>
    <row r="35" spans="1:19" x14ac:dyDescent="0.25">
      <c r="M35" s="198"/>
      <c r="N35" s="198"/>
      <c r="O35" s="198"/>
      <c r="P35" s="198"/>
      <c r="Q35" s="198"/>
      <c r="R35" s="198"/>
      <c r="S35" s="198"/>
    </row>
    <row r="36" spans="1:19" x14ac:dyDescent="0.25">
      <c r="M36" s="198"/>
      <c r="N36" s="198"/>
      <c r="O36" s="198"/>
      <c r="P36" s="198"/>
      <c r="Q36" s="198"/>
      <c r="R36" s="198"/>
      <c r="S36" s="198"/>
    </row>
    <row r="37" spans="1:19" x14ac:dyDescent="0.25">
      <c r="M37" s="198"/>
      <c r="N37" s="198"/>
      <c r="O37" s="198"/>
      <c r="P37" s="198"/>
      <c r="Q37" s="198"/>
      <c r="R37" s="198"/>
      <c r="S37" s="198"/>
    </row>
    <row r="38" spans="1:19" x14ac:dyDescent="0.25">
      <c r="M38" s="198"/>
      <c r="N38" s="198"/>
      <c r="O38" s="198"/>
      <c r="P38" s="198"/>
      <c r="Q38" s="198"/>
      <c r="R38" s="198"/>
      <c r="S38" s="198"/>
    </row>
    <row r="39" spans="1:19" x14ac:dyDescent="0.25">
      <c r="M39" s="198"/>
      <c r="N39" s="198"/>
      <c r="O39" s="198"/>
      <c r="P39" s="198"/>
      <c r="Q39" s="198"/>
      <c r="R39" s="198"/>
      <c r="S39" s="198"/>
    </row>
    <row r="40" spans="1:19" x14ac:dyDescent="0.25">
      <c r="M40" s="198"/>
      <c r="N40" s="198"/>
      <c r="O40" s="198"/>
      <c r="P40" s="198"/>
      <c r="Q40" s="198"/>
      <c r="R40" s="198"/>
      <c r="S40" s="198"/>
    </row>
    <row r="41" spans="1:19" x14ac:dyDescent="0.25">
      <c r="M41" s="198"/>
      <c r="N41" s="198"/>
      <c r="O41" s="198"/>
      <c r="P41" s="198"/>
      <c r="Q41" s="198"/>
      <c r="R41" s="198"/>
      <c r="S41" s="198"/>
    </row>
    <row r="42" spans="1:19" x14ac:dyDescent="0.25">
      <c r="M42" s="198"/>
      <c r="N42" s="198"/>
      <c r="O42" s="198"/>
      <c r="P42" s="198"/>
      <c r="Q42" s="198"/>
      <c r="R42" s="198"/>
      <c r="S42" s="198"/>
    </row>
    <row r="43" spans="1:19" x14ac:dyDescent="0.25">
      <c r="M43" s="198"/>
      <c r="N43" s="198"/>
      <c r="O43" s="198"/>
      <c r="P43" s="198"/>
      <c r="Q43" s="198"/>
      <c r="R43" s="198"/>
      <c r="S43" s="198"/>
    </row>
    <row r="44" spans="1:19" x14ac:dyDescent="0.25">
      <c r="M44" s="198"/>
      <c r="N44" s="198"/>
      <c r="O44" s="198"/>
      <c r="P44" s="198"/>
      <c r="Q44" s="198"/>
      <c r="R44" s="198"/>
      <c r="S44" s="198"/>
    </row>
    <row r="45" spans="1:19" x14ac:dyDescent="0.25">
      <c r="M45" s="198"/>
      <c r="N45" s="198"/>
      <c r="O45" s="198"/>
      <c r="P45" s="198"/>
      <c r="Q45" s="198"/>
      <c r="R45" s="198"/>
      <c r="S45" s="198"/>
    </row>
    <row r="46" spans="1:19" ht="15.75" thickBot="1" x14ac:dyDescent="0.3">
      <c r="M46" s="198"/>
      <c r="N46" s="198"/>
      <c r="O46" s="198"/>
      <c r="P46" s="198"/>
      <c r="Q46" s="198"/>
      <c r="R46" s="198"/>
      <c r="S46" s="198"/>
    </row>
    <row r="47" spans="1:19" x14ac:dyDescent="0.25">
      <c r="M47" s="198"/>
      <c r="N47" s="198"/>
      <c r="O47" s="198"/>
      <c r="P47" s="198"/>
      <c r="Q47" s="198"/>
      <c r="R47" s="198"/>
      <c r="S47" s="198"/>
    </row>
    <row r="48" spans="1:19" x14ac:dyDescent="0.25">
      <c r="M48" s="198"/>
      <c r="N48" s="198"/>
      <c r="O48" s="198"/>
      <c r="P48" s="198"/>
      <c r="Q48" s="198"/>
      <c r="R48" s="198"/>
      <c r="S48" s="198"/>
    </row>
    <row r="49" spans="13:19" x14ac:dyDescent="0.25">
      <c r="M49" s="198"/>
      <c r="N49" s="198"/>
      <c r="O49" s="198"/>
      <c r="P49" s="198"/>
      <c r="Q49" s="198"/>
      <c r="R49" s="198"/>
      <c r="S49" s="198"/>
    </row>
    <row r="50" spans="13:19" x14ac:dyDescent="0.25">
      <c r="M50" s="198"/>
      <c r="N50" s="198"/>
      <c r="O50" s="198"/>
      <c r="P50" s="198"/>
      <c r="Q50" s="198"/>
      <c r="R50" s="198"/>
      <c r="S50" s="198"/>
    </row>
    <row r="51" spans="13:19" x14ac:dyDescent="0.25">
      <c r="M51" s="198"/>
      <c r="N51" s="198"/>
      <c r="O51" s="198"/>
      <c r="P51" s="198"/>
      <c r="Q51" s="198"/>
      <c r="R51" s="198"/>
      <c r="S51" s="198"/>
    </row>
    <row r="52" spans="13:19" x14ac:dyDescent="0.25">
      <c r="M52" s="198"/>
      <c r="N52" s="198"/>
      <c r="O52" s="198"/>
      <c r="P52" s="198"/>
      <c r="Q52" s="198"/>
      <c r="R52" s="198"/>
      <c r="S52" s="198"/>
    </row>
    <row r="53" spans="13:19" x14ac:dyDescent="0.25">
      <c r="M53" s="198"/>
      <c r="N53" s="198"/>
      <c r="O53" s="198"/>
      <c r="P53" s="198"/>
      <c r="Q53" s="198"/>
      <c r="R53" s="198"/>
      <c r="S53" s="198"/>
    </row>
    <row r="54" spans="13:19" x14ac:dyDescent="0.25">
      <c r="M54" s="198"/>
      <c r="N54" s="198"/>
      <c r="O54" s="198"/>
      <c r="P54" s="198"/>
      <c r="Q54" s="198"/>
      <c r="R54" s="198"/>
      <c r="S54" s="198"/>
    </row>
    <row r="55" spans="13:19" x14ac:dyDescent="0.25">
      <c r="M55" s="198"/>
      <c r="N55" s="198"/>
      <c r="O55" s="198"/>
      <c r="P55" s="198"/>
      <c r="Q55" s="198"/>
      <c r="R55" s="198"/>
      <c r="S55" s="198"/>
    </row>
    <row r="56" spans="13:19" x14ac:dyDescent="0.25">
      <c r="M56" s="198"/>
      <c r="N56" s="198"/>
      <c r="O56" s="198"/>
      <c r="P56" s="198"/>
      <c r="Q56" s="198"/>
      <c r="R56" s="198"/>
      <c r="S56" s="198"/>
    </row>
    <row r="57" spans="13:19" x14ac:dyDescent="0.25">
      <c r="M57" s="198"/>
      <c r="N57" s="198"/>
      <c r="O57" s="198"/>
      <c r="P57" s="198"/>
      <c r="Q57" s="198"/>
      <c r="R57" s="198"/>
      <c r="S57" s="198"/>
    </row>
    <row r="58" spans="13:19" x14ac:dyDescent="0.25">
      <c r="M58" s="198"/>
      <c r="N58" s="198"/>
      <c r="O58" s="198"/>
      <c r="P58" s="198"/>
      <c r="Q58" s="198"/>
      <c r="R58" s="198"/>
      <c r="S58" s="198"/>
    </row>
    <row r="59" spans="13:19" x14ac:dyDescent="0.25">
      <c r="M59" s="198"/>
      <c r="N59" s="198"/>
      <c r="O59" s="198"/>
      <c r="P59" s="198"/>
      <c r="Q59" s="198"/>
      <c r="R59" s="198"/>
      <c r="S59" s="198"/>
    </row>
    <row r="60" spans="13:19" x14ac:dyDescent="0.25">
      <c r="M60" s="198"/>
      <c r="N60" s="198"/>
      <c r="O60" s="198"/>
      <c r="P60" s="198"/>
      <c r="Q60" s="198"/>
      <c r="R60" s="198"/>
      <c r="S60" s="198"/>
    </row>
    <row r="61" spans="13:19" x14ac:dyDescent="0.25">
      <c r="M61" s="198"/>
      <c r="N61" s="198"/>
      <c r="O61" s="198"/>
      <c r="P61" s="198"/>
      <c r="Q61" s="198"/>
      <c r="R61" s="198"/>
      <c r="S61" s="198"/>
    </row>
    <row r="62" spans="13:19" x14ac:dyDescent="0.25">
      <c r="M62" s="198"/>
      <c r="N62" s="198"/>
      <c r="O62" s="198"/>
      <c r="P62" s="198"/>
      <c r="Q62" s="198"/>
      <c r="R62" s="198"/>
      <c r="S62" s="198"/>
    </row>
    <row r="63" spans="13:19" x14ac:dyDescent="0.25">
      <c r="M63" s="198"/>
      <c r="N63" s="198"/>
      <c r="O63" s="198"/>
      <c r="P63" s="198"/>
      <c r="Q63" s="198"/>
      <c r="R63" s="198"/>
      <c r="S63" s="198"/>
    </row>
    <row r="64" spans="13:19" x14ac:dyDescent="0.25">
      <c r="M64" s="198"/>
      <c r="N64" s="198"/>
      <c r="O64" s="198"/>
      <c r="P64" s="198"/>
      <c r="Q64" s="198"/>
      <c r="R64" s="198"/>
      <c r="S64" s="198"/>
    </row>
    <row r="65" spans="13:19" x14ac:dyDescent="0.25">
      <c r="M65" s="198"/>
      <c r="N65" s="198"/>
      <c r="O65" s="198"/>
      <c r="P65" s="198"/>
      <c r="Q65" s="198"/>
      <c r="R65" s="198"/>
      <c r="S65" s="198"/>
    </row>
    <row r="66" spans="13:19" x14ac:dyDescent="0.25">
      <c r="M66" s="198"/>
      <c r="N66" s="198"/>
      <c r="O66" s="198"/>
      <c r="P66" s="198"/>
      <c r="Q66" s="198"/>
      <c r="R66" s="198"/>
      <c r="S66" s="198"/>
    </row>
    <row r="67" spans="13:19" x14ac:dyDescent="0.25">
      <c r="M67" s="198"/>
      <c r="N67" s="198"/>
      <c r="O67" s="198"/>
      <c r="P67" s="198"/>
      <c r="Q67" s="198"/>
      <c r="R67" s="198"/>
      <c r="S67" s="198"/>
    </row>
    <row r="68" spans="13:19" x14ac:dyDescent="0.25">
      <c r="M68" s="198"/>
      <c r="N68" s="198"/>
      <c r="O68" s="198"/>
      <c r="P68" s="198"/>
      <c r="Q68" s="198"/>
      <c r="R68" s="198"/>
      <c r="S68" s="198"/>
    </row>
    <row r="69" spans="13:19" x14ac:dyDescent="0.25">
      <c r="M69" s="198"/>
      <c r="N69" s="198"/>
      <c r="O69" s="198"/>
      <c r="P69" s="198"/>
      <c r="Q69" s="198"/>
      <c r="R69" s="198"/>
      <c r="S69" s="198"/>
    </row>
    <row r="70" spans="13:19" x14ac:dyDescent="0.25">
      <c r="M70" s="198"/>
      <c r="N70" s="198"/>
      <c r="O70" s="198"/>
      <c r="P70" s="198"/>
      <c r="Q70" s="198"/>
      <c r="R70" s="198"/>
      <c r="S70" s="198"/>
    </row>
    <row r="71" spans="13:19" x14ac:dyDescent="0.25">
      <c r="M71" s="198"/>
      <c r="N71" s="198"/>
      <c r="O71" s="198"/>
      <c r="P71" s="198"/>
      <c r="Q71" s="198"/>
      <c r="R71" s="198"/>
      <c r="S71" s="198"/>
    </row>
    <row r="72" spans="13:19" x14ac:dyDescent="0.25">
      <c r="M72" s="198"/>
      <c r="N72" s="198"/>
      <c r="O72" s="198"/>
      <c r="P72" s="198"/>
      <c r="Q72" s="198"/>
      <c r="R72" s="198"/>
      <c r="S72" s="198"/>
    </row>
    <row r="73" spans="13:19" x14ac:dyDescent="0.25">
      <c r="M73" s="198"/>
      <c r="N73" s="198"/>
      <c r="O73" s="198"/>
      <c r="P73" s="198"/>
      <c r="Q73" s="198"/>
      <c r="R73" s="198"/>
      <c r="S73" s="198"/>
    </row>
    <row r="74" spans="13:19" x14ac:dyDescent="0.25">
      <c r="M74" s="198"/>
      <c r="N74" s="198"/>
      <c r="O74" s="198"/>
      <c r="P74" s="198"/>
      <c r="Q74" s="198"/>
      <c r="R74" s="198"/>
      <c r="S74" s="198"/>
    </row>
    <row r="75" spans="13:19" x14ac:dyDescent="0.25">
      <c r="M75" s="198"/>
      <c r="N75" s="198"/>
      <c r="O75" s="198"/>
      <c r="P75" s="198"/>
      <c r="Q75" s="198"/>
      <c r="R75" s="198"/>
      <c r="S75" s="198"/>
    </row>
    <row r="76" spans="13:19" x14ac:dyDescent="0.25">
      <c r="M76" s="198"/>
      <c r="N76" s="198"/>
      <c r="O76" s="198"/>
      <c r="P76" s="198"/>
      <c r="Q76" s="198"/>
      <c r="R76" s="198"/>
      <c r="S76" s="198"/>
    </row>
    <row r="77" spans="13:19" x14ac:dyDescent="0.25">
      <c r="M77" s="198"/>
      <c r="N77" s="198"/>
      <c r="O77" s="198"/>
      <c r="P77" s="198"/>
      <c r="Q77" s="198"/>
      <c r="R77" s="198"/>
      <c r="S77" s="198"/>
    </row>
    <row r="78" spans="13:19" x14ac:dyDescent="0.25">
      <c r="M78" s="198"/>
      <c r="N78" s="198"/>
      <c r="O78" s="198"/>
      <c r="P78" s="198"/>
      <c r="Q78" s="198"/>
      <c r="R78" s="198"/>
      <c r="S78" s="198"/>
    </row>
    <row r="79" spans="13:19" x14ac:dyDescent="0.25">
      <c r="M79" s="198"/>
      <c r="N79" s="198"/>
      <c r="O79" s="198"/>
      <c r="P79" s="198"/>
      <c r="Q79" s="198"/>
      <c r="R79" s="198"/>
      <c r="S79" s="198"/>
    </row>
    <row r="80" spans="13:19" x14ac:dyDescent="0.25">
      <c r="M80" s="198"/>
      <c r="N80" s="198"/>
      <c r="O80" s="198"/>
      <c r="P80" s="198"/>
      <c r="Q80" s="198"/>
      <c r="R80" s="198"/>
      <c r="S80" s="198"/>
    </row>
    <row r="81" spans="13:19" x14ac:dyDescent="0.25">
      <c r="M81" s="198"/>
      <c r="N81" s="198"/>
      <c r="O81" s="198"/>
      <c r="P81" s="198"/>
      <c r="Q81" s="198"/>
      <c r="R81" s="198"/>
      <c r="S81" s="198"/>
    </row>
    <row r="82" spans="13:19" x14ac:dyDescent="0.25">
      <c r="M82" s="198"/>
      <c r="N82" s="198"/>
      <c r="O82" s="198"/>
      <c r="P82" s="198"/>
      <c r="Q82" s="198"/>
      <c r="R82" s="198"/>
      <c r="S82" s="198"/>
    </row>
    <row r="83" spans="13:19" x14ac:dyDescent="0.25">
      <c r="M83" s="198"/>
      <c r="N83" s="198"/>
      <c r="O83" s="198"/>
      <c r="P83" s="198"/>
      <c r="Q83" s="198"/>
      <c r="R83" s="198"/>
      <c r="S83" s="198"/>
    </row>
    <row r="84" spans="13:19" x14ac:dyDescent="0.25">
      <c r="M84" s="198"/>
      <c r="N84" s="198"/>
      <c r="O84" s="198"/>
      <c r="P84" s="198"/>
      <c r="Q84" s="198"/>
      <c r="R84" s="198"/>
      <c r="S84" s="198"/>
    </row>
    <row r="85" spans="13:19" x14ac:dyDescent="0.25">
      <c r="M85" s="198"/>
      <c r="N85" s="198"/>
      <c r="O85" s="198"/>
      <c r="P85" s="198"/>
      <c r="Q85" s="198"/>
      <c r="R85" s="198"/>
      <c r="S85" s="198"/>
    </row>
    <row r="86" spans="13:19" x14ac:dyDescent="0.25">
      <c r="M86" s="198"/>
      <c r="N86" s="198"/>
      <c r="O86" s="198"/>
      <c r="P86" s="198"/>
      <c r="Q86" s="198"/>
      <c r="R86" s="198"/>
      <c r="S86" s="198"/>
    </row>
    <row r="87" spans="13:19" x14ac:dyDescent="0.25">
      <c r="M87" s="198"/>
      <c r="N87" s="198"/>
      <c r="O87" s="198"/>
      <c r="P87" s="198"/>
      <c r="Q87" s="198"/>
      <c r="R87" s="198"/>
      <c r="S87" s="198"/>
    </row>
    <row r="88" spans="13:19" x14ac:dyDescent="0.25">
      <c r="M88" s="198"/>
      <c r="N88" s="198"/>
      <c r="O88" s="198"/>
      <c r="P88" s="198"/>
      <c r="Q88" s="198"/>
      <c r="R88" s="198"/>
      <c r="S88" s="198"/>
    </row>
    <row r="89" spans="13:19" x14ac:dyDescent="0.25">
      <c r="M89" s="198"/>
      <c r="N89" s="198"/>
      <c r="O89" s="198"/>
      <c r="P89" s="198"/>
      <c r="Q89" s="198"/>
      <c r="R89" s="198"/>
      <c r="S89" s="198"/>
    </row>
    <row r="90" spans="13:19" x14ac:dyDescent="0.25">
      <c r="M90" s="198"/>
      <c r="N90" s="198"/>
      <c r="O90" s="198"/>
      <c r="P90" s="198"/>
      <c r="Q90" s="198"/>
      <c r="R90" s="198"/>
      <c r="S90" s="198"/>
    </row>
    <row r="91" spans="13:19" x14ac:dyDescent="0.25">
      <c r="M91" s="198"/>
      <c r="N91" s="198"/>
      <c r="O91" s="198"/>
      <c r="P91" s="198"/>
      <c r="Q91" s="198"/>
      <c r="R91" s="198"/>
      <c r="S91" s="198"/>
    </row>
    <row r="92" spans="13:19" x14ac:dyDescent="0.25">
      <c r="M92" s="198"/>
      <c r="N92" s="198"/>
      <c r="O92" s="198"/>
      <c r="P92" s="198"/>
      <c r="Q92" s="198"/>
      <c r="R92" s="198"/>
      <c r="S92" s="198"/>
    </row>
    <row r="93" spans="13:19" x14ac:dyDescent="0.25">
      <c r="M93" s="198"/>
      <c r="N93" s="198"/>
      <c r="O93" s="198"/>
      <c r="P93" s="198"/>
      <c r="Q93" s="198"/>
      <c r="R93" s="198"/>
      <c r="S93" s="198"/>
    </row>
    <row r="94" spans="13:19" x14ac:dyDescent="0.25">
      <c r="M94" s="198"/>
      <c r="N94" s="198"/>
      <c r="O94" s="198"/>
      <c r="P94" s="198"/>
      <c r="Q94" s="198"/>
      <c r="R94" s="198"/>
      <c r="S94" s="198"/>
    </row>
    <row r="95" spans="13:19" x14ac:dyDescent="0.25">
      <c r="M95" s="198"/>
      <c r="N95" s="198"/>
      <c r="O95" s="198"/>
      <c r="P95" s="198"/>
      <c r="Q95" s="198"/>
      <c r="R95" s="198"/>
      <c r="S95" s="198"/>
    </row>
    <row r="96" spans="13:19" x14ac:dyDescent="0.25">
      <c r="M96" s="198"/>
      <c r="N96" s="198"/>
      <c r="O96" s="198"/>
      <c r="P96" s="198"/>
      <c r="Q96" s="198"/>
      <c r="R96" s="198"/>
      <c r="S96" s="198"/>
    </row>
    <row r="97" spans="13:19" x14ac:dyDescent="0.25">
      <c r="M97" s="198"/>
      <c r="N97" s="198"/>
      <c r="O97" s="198"/>
      <c r="P97" s="198"/>
      <c r="Q97" s="198"/>
      <c r="R97" s="198"/>
      <c r="S97" s="198"/>
    </row>
    <row r="98" spans="13:19" x14ac:dyDescent="0.25">
      <c r="M98" s="198"/>
      <c r="N98" s="198"/>
      <c r="O98" s="198"/>
      <c r="P98" s="198"/>
      <c r="Q98" s="198"/>
      <c r="R98" s="198"/>
      <c r="S98" s="198"/>
    </row>
    <row r="99" spans="13:19" x14ac:dyDescent="0.25">
      <c r="M99" s="198"/>
      <c r="N99" s="198"/>
      <c r="O99" s="198"/>
      <c r="P99" s="198"/>
      <c r="Q99" s="198"/>
      <c r="R99" s="198"/>
      <c r="S99" s="198"/>
    </row>
    <row r="100" spans="13:19" x14ac:dyDescent="0.25">
      <c r="M100" s="198"/>
      <c r="N100" s="198"/>
      <c r="O100" s="198"/>
      <c r="P100" s="198"/>
      <c r="Q100" s="198"/>
      <c r="R100" s="198"/>
      <c r="S100" s="198"/>
    </row>
    <row r="101" spans="13:19" x14ac:dyDescent="0.25">
      <c r="M101" s="198"/>
      <c r="N101" s="198"/>
      <c r="O101" s="198"/>
      <c r="P101" s="198"/>
      <c r="Q101" s="198"/>
      <c r="R101" s="198"/>
      <c r="S101" s="198"/>
    </row>
    <row r="102" spans="13:19" x14ac:dyDescent="0.25">
      <c r="M102" s="198"/>
      <c r="N102" s="198"/>
      <c r="O102" s="198"/>
      <c r="P102" s="198"/>
      <c r="Q102" s="198"/>
      <c r="R102" s="198"/>
      <c r="S102" s="198"/>
    </row>
    <row r="103" spans="13:19" x14ac:dyDescent="0.25">
      <c r="M103" s="198"/>
      <c r="N103" s="198"/>
      <c r="O103" s="198"/>
      <c r="P103" s="198"/>
      <c r="Q103" s="198"/>
      <c r="R103" s="198"/>
      <c r="S103" s="198"/>
    </row>
    <row r="104" spans="13:19" x14ac:dyDescent="0.25">
      <c r="M104" s="198"/>
      <c r="N104" s="198"/>
      <c r="O104" s="198"/>
      <c r="P104" s="198"/>
      <c r="Q104" s="198"/>
      <c r="R104" s="198"/>
      <c r="S104" s="198"/>
    </row>
    <row r="105" spans="13:19" x14ac:dyDescent="0.25">
      <c r="M105" s="198"/>
      <c r="N105" s="198"/>
      <c r="O105" s="198"/>
      <c r="P105" s="198"/>
      <c r="Q105" s="198"/>
      <c r="R105" s="198"/>
      <c r="S105" s="198"/>
    </row>
    <row r="106" spans="13:19" x14ac:dyDescent="0.25">
      <c r="M106" s="198"/>
      <c r="N106" s="198"/>
      <c r="O106" s="198"/>
      <c r="P106" s="198"/>
      <c r="Q106" s="198"/>
      <c r="R106" s="198"/>
      <c r="S106" s="198"/>
    </row>
    <row r="107" spans="13:19" x14ac:dyDescent="0.25">
      <c r="M107" s="198"/>
      <c r="N107" s="198"/>
      <c r="O107" s="198"/>
      <c r="P107" s="198"/>
      <c r="Q107" s="198"/>
      <c r="R107" s="198"/>
      <c r="S107" s="198"/>
    </row>
    <row r="108" spans="13:19" x14ac:dyDescent="0.25">
      <c r="M108" s="198"/>
      <c r="N108" s="198"/>
      <c r="O108" s="198"/>
      <c r="P108" s="198"/>
      <c r="Q108" s="198"/>
      <c r="R108" s="198"/>
      <c r="S108" s="198"/>
    </row>
    <row r="109" spans="13:19" x14ac:dyDescent="0.25">
      <c r="M109" s="198"/>
      <c r="N109" s="198"/>
      <c r="O109" s="198"/>
      <c r="P109" s="198"/>
      <c r="Q109" s="198"/>
      <c r="R109" s="198"/>
      <c r="S109" s="198"/>
    </row>
    <row r="110" spans="13:19" x14ac:dyDescent="0.25">
      <c r="M110" s="198"/>
      <c r="N110" s="198"/>
      <c r="O110" s="198"/>
      <c r="P110" s="198"/>
      <c r="Q110" s="198"/>
      <c r="R110" s="198"/>
      <c r="S110" s="198"/>
    </row>
    <row r="111" spans="13:19" x14ac:dyDescent="0.25">
      <c r="M111" s="198"/>
      <c r="N111" s="198"/>
      <c r="O111" s="198"/>
      <c r="P111" s="198"/>
      <c r="Q111" s="198"/>
      <c r="R111" s="198"/>
      <c r="S111" s="198"/>
    </row>
    <row r="112" spans="13:19" x14ac:dyDescent="0.25">
      <c r="M112" s="198"/>
      <c r="N112" s="198"/>
      <c r="O112" s="198"/>
      <c r="P112" s="198"/>
      <c r="Q112" s="198"/>
      <c r="R112" s="198"/>
      <c r="S112" s="198"/>
    </row>
    <row r="113" spans="13:19" x14ac:dyDescent="0.25">
      <c r="M113" s="198"/>
      <c r="N113" s="198"/>
      <c r="O113" s="198"/>
      <c r="P113" s="198"/>
      <c r="Q113" s="198"/>
      <c r="R113" s="198"/>
      <c r="S113" s="198"/>
    </row>
    <row r="114" spans="13:19" x14ac:dyDescent="0.25">
      <c r="M114" s="198"/>
      <c r="N114" s="198"/>
      <c r="O114" s="198"/>
      <c r="P114" s="198"/>
      <c r="Q114" s="198"/>
      <c r="R114" s="198"/>
      <c r="S114" s="198"/>
    </row>
    <row r="115" spans="13:19" x14ac:dyDescent="0.25">
      <c r="M115" s="198"/>
      <c r="N115" s="198"/>
      <c r="O115" s="198"/>
      <c r="P115" s="198"/>
      <c r="Q115" s="198"/>
      <c r="R115" s="198"/>
      <c r="S115" s="198"/>
    </row>
    <row r="116" spans="13:19" x14ac:dyDescent="0.25">
      <c r="M116" s="198"/>
      <c r="N116" s="198"/>
      <c r="O116" s="198"/>
      <c r="P116" s="198"/>
      <c r="Q116" s="198"/>
      <c r="R116" s="198"/>
      <c r="S116" s="198"/>
    </row>
    <row r="117" spans="13:19" x14ac:dyDescent="0.25">
      <c r="M117" s="198"/>
      <c r="N117" s="198"/>
      <c r="O117" s="198"/>
      <c r="P117" s="198"/>
      <c r="Q117" s="198"/>
      <c r="R117" s="198"/>
      <c r="S117" s="198"/>
    </row>
    <row r="118" spans="13:19" x14ac:dyDescent="0.25">
      <c r="M118" s="198"/>
      <c r="N118" s="198"/>
      <c r="O118" s="198"/>
      <c r="P118" s="198"/>
      <c r="Q118" s="198"/>
      <c r="R118" s="198"/>
      <c r="S118" s="198"/>
    </row>
    <row r="119" spans="13:19" x14ac:dyDescent="0.25">
      <c r="M119" s="198"/>
      <c r="N119" s="198"/>
      <c r="O119" s="198"/>
      <c r="P119" s="198"/>
      <c r="Q119" s="198"/>
      <c r="R119" s="198"/>
      <c r="S119" s="198"/>
    </row>
    <row r="120" spans="13:19" x14ac:dyDescent="0.25">
      <c r="M120" s="198"/>
      <c r="N120" s="198"/>
      <c r="O120" s="198"/>
      <c r="P120" s="198"/>
      <c r="Q120" s="198"/>
      <c r="R120" s="198"/>
      <c r="S120" s="198"/>
    </row>
    <row r="121" spans="13:19" x14ac:dyDescent="0.25">
      <c r="M121" s="198"/>
      <c r="N121" s="198"/>
      <c r="O121" s="198"/>
      <c r="P121" s="198"/>
      <c r="Q121" s="198"/>
      <c r="R121" s="198"/>
      <c r="S121" s="198"/>
    </row>
    <row r="122" spans="13:19" x14ac:dyDescent="0.25">
      <c r="M122" s="198"/>
      <c r="N122" s="198"/>
      <c r="O122" s="198"/>
      <c r="P122" s="198"/>
      <c r="Q122" s="198"/>
      <c r="R122" s="198"/>
      <c r="S122" s="198"/>
    </row>
    <row r="123" spans="13:19" x14ac:dyDescent="0.25">
      <c r="M123" s="198"/>
      <c r="N123" s="198"/>
      <c r="O123" s="198"/>
      <c r="P123" s="198"/>
      <c r="Q123" s="198"/>
      <c r="R123" s="198"/>
      <c r="S123" s="198"/>
    </row>
    <row r="124" spans="13:19" x14ac:dyDescent="0.25">
      <c r="M124" s="198"/>
      <c r="N124" s="198"/>
      <c r="O124" s="198"/>
      <c r="P124" s="198"/>
      <c r="Q124" s="198"/>
      <c r="R124" s="198"/>
      <c r="S124" s="198"/>
    </row>
    <row r="125" spans="13:19" x14ac:dyDescent="0.25">
      <c r="M125" s="198"/>
      <c r="N125" s="198"/>
      <c r="O125" s="198"/>
      <c r="P125" s="198"/>
      <c r="Q125" s="198"/>
      <c r="R125" s="198"/>
      <c r="S125" s="198"/>
    </row>
    <row r="126" spans="13:19" x14ac:dyDescent="0.25">
      <c r="M126" s="198"/>
      <c r="N126" s="198"/>
      <c r="O126" s="198"/>
      <c r="P126" s="198"/>
      <c r="Q126" s="198"/>
      <c r="R126" s="198"/>
      <c r="S126" s="198"/>
    </row>
    <row r="127" spans="13:19" x14ac:dyDescent="0.25">
      <c r="M127" s="198"/>
      <c r="N127" s="198"/>
      <c r="O127" s="198"/>
      <c r="P127" s="198"/>
      <c r="Q127" s="198"/>
      <c r="R127" s="198"/>
      <c r="S127" s="198"/>
    </row>
    <row r="128" spans="13:19" x14ac:dyDescent="0.25">
      <c r="M128" s="198"/>
      <c r="N128" s="198"/>
      <c r="O128" s="198"/>
      <c r="P128" s="198"/>
      <c r="Q128" s="198"/>
      <c r="R128" s="198"/>
      <c r="S128" s="198"/>
    </row>
    <row r="129" spans="13:19" x14ac:dyDescent="0.25">
      <c r="M129" s="198"/>
      <c r="N129" s="198"/>
      <c r="O129" s="198"/>
      <c r="P129" s="198"/>
      <c r="Q129" s="198"/>
      <c r="R129" s="198"/>
      <c r="S129" s="198"/>
    </row>
    <row r="130" spans="13:19" x14ac:dyDescent="0.25">
      <c r="M130" s="198"/>
      <c r="N130" s="198"/>
      <c r="O130" s="198"/>
      <c r="P130" s="198"/>
      <c r="Q130" s="198"/>
      <c r="R130" s="198"/>
      <c r="S130" s="198"/>
    </row>
    <row r="131" spans="13:19" x14ac:dyDescent="0.25">
      <c r="M131" s="198"/>
      <c r="N131" s="198"/>
      <c r="O131" s="198"/>
      <c r="P131" s="198"/>
      <c r="Q131" s="198"/>
      <c r="R131" s="198"/>
      <c r="S131" s="198"/>
    </row>
    <row r="132" spans="13:19" x14ac:dyDescent="0.25">
      <c r="M132" s="198"/>
      <c r="N132" s="198"/>
      <c r="O132" s="198"/>
      <c r="P132" s="198"/>
      <c r="Q132" s="198"/>
      <c r="R132" s="198"/>
      <c r="S132" s="198"/>
    </row>
    <row r="133" spans="13:19" x14ac:dyDescent="0.25">
      <c r="M133" s="198"/>
      <c r="N133" s="198"/>
      <c r="O133" s="198"/>
      <c r="P133" s="198"/>
      <c r="Q133" s="198"/>
      <c r="R133" s="198"/>
      <c r="S133" s="198"/>
    </row>
    <row r="134" spans="13:19" x14ac:dyDescent="0.25">
      <c r="M134" s="198"/>
      <c r="N134" s="198"/>
      <c r="O134" s="198"/>
      <c r="P134" s="198"/>
      <c r="Q134" s="198"/>
      <c r="R134" s="198"/>
      <c r="S134" s="198"/>
    </row>
    <row r="135" spans="13:19" x14ac:dyDescent="0.25">
      <c r="M135" s="198"/>
      <c r="N135" s="198"/>
      <c r="O135" s="198"/>
      <c r="P135" s="198"/>
      <c r="Q135" s="198"/>
      <c r="R135" s="198"/>
      <c r="S135" s="198"/>
    </row>
    <row r="136" spans="13:19" x14ac:dyDescent="0.25">
      <c r="M136" s="198"/>
      <c r="N136" s="198"/>
      <c r="O136" s="198"/>
      <c r="P136" s="198"/>
      <c r="Q136" s="198"/>
      <c r="R136" s="198"/>
      <c r="S136" s="198"/>
    </row>
    <row r="137" spans="13:19" x14ac:dyDescent="0.25">
      <c r="M137" s="198"/>
      <c r="N137" s="198"/>
      <c r="O137" s="198"/>
      <c r="P137" s="198"/>
      <c r="Q137" s="198"/>
      <c r="R137" s="198"/>
      <c r="S137" s="198"/>
    </row>
    <row r="138" spans="13:19" x14ac:dyDescent="0.25">
      <c r="M138" s="198"/>
      <c r="N138" s="198"/>
      <c r="O138" s="198"/>
      <c r="P138" s="198"/>
      <c r="Q138" s="198"/>
      <c r="R138" s="198"/>
      <c r="S138" s="198"/>
    </row>
    <row r="139" spans="13:19" x14ac:dyDescent="0.25">
      <c r="M139" s="198"/>
      <c r="N139" s="198"/>
      <c r="O139" s="198"/>
      <c r="P139" s="198"/>
      <c r="Q139" s="198"/>
      <c r="R139" s="198"/>
      <c r="S139" s="198"/>
    </row>
    <row r="140" spans="13:19" x14ac:dyDescent="0.25">
      <c r="M140" s="198"/>
      <c r="N140" s="198"/>
      <c r="O140" s="198"/>
      <c r="P140" s="198"/>
      <c r="Q140" s="198"/>
      <c r="R140" s="198"/>
      <c r="S140" s="198"/>
    </row>
    <row r="141" spans="13:19" x14ac:dyDescent="0.25">
      <c r="M141" s="198"/>
      <c r="N141" s="198"/>
      <c r="O141" s="198"/>
      <c r="P141" s="198"/>
      <c r="Q141" s="198"/>
      <c r="R141" s="198"/>
      <c r="S141" s="198"/>
    </row>
    <row r="142" spans="13:19" x14ac:dyDescent="0.25">
      <c r="M142" s="198"/>
      <c r="N142" s="198"/>
      <c r="O142" s="198"/>
      <c r="P142" s="198"/>
      <c r="Q142" s="198"/>
      <c r="R142" s="198"/>
      <c r="S142" s="198"/>
    </row>
    <row r="143" spans="13:19" x14ac:dyDescent="0.25">
      <c r="M143" s="198"/>
      <c r="N143" s="198"/>
      <c r="O143" s="198"/>
      <c r="P143" s="198"/>
      <c r="Q143" s="198"/>
      <c r="R143" s="198"/>
      <c r="S143" s="198"/>
    </row>
    <row r="144" spans="13:19" x14ac:dyDescent="0.25">
      <c r="M144" s="198"/>
      <c r="N144" s="198"/>
      <c r="O144" s="198"/>
      <c r="P144" s="198"/>
      <c r="Q144" s="198"/>
      <c r="R144" s="198"/>
      <c r="S144" s="198"/>
    </row>
    <row r="145" spans="13:19" x14ac:dyDescent="0.25">
      <c r="M145" s="198"/>
      <c r="N145" s="198"/>
      <c r="O145" s="198"/>
      <c r="P145" s="198"/>
      <c r="Q145" s="198"/>
      <c r="R145" s="198"/>
      <c r="S145" s="198"/>
    </row>
    <row r="146" spans="13:19" x14ac:dyDescent="0.25">
      <c r="M146" s="198"/>
      <c r="N146" s="198"/>
      <c r="O146" s="198"/>
      <c r="P146" s="198"/>
      <c r="Q146" s="198"/>
      <c r="R146" s="198"/>
      <c r="S146" s="198"/>
    </row>
    <row r="147" spans="13:19" x14ac:dyDescent="0.25">
      <c r="M147" s="198"/>
      <c r="N147" s="198"/>
      <c r="O147" s="198"/>
      <c r="P147" s="198"/>
      <c r="Q147" s="198"/>
      <c r="R147" s="198"/>
      <c r="S147" s="198"/>
    </row>
    <row r="148" spans="13:19" x14ac:dyDescent="0.25">
      <c r="M148" s="198"/>
      <c r="N148" s="198"/>
      <c r="O148" s="198"/>
      <c r="P148" s="198"/>
      <c r="Q148" s="198"/>
      <c r="R148" s="198"/>
      <c r="S148" s="198"/>
    </row>
    <row r="149" spans="13:19" x14ac:dyDescent="0.25">
      <c r="M149" s="198"/>
      <c r="N149" s="198"/>
      <c r="O149" s="198"/>
      <c r="P149" s="198"/>
      <c r="Q149" s="198"/>
      <c r="R149" s="198"/>
      <c r="S149" s="198"/>
    </row>
    <row r="150" spans="13:19" x14ac:dyDescent="0.25">
      <c r="M150" s="198"/>
      <c r="N150" s="198"/>
      <c r="O150" s="198"/>
      <c r="P150" s="198"/>
      <c r="Q150" s="198"/>
      <c r="R150" s="198"/>
      <c r="S150" s="198"/>
    </row>
    <row r="151" spans="13:19" x14ac:dyDescent="0.25">
      <c r="M151" s="198"/>
      <c r="N151" s="198"/>
      <c r="O151" s="198"/>
      <c r="P151" s="198"/>
      <c r="Q151" s="198"/>
      <c r="R151" s="198"/>
      <c r="S151" s="198"/>
    </row>
    <row r="152" spans="13:19" x14ac:dyDescent="0.25">
      <c r="M152" s="198"/>
      <c r="N152" s="198"/>
      <c r="O152" s="198"/>
      <c r="P152" s="198"/>
      <c r="Q152" s="198"/>
      <c r="R152" s="198"/>
      <c r="S152" s="198"/>
    </row>
    <row r="153" spans="13:19" x14ac:dyDescent="0.25">
      <c r="M153" s="198"/>
      <c r="N153" s="198"/>
      <c r="O153" s="198"/>
      <c r="P153" s="198"/>
      <c r="Q153" s="198"/>
      <c r="R153" s="198"/>
      <c r="S153" s="198"/>
    </row>
    <row r="154" spans="13:19" x14ac:dyDescent="0.25">
      <c r="M154" s="198"/>
      <c r="N154" s="198"/>
      <c r="O154" s="198"/>
      <c r="P154" s="198"/>
      <c r="Q154" s="198"/>
      <c r="R154" s="198"/>
      <c r="S154" s="198"/>
    </row>
    <row r="155" spans="13:19" x14ac:dyDescent="0.25">
      <c r="M155" s="198"/>
      <c r="N155" s="198"/>
      <c r="O155" s="198"/>
      <c r="P155" s="198"/>
      <c r="Q155" s="198"/>
      <c r="R155" s="198"/>
      <c r="S155" s="198"/>
    </row>
    <row r="156" spans="13:19" x14ac:dyDescent="0.25">
      <c r="M156" s="198"/>
      <c r="N156" s="198"/>
      <c r="O156" s="198"/>
      <c r="P156" s="198"/>
      <c r="Q156" s="198"/>
      <c r="R156" s="198"/>
      <c r="S156" s="198"/>
    </row>
    <row r="157" spans="13:19" x14ac:dyDescent="0.25">
      <c r="M157" s="198"/>
      <c r="N157" s="198"/>
      <c r="O157" s="198"/>
      <c r="P157" s="198"/>
      <c r="Q157" s="198"/>
      <c r="R157" s="198"/>
      <c r="S157" s="198"/>
    </row>
    <row r="158" spans="13:19" x14ac:dyDescent="0.25">
      <c r="M158" s="198"/>
      <c r="N158" s="198"/>
      <c r="O158" s="198"/>
      <c r="P158" s="198"/>
      <c r="Q158" s="198"/>
      <c r="R158" s="198"/>
      <c r="S158" s="198"/>
    </row>
    <row r="159" spans="13:19" x14ac:dyDescent="0.25">
      <c r="M159" s="198"/>
      <c r="N159" s="198"/>
      <c r="O159" s="198"/>
      <c r="P159" s="198"/>
      <c r="Q159" s="198"/>
      <c r="R159" s="198"/>
      <c r="S159" s="198"/>
    </row>
    <row r="160" spans="13:19" x14ac:dyDescent="0.25">
      <c r="M160" s="198"/>
      <c r="N160" s="198"/>
      <c r="O160" s="198"/>
      <c r="P160" s="198"/>
      <c r="Q160" s="198"/>
      <c r="R160" s="198"/>
      <c r="S160" s="198"/>
    </row>
    <row r="161" spans="13:19" x14ac:dyDescent="0.25">
      <c r="M161" s="198"/>
      <c r="N161" s="198"/>
      <c r="O161" s="198"/>
      <c r="P161" s="198"/>
      <c r="Q161" s="198"/>
      <c r="R161" s="198"/>
      <c r="S161" s="198"/>
    </row>
    <row r="162" spans="13:19" x14ac:dyDescent="0.25">
      <c r="M162" s="198"/>
      <c r="N162" s="198"/>
      <c r="O162" s="198"/>
      <c r="P162" s="198"/>
      <c r="Q162" s="198"/>
      <c r="R162" s="198"/>
      <c r="S162" s="198"/>
    </row>
    <row r="163" spans="13:19" x14ac:dyDescent="0.25">
      <c r="M163" s="198"/>
      <c r="N163" s="198"/>
      <c r="O163" s="198"/>
      <c r="P163" s="198"/>
      <c r="Q163" s="198"/>
      <c r="R163" s="198"/>
      <c r="S163" s="198"/>
    </row>
    <row r="164" spans="13:19" x14ac:dyDescent="0.25">
      <c r="M164" s="198"/>
      <c r="N164" s="198"/>
      <c r="O164" s="198"/>
      <c r="P164" s="198"/>
      <c r="Q164" s="198"/>
      <c r="R164" s="198"/>
      <c r="S164" s="198"/>
    </row>
    <row r="165" spans="13:19" x14ac:dyDescent="0.25">
      <c r="M165" s="198"/>
      <c r="N165" s="198"/>
      <c r="O165" s="198"/>
      <c r="P165" s="198"/>
      <c r="Q165" s="198"/>
      <c r="R165" s="198"/>
      <c r="S165" s="198"/>
    </row>
    <row r="166" spans="13:19" x14ac:dyDescent="0.25">
      <c r="M166" s="198"/>
      <c r="N166" s="198"/>
      <c r="O166" s="198"/>
      <c r="P166" s="198"/>
      <c r="Q166" s="198"/>
      <c r="R166" s="198"/>
      <c r="S166" s="198"/>
    </row>
    <row r="167" spans="13:19" x14ac:dyDescent="0.25">
      <c r="M167" s="198"/>
      <c r="N167" s="198"/>
      <c r="O167" s="198"/>
      <c r="P167" s="198"/>
      <c r="Q167" s="198"/>
      <c r="R167" s="198"/>
      <c r="S167" s="198"/>
    </row>
    <row r="168" spans="13:19" x14ac:dyDescent="0.25">
      <c r="M168" s="198"/>
      <c r="N168" s="198"/>
      <c r="O168" s="198"/>
      <c r="P168" s="198"/>
      <c r="Q168" s="198"/>
      <c r="R168" s="198"/>
      <c r="S168" s="198"/>
    </row>
    <row r="169" spans="13:19" x14ac:dyDescent="0.25">
      <c r="M169" s="198"/>
      <c r="N169" s="198"/>
      <c r="O169" s="198"/>
      <c r="P169" s="198"/>
      <c r="Q169" s="198"/>
      <c r="R169" s="198"/>
      <c r="S169" s="198"/>
    </row>
    <row r="170" spans="13:19" x14ac:dyDescent="0.25">
      <c r="M170" s="198"/>
      <c r="N170" s="198"/>
      <c r="O170" s="198"/>
      <c r="P170" s="198"/>
      <c r="Q170" s="198"/>
      <c r="R170" s="198"/>
      <c r="S170" s="198"/>
    </row>
    <row r="171" spans="13:19" x14ac:dyDescent="0.25">
      <c r="M171" s="198"/>
      <c r="N171" s="198"/>
      <c r="O171" s="198"/>
      <c r="P171" s="198"/>
      <c r="Q171" s="198"/>
      <c r="R171" s="198"/>
      <c r="S171" s="198"/>
    </row>
    <row r="172" spans="13:19" x14ac:dyDescent="0.25">
      <c r="M172" s="198"/>
      <c r="N172" s="198"/>
      <c r="O172" s="198"/>
      <c r="P172" s="198"/>
      <c r="Q172" s="198"/>
      <c r="R172" s="198"/>
      <c r="S172" s="198"/>
    </row>
    <row r="173" spans="13:19" x14ac:dyDescent="0.25">
      <c r="M173" s="198"/>
      <c r="N173" s="198"/>
      <c r="O173" s="198"/>
      <c r="P173" s="198"/>
      <c r="Q173" s="198"/>
      <c r="R173" s="198"/>
      <c r="S173" s="198"/>
    </row>
    <row r="174" spans="13:19" x14ac:dyDescent="0.25">
      <c r="M174" s="198"/>
      <c r="N174" s="198"/>
      <c r="O174" s="198"/>
      <c r="P174" s="198"/>
      <c r="Q174" s="198"/>
      <c r="R174" s="198"/>
      <c r="S174" s="198"/>
    </row>
    <row r="175" spans="13:19" x14ac:dyDescent="0.25">
      <c r="M175" s="198"/>
      <c r="N175" s="198"/>
      <c r="O175" s="198"/>
      <c r="P175" s="198"/>
      <c r="Q175" s="198"/>
      <c r="R175" s="198"/>
      <c r="S175" s="198"/>
    </row>
    <row r="176" spans="13:19" x14ac:dyDescent="0.25">
      <c r="M176" s="198"/>
      <c r="N176" s="198"/>
      <c r="O176" s="198"/>
      <c r="P176" s="198"/>
      <c r="Q176" s="198"/>
      <c r="R176" s="198"/>
      <c r="S176" s="198"/>
    </row>
    <row r="177" spans="13:19" x14ac:dyDescent="0.25">
      <c r="M177" s="198"/>
      <c r="N177" s="198"/>
      <c r="O177" s="198"/>
      <c r="P177" s="198"/>
      <c r="Q177" s="198"/>
      <c r="R177" s="198"/>
      <c r="S177" s="198"/>
    </row>
    <row r="178" spans="13:19" x14ac:dyDescent="0.25">
      <c r="M178" s="198"/>
      <c r="N178" s="198"/>
      <c r="O178" s="198"/>
      <c r="P178" s="198"/>
      <c r="Q178" s="198"/>
      <c r="R178" s="198"/>
      <c r="S178" s="198"/>
    </row>
    <row r="179" spans="13:19" x14ac:dyDescent="0.25">
      <c r="M179" s="198"/>
      <c r="N179" s="198"/>
      <c r="O179" s="198"/>
      <c r="P179" s="198"/>
      <c r="Q179" s="198"/>
      <c r="R179" s="198"/>
      <c r="S179" s="198"/>
    </row>
    <row r="180" spans="13:19" x14ac:dyDescent="0.25">
      <c r="M180" s="198"/>
      <c r="N180" s="198"/>
      <c r="O180" s="198"/>
      <c r="P180" s="198"/>
      <c r="Q180" s="198"/>
      <c r="R180" s="198"/>
      <c r="S180" s="198"/>
    </row>
    <row r="181" spans="13:19" x14ac:dyDescent="0.25">
      <c r="M181" s="198"/>
      <c r="N181" s="198"/>
      <c r="O181" s="198"/>
      <c r="P181" s="198"/>
      <c r="Q181" s="198"/>
      <c r="R181" s="198"/>
      <c r="S181" s="198"/>
    </row>
    <row r="182" spans="13:19" x14ac:dyDescent="0.25">
      <c r="M182" s="198"/>
      <c r="N182" s="198"/>
      <c r="O182" s="198"/>
      <c r="P182" s="198"/>
      <c r="Q182" s="198"/>
      <c r="R182" s="198"/>
      <c r="S182" s="198"/>
    </row>
    <row r="183" spans="13:19" x14ac:dyDescent="0.25">
      <c r="M183" s="198"/>
      <c r="N183" s="198"/>
      <c r="O183" s="198"/>
      <c r="P183" s="198"/>
      <c r="Q183" s="198"/>
      <c r="R183" s="198"/>
      <c r="S183" s="198"/>
    </row>
    <row r="184" spans="13:19" x14ac:dyDescent="0.25">
      <c r="M184" s="198"/>
      <c r="N184" s="198"/>
      <c r="O184" s="198"/>
      <c r="P184" s="198"/>
      <c r="Q184" s="198"/>
      <c r="R184" s="198"/>
      <c r="S184" s="198"/>
    </row>
    <row r="185" spans="13:19" x14ac:dyDescent="0.25">
      <c r="M185" s="198"/>
      <c r="N185" s="198"/>
      <c r="O185" s="198"/>
      <c r="P185" s="198"/>
      <c r="Q185" s="198"/>
      <c r="R185" s="198"/>
      <c r="S185" s="198"/>
    </row>
    <row r="186" spans="13:19" x14ac:dyDescent="0.25">
      <c r="M186" s="198"/>
      <c r="N186" s="198"/>
      <c r="O186" s="198"/>
      <c r="P186" s="198"/>
      <c r="Q186" s="198"/>
      <c r="R186" s="198"/>
      <c r="S186" s="198"/>
    </row>
    <row r="187" spans="13:19" x14ac:dyDescent="0.25">
      <c r="M187" s="198"/>
      <c r="N187" s="198"/>
      <c r="O187" s="198"/>
      <c r="P187" s="198"/>
      <c r="Q187" s="198"/>
      <c r="R187" s="198"/>
      <c r="S187" s="198"/>
    </row>
    <row r="188" spans="13:19" x14ac:dyDescent="0.25">
      <c r="M188" s="198"/>
      <c r="N188" s="198"/>
      <c r="O188" s="198"/>
      <c r="P188" s="198"/>
      <c r="Q188" s="198"/>
      <c r="R188" s="198"/>
      <c r="S188" s="198"/>
    </row>
    <row r="189" spans="13:19" x14ac:dyDescent="0.25">
      <c r="M189" s="198"/>
      <c r="N189" s="198"/>
      <c r="O189" s="198"/>
      <c r="P189" s="198"/>
      <c r="Q189" s="198"/>
      <c r="R189" s="198"/>
      <c r="S189" s="198"/>
    </row>
    <row r="190" spans="13:19" x14ac:dyDescent="0.25">
      <c r="M190" s="198"/>
      <c r="N190" s="198"/>
      <c r="O190" s="198"/>
      <c r="P190" s="198"/>
      <c r="Q190" s="198"/>
      <c r="R190" s="198"/>
      <c r="S190" s="198"/>
    </row>
    <row r="191" spans="13:19" x14ac:dyDescent="0.25">
      <c r="M191" s="198"/>
      <c r="N191" s="198"/>
      <c r="O191" s="198"/>
      <c r="P191" s="198"/>
      <c r="Q191" s="198"/>
      <c r="R191" s="198"/>
      <c r="S191" s="198"/>
    </row>
    <row r="192" spans="13:19" x14ac:dyDescent="0.25">
      <c r="M192" s="198"/>
      <c r="N192" s="198"/>
      <c r="O192" s="198"/>
      <c r="P192" s="198"/>
      <c r="Q192" s="198"/>
      <c r="R192" s="198"/>
      <c r="S192" s="198"/>
    </row>
    <row r="193" spans="13:19" x14ac:dyDescent="0.25">
      <c r="M193" s="198"/>
      <c r="N193" s="198"/>
      <c r="O193" s="198"/>
      <c r="P193" s="198"/>
      <c r="Q193" s="198"/>
      <c r="R193" s="198"/>
      <c r="S193" s="198"/>
    </row>
    <row r="194" spans="13:19" x14ac:dyDescent="0.25">
      <c r="M194" s="198"/>
      <c r="N194" s="198"/>
      <c r="O194" s="198"/>
      <c r="P194" s="198"/>
      <c r="Q194" s="198"/>
      <c r="R194" s="198"/>
      <c r="S194" s="198"/>
    </row>
    <row r="195" spans="13:19" x14ac:dyDescent="0.25">
      <c r="M195" s="198"/>
      <c r="N195" s="198"/>
      <c r="O195" s="198"/>
      <c r="P195" s="198"/>
      <c r="Q195" s="198"/>
      <c r="R195" s="198"/>
      <c r="S195" s="198"/>
    </row>
    <row r="196" spans="13:19" x14ac:dyDescent="0.25">
      <c r="M196" s="198"/>
      <c r="N196" s="198"/>
      <c r="O196" s="198"/>
      <c r="P196" s="198"/>
      <c r="Q196" s="198"/>
      <c r="R196" s="198"/>
      <c r="S196" s="198"/>
    </row>
    <row r="197" spans="13:19" x14ac:dyDescent="0.25">
      <c r="M197" s="198"/>
      <c r="N197" s="198"/>
      <c r="O197" s="198"/>
      <c r="P197" s="198"/>
      <c r="Q197" s="198"/>
      <c r="R197" s="198"/>
      <c r="S197" s="198"/>
    </row>
    <row r="198" spans="13:19" x14ac:dyDescent="0.25">
      <c r="M198" s="198"/>
      <c r="N198" s="198"/>
      <c r="O198" s="198"/>
      <c r="P198" s="198"/>
      <c r="Q198" s="198"/>
      <c r="R198" s="198"/>
      <c r="S198" s="198"/>
    </row>
    <row r="199" spans="13:19" x14ac:dyDescent="0.25">
      <c r="M199" s="198"/>
      <c r="N199" s="198"/>
      <c r="O199" s="198"/>
      <c r="P199" s="198"/>
      <c r="Q199" s="198"/>
      <c r="R199" s="198"/>
      <c r="S199" s="198"/>
    </row>
    <row r="200" spans="13:19" x14ac:dyDescent="0.25">
      <c r="M200" s="198"/>
      <c r="N200" s="198"/>
      <c r="O200" s="198"/>
      <c r="P200" s="198"/>
      <c r="Q200" s="198"/>
      <c r="R200" s="198"/>
      <c r="S200" s="198"/>
    </row>
    <row r="201" spans="13:19" x14ac:dyDescent="0.25">
      <c r="M201" s="198"/>
      <c r="N201" s="198"/>
      <c r="O201" s="198"/>
      <c r="P201" s="198"/>
      <c r="Q201" s="198"/>
      <c r="R201" s="198"/>
      <c r="S201" s="198"/>
    </row>
    <row r="202" spans="13:19" x14ac:dyDescent="0.25">
      <c r="M202" s="198"/>
      <c r="N202" s="198"/>
      <c r="O202" s="198"/>
      <c r="P202" s="198"/>
      <c r="Q202" s="198"/>
      <c r="R202" s="198"/>
      <c r="S202" s="198"/>
    </row>
    <row r="203" spans="13:19" x14ac:dyDescent="0.25">
      <c r="M203" s="198"/>
      <c r="N203" s="198"/>
      <c r="O203" s="198"/>
      <c r="P203" s="198"/>
      <c r="Q203" s="198"/>
      <c r="R203" s="198"/>
      <c r="S203" s="198"/>
    </row>
    <row r="204" spans="13:19" x14ac:dyDescent="0.25">
      <c r="M204" s="198"/>
      <c r="N204" s="198"/>
      <c r="O204" s="198"/>
      <c r="P204" s="198"/>
      <c r="Q204" s="198"/>
      <c r="R204" s="198"/>
      <c r="S204" s="198"/>
    </row>
    <row r="205" spans="13:19" x14ac:dyDescent="0.25">
      <c r="M205" s="198"/>
      <c r="N205" s="198"/>
      <c r="O205" s="198"/>
      <c r="P205" s="198"/>
      <c r="Q205" s="198"/>
      <c r="R205" s="198"/>
      <c r="S205" s="198"/>
    </row>
    <row r="206" spans="13:19" x14ac:dyDescent="0.25">
      <c r="M206" s="198"/>
      <c r="N206" s="198"/>
      <c r="O206" s="198"/>
      <c r="P206" s="198"/>
      <c r="Q206" s="198"/>
      <c r="R206" s="198"/>
      <c r="S206" s="198"/>
    </row>
    <row r="207" spans="13:19" x14ac:dyDescent="0.25">
      <c r="M207" s="198"/>
      <c r="N207" s="198"/>
      <c r="O207" s="198"/>
      <c r="P207" s="198"/>
      <c r="Q207" s="198"/>
      <c r="R207" s="198"/>
      <c r="S207" s="198"/>
    </row>
    <row r="208" spans="13:19" x14ac:dyDescent="0.25">
      <c r="M208" s="198"/>
      <c r="N208" s="198"/>
      <c r="O208" s="198"/>
      <c r="P208" s="198"/>
      <c r="Q208" s="198"/>
      <c r="R208" s="198"/>
      <c r="S208" s="198"/>
    </row>
    <row r="209" spans="13:19" x14ac:dyDescent="0.25">
      <c r="M209" s="198"/>
      <c r="N209" s="198"/>
      <c r="O209" s="198"/>
      <c r="P209" s="198"/>
      <c r="Q209" s="198"/>
      <c r="R209" s="198"/>
      <c r="S209" s="198"/>
    </row>
    <row r="210" spans="13:19" x14ac:dyDescent="0.25">
      <c r="M210" s="198"/>
      <c r="N210" s="198"/>
      <c r="O210" s="198"/>
      <c r="P210" s="198"/>
      <c r="Q210" s="198"/>
      <c r="R210" s="198"/>
      <c r="S210" s="198"/>
    </row>
    <row r="211" spans="13:19" x14ac:dyDescent="0.25">
      <c r="M211" s="198"/>
      <c r="N211" s="198"/>
      <c r="O211" s="198"/>
      <c r="P211" s="198"/>
      <c r="Q211" s="198"/>
      <c r="R211" s="198"/>
      <c r="S211" s="198"/>
    </row>
    <row r="212" spans="13:19" x14ac:dyDescent="0.25">
      <c r="M212" s="198"/>
      <c r="N212" s="198"/>
      <c r="O212" s="198"/>
      <c r="P212" s="198"/>
      <c r="Q212" s="198"/>
      <c r="R212" s="198"/>
      <c r="S212" s="198"/>
    </row>
    <row r="213" spans="13:19" x14ac:dyDescent="0.25">
      <c r="M213" s="198"/>
      <c r="N213" s="198"/>
      <c r="O213" s="198"/>
      <c r="P213" s="198"/>
      <c r="Q213" s="198"/>
      <c r="R213" s="198"/>
      <c r="S213" s="198"/>
    </row>
    <row r="214" spans="13:19" x14ac:dyDescent="0.25">
      <c r="M214" s="198"/>
      <c r="N214" s="198"/>
      <c r="O214" s="198"/>
      <c r="P214" s="198"/>
      <c r="Q214" s="198"/>
      <c r="R214" s="198"/>
      <c r="S214" s="198"/>
    </row>
    <row r="215" spans="13:19" x14ac:dyDescent="0.25">
      <c r="M215" s="198"/>
      <c r="N215" s="198"/>
      <c r="O215" s="198"/>
      <c r="P215" s="198"/>
      <c r="Q215" s="198"/>
      <c r="R215" s="198"/>
      <c r="S215" s="198"/>
    </row>
    <row r="216" spans="13:19" x14ac:dyDescent="0.25">
      <c r="M216" s="198"/>
      <c r="N216" s="198"/>
      <c r="O216" s="198"/>
      <c r="P216" s="198"/>
      <c r="Q216" s="198"/>
      <c r="R216" s="198"/>
      <c r="S216" s="198"/>
    </row>
    <row r="217" spans="13:19" x14ac:dyDescent="0.25">
      <c r="M217" s="198"/>
      <c r="N217" s="198"/>
      <c r="O217" s="198"/>
      <c r="P217" s="198"/>
      <c r="Q217" s="198"/>
      <c r="R217" s="198"/>
      <c r="S217" s="198"/>
    </row>
    <row r="218" spans="13:19" x14ac:dyDescent="0.25">
      <c r="M218" s="198"/>
      <c r="N218" s="198"/>
      <c r="O218" s="198"/>
      <c r="P218" s="198"/>
      <c r="Q218" s="198"/>
      <c r="R218" s="198"/>
      <c r="S218" s="198"/>
    </row>
    <row r="219" spans="13:19" x14ac:dyDescent="0.25">
      <c r="M219" s="198"/>
      <c r="N219" s="198"/>
      <c r="O219" s="198"/>
      <c r="P219" s="198"/>
      <c r="Q219" s="198"/>
      <c r="R219" s="198"/>
      <c r="S219" s="198"/>
    </row>
    <row r="220" spans="13:19" x14ac:dyDescent="0.25">
      <c r="M220" s="198"/>
      <c r="N220" s="198"/>
      <c r="O220" s="198"/>
      <c r="P220" s="198"/>
      <c r="Q220" s="198"/>
      <c r="R220" s="198"/>
      <c r="S220" s="198"/>
    </row>
    <row r="221" spans="13:19" x14ac:dyDescent="0.25">
      <c r="M221" s="198"/>
      <c r="N221" s="198"/>
      <c r="O221" s="198"/>
      <c r="P221" s="198"/>
      <c r="Q221" s="198"/>
      <c r="R221" s="198"/>
      <c r="S221" s="198"/>
    </row>
    <row r="222" spans="13:19" x14ac:dyDescent="0.25">
      <c r="M222" s="198"/>
      <c r="N222" s="198"/>
      <c r="O222" s="198"/>
      <c r="P222" s="198"/>
      <c r="Q222" s="198"/>
      <c r="R222" s="198"/>
      <c r="S222" s="198"/>
    </row>
    <row r="223" spans="13:19" x14ac:dyDescent="0.25">
      <c r="M223" s="198"/>
      <c r="N223" s="198"/>
      <c r="O223" s="198"/>
      <c r="P223" s="198"/>
      <c r="Q223" s="198"/>
      <c r="R223" s="198"/>
      <c r="S223" s="198"/>
    </row>
    <row r="224" spans="13:19" x14ac:dyDescent="0.25">
      <c r="M224" s="198"/>
      <c r="N224" s="198"/>
      <c r="O224" s="198"/>
      <c r="P224" s="198"/>
      <c r="Q224" s="198"/>
      <c r="R224" s="198"/>
      <c r="S224" s="198"/>
    </row>
    <row r="225" spans="13:19" x14ac:dyDescent="0.25">
      <c r="M225" s="198"/>
      <c r="N225" s="198"/>
      <c r="O225" s="198"/>
      <c r="P225" s="198"/>
      <c r="Q225" s="198"/>
      <c r="R225" s="198"/>
      <c r="S225" s="198"/>
    </row>
    <row r="226" spans="13:19" x14ac:dyDescent="0.25">
      <c r="M226" s="198"/>
      <c r="N226" s="198"/>
      <c r="O226" s="198"/>
      <c r="P226" s="198"/>
      <c r="Q226" s="198"/>
      <c r="R226" s="198"/>
      <c r="S226" s="198"/>
    </row>
    <row r="227" spans="13:19" x14ac:dyDescent="0.25">
      <c r="M227" s="198"/>
      <c r="N227" s="198"/>
      <c r="O227" s="198"/>
      <c r="P227" s="198"/>
      <c r="Q227" s="198"/>
      <c r="R227" s="198"/>
      <c r="S227" s="198"/>
    </row>
    <row r="228" spans="13:19" x14ac:dyDescent="0.25">
      <c r="M228" s="198"/>
      <c r="N228" s="198"/>
      <c r="O228" s="198"/>
      <c r="P228" s="198"/>
      <c r="Q228" s="198"/>
      <c r="R228" s="198"/>
      <c r="S228" s="198"/>
    </row>
    <row r="229" spans="13:19" x14ac:dyDescent="0.25">
      <c r="M229" s="198"/>
      <c r="N229" s="198"/>
      <c r="O229" s="198"/>
      <c r="P229" s="198"/>
      <c r="Q229" s="198"/>
      <c r="R229" s="198"/>
      <c r="S229" s="198"/>
    </row>
    <row r="230" spans="13:19" x14ac:dyDescent="0.25">
      <c r="M230" s="198"/>
      <c r="N230" s="198"/>
      <c r="O230" s="198"/>
      <c r="P230" s="198"/>
      <c r="Q230" s="198"/>
      <c r="R230" s="198"/>
      <c r="S230" s="198"/>
    </row>
    <row r="231" spans="13:19" x14ac:dyDescent="0.25">
      <c r="M231" s="198"/>
      <c r="N231" s="198"/>
      <c r="O231" s="198"/>
      <c r="P231" s="198"/>
      <c r="Q231" s="198"/>
      <c r="R231" s="198"/>
      <c r="S231" s="198"/>
    </row>
    <row r="232" spans="13:19" x14ac:dyDescent="0.25">
      <c r="M232" s="198"/>
      <c r="N232" s="198"/>
      <c r="O232" s="198"/>
      <c r="P232" s="198"/>
      <c r="Q232" s="198"/>
      <c r="R232" s="198"/>
      <c r="S232" s="198"/>
    </row>
    <row r="233" spans="13:19" x14ac:dyDescent="0.25">
      <c r="M233" s="198"/>
      <c r="N233" s="198"/>
      <c r="O233" s="198"/>
      <c r="P233" s="198"/>
      <c r="Q233" s="198"/>
      <c r="R233" s="198"/>
      <c r="S233" s="198"/>
    </row>
    <row r="234" spans="13:19" x14ac:dyDescent="0.25">
      <c r="M234" s="198"/>
      <c r="N234" s="198"/>
      <c r="O234" s="198"/>
      <c r="P234" s="198"/>
      <c r="Q234" s="198"/>
      <c r="R234" s="198"/>
      <c r="S234" s="198"/>
    </row>
    <row r="235" spans="13:19" x14ac:dyDescent="0.25">
      <c r="M235" s="198"/>
      <c r="N235" s="198"/>
      <c r="O235" s="198"/>
      <c r="P235" s="198"/>
      <c r="Q235" s="198"/>
      <c r="R235" s="198"/>
      <c r="S235" s="198"/>
    </row>
    <row r="236" spans="13:19" x14ac:dyDescent="0.25">
      <c r="M236" s="198"/>
      <c r="N236" s="198"/>
      <c r="O236" s="198"/>
      <c r="P236" s="198"/>
      <c r="Q236" s="198"/>
      <c r="R236" s="198"/>
      <c r="S236" s="198"/>
    </row>
    <row r="237" spans="13:19" x14ac:dyDescent="0.25">
      <c r="M237" s="198"/>
      <c r="N237" s="198"/>
      <c r="O237" s="198"/>
      <c r="P237" s="198"/>
      <c r="Q237" s="198"/>
      <c r="R237" s="198"/>
      <c r="S237" s="198"/>
    </row>
    <row r="238" spans="13:19" x14ac:dyDescent="0.25">
      <c r="M238" s="198"/>
      <c r="N238" s="198"/>
      <c r="O238" s="198"/>
      <c r="P238" s="198"/>
      <c r="Q238" s="198"/>
      <c r="R238" s="198"/>
      <c r="S238" s="198"/>
    </row>
    <row r="239" spans="13:19" x14ac:dyDescent="0.25">
      <c r="M239" s="198"/>
      <c r="N239" s="198"/>
      <c r="O239" s="198"/>
      <c r="P239" s="198"/>
      <c r="Q239" s="198"/>
      <c r="R239" s="198"/>
      <c r="S239" s="198"/>
    </row>
    <row r="240" spans="13:19" x14ac:dyDescent="0.25">
      <c r="M240" s="198"/>
      <c r="N240" s="198"/>
      <c r="O240" s="198"/>
      <c r="P240" s="198"/>
      <c r="Q240" s="198"/>
      <c r="R240" s="198"/>
      <c r="S240" s="198"/>
    </row>
    <row r="241" spans="13:19" x14ac:dyDescent="0.25">
      <c r="M241" s="198"/>
      <c r="N241" s="198"/>
      <c r="O241" s="198"/>
      <c r="P241" s="198"/>
      <c r="Q241" s="198"/>
      <c r="R241" s="198"/>
      <c r="S241" s="198"/>
    </row>
    <row r="242" spans="13:19" x14ac:dyDescent="0.25">
      <c r="M242" s="198"/>
      <c r="N242" s="198"/>
      <c r="O242" s="198"/>
      <c r="P242" s="198"/>
      <c r="Q242" s="198"/>
      <c r="R242" s="198"/>
      <c r="S242" s="198"/>
    </row>
    <row r="243" spans="13:19" x14ac:dyDescent="0.25">
      <c r="M243" s="198"/>
      <c r="N243" s="198"/>
      <c r="O243" s="198"/>
      <c r="P243" s="198"/>
      <c r="Q243" s="198"/>
      <c r="R243" s="198"/>
      <c r="S243" s="198"/>
    </row>
    <row r="244" spans="13:19" x14ac:dyDescent="0.25">
      <c r="M244" s="198"/>
      <c r="N244" s="198"/>
      <c r="O244" s="198"/>
      <c r="P244" s="198"/>
      <c r="Q244" s="198"/>
      <c r="R244" s="198"/>
      <c r="S244" s="198"/>
    </row>
    <row r="245" spans="13:19" x14ac:dyDescent="0.25">
      <c r="M245" s="198"/>
      <c r="N245" s="198"/>
      <c r="O245" s="198"/>
      <c r="P245" s="198"/>
      <c r="Q245" s="198"/>
      <c r="R245" s="198"/>
      <c r="S245" s="198"/>
    </row>
    <row r="246" spans="13:19" x14ac:dyDescent="0.25">
      <c r="M246" s="198"/>
      <c r="N246" s="198"/>
      <c r="O246" s="198"/>
      <c r="P246" s="198"/>
      <c r="Q246" s="198"/>
      <c r="R246" s="198"/>
      <c r="S246" s="198"/>
    </row>
    <row r="247" spans="13:19" x14ac:dyDescent="0.25">
      <c r="M247" s="198"/>
      <c r="N247" s="198"/>
      <c r="O247" s="198"/>
      <c r="P247" s="198"/>
      <c r="Q247" s="198"/>
      <c r="R247" s="198"/>
      <c r="S247" s="198"/>
    </row>
    <row r="248" spans="13:19" x14ac:dyDescent="0.25">
      <c r="M248" s="198"/>
      <c r="N248" s="198"/>
      <c r="O248" s="198"/>
      <c r="P248" s="198"/>
      <c r="Q248" s="198"/>
      <c r="R248" s="198"/>
      <c r="S248" s="198"/>
    </row>
    <row r="249" spans="13:19" x14ac:dyDescent="0.25">
      <c r="M249" s="198"/>
      <c r="N249" s="198"/>
      <c r="O249" s="198"/>
      <c r="P249" s="198"/>
      <c r="Q249" s="198"/>
      <c r="R249" s="198"/>
      <c r="S249" s="198"/>
    </row>
    <row r="250" spans="13:19" x14ac:dyDescent="0.25">
      <c r="M250" s="198"/>
      <c r="N250" s="198"/>
      <c r="O250" s="198"/>
      <c r="P250" s="198"/>
      <c r="Q250" s="198"/>
      <c r="R250" s="198"/>
      <c r="S250" s="198"/>
    </row>
    <row r="251" spans="13:19" x14ac:dyDescent="0.25">
      <c r="M251" s="198"/>
      <c r="N251" s="198"/>
      <c r="O251" s="198"/>
      <c r="P251" s="198"/>
      <c r="Q251" s="198"/>
      <c r="R251" s="198"/>
      <c r="S251" s="198"/>
    </row>
    <row r="252" spans="13:19" x14ac:dyDescent="0.25">
      <c r="M252" s="198"/>
      <c r="N252" s="198"/>
      <c r="O252" s="198"/>
      <c r="P252" s="198"/>
      <c r="Q252" s="198"/>
      <c r="R252" s="198"/>
      <c r="S252" s="198"/>
    </row>
    <row r="253" spans="13:19" x14ac:dyDescent="0.25">
      <c r="M253" s="198"/>
      <c r="N253" s="198"/>
      <c r="O253" s="198"/>
      <c r="P253" s="198"/>
      <c r="Q253" s="198"/>
      <c r="R253" s="198"/>
      <c r="S253" s="198"/>
    </row>
    <row r="254" spans="13:19" x14ac:dyDescent="0.25">
      <c r="M254" s="198"/>
      <c r="N254" s="198"/>
      <c r="O254" s="198"/>
      <c r="P254" s="198"/>
      <c r="Q254" s="198"/>
      <c r="R254" s="198"/>
      <c r="S254" s="198"/>
    </row>
    <row r="255" spans="13:19" x14ac:dyDescent="0.25">
      <c r="M255" s="198"/>
      <c r="N255" s="198"/>
      <c r="O255" s="198"/>
      <c r="P255" s="198"/>
      <c r="Q255" s="198"/>
      <c r="R255" s="198"/>
      <c r="S255" s="198"/>
    </row>
    <row r="256" spans="13:19" x14ac:dyDescent="0.25">
      <c r="M256" s="198"/>
      <c r="N256" s="198"/>
      <c r="O256" s="198"/>
      <c r="P256" s="198"/>
      <c r="Q256" s="198"/>
      <c r="R256" s="198"/>
      <c r="S256" s="198"/>
    </row>
    <row r="257" spans="13:19" x14ac:dyDescent="0.25">
      <c r="M257" s="198"/>
      <c r="N257" s="198"/>
      <c r="O257" s="198"/>
      <c r="P257" s="198"/>
      <c r="Q257" s="198"/>
      <c r="R257" s="198"/>
      <c r="S257" s="198"/>
    </row>
    <row r="258" spans="13:19" x14ac:dyDescent="0.25">
      <c r="M258" s="198"/>
      <c r="N258" s="198"/>
      <c r="O258" s="198"/>
      <c r="P258" s="198"/>
      <c r="Q258" s="198"/>
      <c r="R258" s="198"/>
      <c r="S258" s="198"/>
    </row>
    <row r="259" spans="13:19" x14ac:dyDescent="0.25">
      <c r="M259" s="198"/>
      <c r="N259" s="198"/>
      <c r="O259" s="198"/>
      <c r="P259" s="198"/>
      <c r="Q259" s="198"/>
      <c r="R259" s="198"/>
      <c r="S259" s="198"/>
    </row>
    <row r="260" spans="13:19" x14ac:dyDescent="0.25">
      <c r="M260" s="198"/>
      <c r="N260" s="198"/>
      <c r="O260" s="198"/>
      <c r="P260" s="198"/>
      <c r="Q260" s="198"/>
      <c r="R260" s="198"/>
      <c r="S260" s="198"/>
    </row>
    <row r="261" spans="13:19" x14ac:dyDescent="0.25">
      <c r="M261" s="198"/>
      <c r="N261" s="198"/>
      <c r="O261" s="198"/>
      <c r="P261" s="198"/>
      <c r="Q261" s="198"/>
      <c r="R261" s="198"/>
      <c r="S261" s="198"/>
    </row>
    <row r="262" spans="13:19" x14ac:dyDescent="0.25">
      <c r="M262" s="198"/>
      <c r="N262" s="198"/>
      <c r="O262" s="198"/>
      <c r="P262" s="198"/>
      <c r="Q262" s="198"/>
      <c r="R262" s="198"/>
      <c r="S262" s="198"/>
    </row>
    <row r="263" spans="13:19" x14ac:dyDescent="0.25">
      <c r="M263" s="198"/>
      <c r="N263" s="198"/>
      <c r="O263" s="198"/>
      <c r="P263" s="198"/>
      <c r="Q263" s="198"/>
      <c r="R263" s="198"/>
      <c r="S263" s="198"/>
    </row>
    <row r="264" spans="13:19" x14ac:dyDescent="0.25">
      <c r="M264" s="198"/>
      <c r="N264" s="198"/>
      <c r="O264" s="198"/>
      <c r="P264" s="198"/>
      <c r="Q264" s="198"/>
      <c r="R264" s="198"/>
      <c r="S264" s="198"/>
    </row>
    <row r="265" spans="13:19" x14ac:dyDescent="0.25">
      <c r="M265" s="198"/>
      <c r="N265" s="198"/>
      <c r="O265" s="198"/>
      <c r="P265" s="198"/>
      <c r="Q265" s="198"/>
      <c r="R265" s="198"/>
      <c r="S265" s="198"/>
    </row>
    <row r="266" spans="13:19" x14ac:dyDescent="0.25">
      <c r="M266" s="198"/>
      <c r="N266" s="198"/>
      <c r="O266" s="198"/>
      <c r="P266" s="198"/>
      <c r="Q266" s="198"/>
      <c r="R266" s="198"/>
      <c r="S266" s="198"/>
    </row>
    <row r="267" spans="13:19" x14ac:dyDescent="0.25">
      <c r="M267" s="198"/>
      <c r="N267" s="198"/>
      <c r="O267" s="198"/>
      <c r="P267" s="198"/>
      <c r="Q267" s="198"/>
      <c r="R267" s="198"/>
      <c r="S267" s="198"/>
    </row>
    <row r="268" spans="13:19" x14ac:dyDescent="0.25">
      <c r="M268" s="198"/>
      <c r="N268" s="198"/>
      <c r="O268" s="198"/>
      <c r="P268" s="198"/>
      <c r="Q268" s="198"/>
      <c r="R268" s="198"/>
      <c r="S268" s="198"/>
    </row>
    <row r="269" spans="13:19" x14ac:dyDescent="0.25">
      <c r="M269" s="198"/>
      <c r="N269" s="198"/>
      <c r="O269" s="198"/>
      <c r="P269" s="198"/>
      <c r="Q269" s="198"/>
      <c r="R269" s="198"/>
      <c r="S269" s="198"/>
    </row>
    <row r="270" spans="13:19" x14ac:dyDescent="0.25">
      <c r="M270" s="198"/>
      <c r="N270" s="198"/>
      <c r="O270" s="198"/>
      <c r="P270" s="198"/>
      <c r="Q270" s="198"/>
      <c r="R270" s="198"/>
      <c r="S270" s="198"/>
    </row>
    <row r="271" spans="13:19" x14ac:dyDescent="0.25">
      <c r="M271" s="198"/>
      <c r="N271" s="198"/>
      <c r="O271" s="198"/>
      <c r="P271" s="198"/>
      <c r="Q271" s="198"/>
      <c r="R271" s="198"/>
      <c r="S271" s="198"/>
    </row>
    <row r="272" spans="13:19" x14ac:dyDescent="0.25">
      <c r="M272" s="198"/>
      <c r="N272" s="198"/>
      <c r="O272" s="198"/>
      <c r="P272" s="198"/>
      <c r="Q272" s="198"/>
      <c r="R272" s="198"/>
      <c r="S272" s="198"/>
    </row>
    <row r="273" spans="13:19" x14ac:dyDescent="0.25">
      <c r="M273" s="198"/>
      <c r="N273" s="198"/>
      <c r="O273" s="198"/>
      <c r="P273" s="198"/>
      <c r="Q273" s="198"/>
      <c r="R273" s="198"/>
      <c r="S273" s="198"/>
    </row>
    <row r="274" spans="13:19" x14ac:dyDescent="0.25">
      <c r="M274" s="198"/>
      <c r="N274" s="198"/>
      <c r="O274" s="198"/>
      <c r="P274" s="198"/>
      <c r="Q274" s="198"/>
      <c r="R274" s="198"/>
      <c r="S274" s="198"/>
    </row>
    <row r="275" spans="13:19" x14ac:dyDescent="0.25">
      <c r="M275" s="198"/>
      <c r="N275" s="198"/>
      <c r="O275" s="198"/>
      <c r="P275" s="198"/>
      <c r="Q275" s="198"/>
      <c r="R275" s="198"/>
      <c r="S275" s="198"/>
    </row>
    <row r="276" spans="13:19" x14ac:dyDescent="0.25">
      <c r="M276" s="198"/>
      <c r="N276" s="198"/>
      <c r="O276" s="198"/>
      <c r="P276" s="198"/>
      <c r="Q276" s="198"/>
      <c r="R276" s="198"/>
      <c r="S276" s="198"/>
    </row>
    <row r="277" spans="13:19" x14ac:dyDescent="0.25">
      <c r="M277" s="198"/>
      <c r="N277" s="198"/>
      <c r="O277" s="198"/>
      <c r="P277" s="198"/>
      <c r="Q277" s="198"/>
      <c r="R277" s="198"/>
      <c r="S277" s="198"/>
    </row>
    <row r="278" spans="13:19" x14ac:dyDescent="0.25">
      <c r="M278" s="198"/>
      <c r="N278" s="198"/>
      <c r="O278" s="198"/>
      <c r="P278" s="198"/>
      <c r="Q278" s="198"/>
      <c r="R278" s="198"/>
      <c r="S278" s="198"/>
    </row>
    <row r="279" spans="13:19" x14ac:dyDescent="0.25">
      <c r="M279" s="198"/>
      <c r="N279" s="198"/>
      <c r="O279" s="198"/>
      <c r="P279" s="198"/>
      <c r="Q279" s="198"/>
      <c r="R279" s="198"/>
      <c r="S279" s="198"/>
    </row>
    <row r="280" spans="13:19" x14ac:dyDescent="0.25">
      <c r="M280" s="198"/>
      <c r="N280" s="198"/>
      <c r="O280" s="198"/>
      <c r="P280" s="198"/>
      <c r="Q280" s="198"/>
      <c r="R280" s="198"/>
      <c r="S280" s="198"/>
    </row>
    <row r="281" spans="13:19" x14ac:dyDescent="0.25">
      <c r="M281" s="198"/>
      <c r="N281" s="198"/>
      <c r="O281" s="198"/>
      <c r="P281" s="198"/>
      <c r="Q281" s="198"/>
      <c r="R281" s="198"/>
      <c r="S281" s="198"/>
    </row>
    <row r="282" spans="13:19" x14ac:dyDescent="0.25">
      <c r="M282" s="198"/>
      <c r="N282" s="198"/>
      <c r="O282" s="198"/>
      <c r="P282" s="198"/>
      <c r="Q282" s="198"/>
      <c r="R282" s="198"/>
      <c r="S282" s="198"/>
    </row>
    <row r="283" spans="13:19" x14ac:dyDescent="0.25">
      <c r="M283" s="198"/>
      <c r="N283" s="198"/>
      <c r="O283" s="198"/>
      <c r="P283" s="198"/>
      <c r="Q283" s="198"/>
      <c r="R283" s="198"/>
      <c r="S283" s="198"/>
    </row>
    <row r="284" spans="13:19" x14ac:dyDescent="0.25">
      <c r="M284" s="198"/>
      <c r="N284" s="198"/>
      <c r="O284" s="198"/>
      <c r="P284" s="198"/>
      <c r="Q284" s="198"/>
      <c r="R284" s="198"/>
      <c r="S284" s="198"/>
    </row>
    <row r="285" spans="13:19" x14ac:dyDescent="0.25">
      <c r="M285" s="198"/>
      <c r="N285" s="198"/>
      <c r="O285" s="198"/>
      <c r="P285" s="198"/>
      <c r="Q285" s="198"/>
      <c r="R285" s="198"/>
      <c r="S285" s="198"/>
    </row>
    <row r="286" spans="13:19" x14ac:dyDescent="0.25">
      <c r="M286" s="198"/>
      <c r="N286" s="198"/>
      <c r="O286" s="198"/>
      <c r="P286" s="198"/>
      <c r="Q286" s="198"/>
      <c r="R286" s="198"/>
      <c r="S286" s="198"/>
    </row>
    <row r="287" spans="13:19" x14ac:dyDescent="0.25">
      <c r="M287" s="198"/>
      <c r="N287" s="198"/>
      <c r="O287" s="198"/>
      <c r="P287" s="198"/>
      <c r="Q287" s="198"/>
      <c r="R287" s="198"/>
      <c r="S287" s="198"/>
    </row>
    <row r="288" spans="13:19" x14ac:dyDescent="0.25">
      <c r="M288" s="198"/>
      <c r="N288" s="198"/>
      <c r="O288" s="198"/>
      <c r="P288" s="198"/>
      <c r="Q288" s="198"/>
      <c r="R288" s="198"/>
      <c r="S288" s="198"/>
    </row>
    <row r="289" spans="1:19" x14ac:dyDescent="0.25">
      <c r="M289" s="198"/>
      <c r="N289" s="198"/>
      <c r="O289" s="198"/>
      <c r="P289" s="198"/>
      <c r="Q289" s="198"/>
      <c r="R289" s="198"/>
      <c r="S289" s="198"/>
    </row>
    <row r="290" spans="1:19" x14ac:dyDescent="0.25">
      <c r="M290" s="198"/>
      <c r="N290" s="198"/>
      <c r="O290" s="198"/>
      <c r="P290" s="198"/>
      <c r="Q290" s="198"/>
      <c r="R290" s="198"/>
      <c r="S290" s="198"/>
    </row>
    <row r="291" spans="1:19" x14ac:dyDescent="0.25">
      <c r="M291" s="198"/>
      <c r="N291" s="198"/>
      <c r="O291" s="198"/>
      <c r="P291" s="198"/>
      <c r="Q291" s="198"/>
      <c r="R291" s="198"/>
      <c r="S291" s="198"/>
    </row>
    <row r="292" spans="1:19" x14ac:dyDescent="0.25">
      <c r="M292" s="198"/>
      <c r="N292" s="198"/>
      <c r="O292" s="198"/>
      <c r="P292" s="198"/>
      <c r="Q292" s="198"/>
      <c r="R292" s="198"/>
      <c r="S292" s="198"/>
    </row>
    <row r="293" spans="1:19" x14ac:dyDescent="0.25">
      <c r="M293" s="198"/>
      <c r="N293" s="198"/>
      <c r="O293" s="198"/>
      <c r="P293" s="198"/>
      <c r="Q293" s="198"/>
      <c r="R293" s="198"/>
      <c r="S293" s="198"/>
    </row>
    <row r="294" spans="1:19" x14ac:dyDescent="0.25">
      <c r="M294" s="198"/>
      <c r="N294" s="198"/>
      <c r="O294" s="198"/>
      <c r="P294" s="198"/>
      <c r="Q294" s="198"/>
      <c r="R294" s="198"/>
      <c r="S294" s="198"/>
    </row>
    <row r="295" spans="1:19" x14ac:dyDescent="0.25">
      <c r="M295" s="198"/>
      <c r="N295" s="198"/>
      <c r="O295" s="198"/>
      <c r="P295" s="198"/>
      <c r="Q295" s="198"/>
      <c r="R295" s="198"/>
      <c r="S295" s="198"/>
    </row>
    <row r="296" spans="1:19" x14ac:dyDescent="0.25">
      <c r="M296" s="198"/>
      <c r="N296" s="198"/>
      <c r="O296" s="198"/>
      <c r="P296" s="198"/>
      <c r="Q296" s="198"/>
      <c r="R296" s="198"/>
      <c r="S296" s="198"/>
    </row>
    <row r="297" spans="1:19" x14ac:dyDescent="0.25">
      <c r="M297" s="198"/>
      <c r="N297" s="198"/>
      <c r="O297" s="198"/>
      <c r="P297" s="198"/>
      <c r="Q297" s="198"/>
      <c r="R297" s="198"/>
      <c r="S297" s="198"/>
    </row>
    <row r="298" spans="1:19" x14ac:dyDescent="0.25">
      <c r="M298" s="198"/>
      <c r="N298" s="198"/>
      <c r="O298" s="198"/>
      <c r="P298" s="198"/>
      <c r="Q298" s="198"/>
      <c r="R298" s="198"/>
      <c r="S298" s="198"/>
    </row>
    <row r="299" spans="1:19" x14ac:dyDescent="0.25">
      <c r="M299" s="198"/>
      <c r="N299" s="198"/>
      <c r="O299" s="198"/>
      <c r="P299" s="198"/>
      <c r="Q299" s="198"/>
      <c r="R299" s="198"/>
      <c r="S299" s="198"/>
    </row>
    <row r="300" spans="1:19" x14ac:dyDescent="0.25">
      <c r="M300" s="198"/>
      <c r="N300" s="198"/>
      <c r="O300" s="198"/>
      <c r="P300" s="198"/>
      <c r="Q300" s="198"/>
      <c r="R300" s="198"/>
      <c r="S300" s="198"/>
    </row>
    <row r="301" spans="1:19" ht="15.75" thickBot="1" x14ac:dyDescent="0.3">
      <c r="M301" s="198"/>
      <c r="N301" s="198"/>
      <c r="O301" s="198"/>
      <c r="P301" s="198"/>
      <c r="Q301" s="198"/>
      <c r="R301" s="198"/>
      <c r="S301" s="198"/>
    </row>
    <row r="302" spans="1:19" x14ac:dyDescent="0.25">
      <c r="A302" s="198"/>
      <c r="B302" s="198"/>
      <c r="C302" s="198"/>
      <c r="D302" s="198"/>
      <c r="E302" s="198"/>
      <c r="F302" s="198"/>
      <c r="G302" s="198"/>
      <c r="H302" s="198"/>
      <c r="I302" s="198"/>
      <c r="J302" s="198"/>
      <c r="K302" s="198"/>
      <c r="L302" s="198"/>
      <c r="M302" s="198"/>
      <c r="N302" s="198"/>
      <c r="O302" s="198"/>
      <c r="P302" s="198"/>
      <c r="Q302" s="198"/>
      <c r="R302" s="198"/>
      <c r="S302" s="198"/>
    </row>
    <row r="303" spans="1:19" x14ac:dyDescent="0.25">
      <c r="A303" s="198"/>
      <c r="B303" s="198"/>
      <c r="C303" s="198"/>
      <c r="D303" s="198"/>
      <c r="E303" s="198"/>
      <c r="F303" s="198"/>
      <c r="G303" s="198"/>
      <c r="H303" s="198"/>
      <c r="I303" s="198"/>
      <c r="J303" s="198"/>
      <c r="K303" s="198"/>
      <c r="L303" s="198"/>
      <c r="M303" s="198"/>
      <c r="N303" s="198"/>
      <c r="O303" s="198"/>
      <c r="P303" s="198"/>
      <c r="Q303" s="198"/>
      <c r="R303" s="198"/>
      <c r="S303" s="198"/>
    </row>
    <row r="304" spans="1:19" x14ac:dyDescent="0.25">
      <c r="A304" s="198"/>
      <c r="B304" s="198"/>
      <c r="C304" s="198"/>
      <c r="D304" s="198"/>
      <c r="E304" s="198"/>
      <c r="F304" s="198"/>
      <c r="G304" s="198"/>
      <c r="H304" s="198"/>
      <c r="I304" s="198"/>
      <c r="J304" s="198"/>
      <c r="K304" s="198"/>
      <c r="L304" s="198"/>
      <c r="M304" s="198"/>
      <c r="N304" s="198"/>
      <c r="O304" s="198"/>
      <c r="P304" s="198"/>
      <c r="Q304" s="198"/>
      <c r="R304" s="198"/>
      <c r="S304" s="198"/>
    </row>
    <row r="305" spans="1:19" x14ac:dyDescent="0.25">
      <c r="A305" s="198"/>
      <c r="B305" s="198"/>
      <c r="C305" s="198"/>
      <c r="D305" s="198"/>
      <c r="E305" s="198"/>
      <c r="F305" s="198"/>
      <c r="G305" s="198"/>
      <c r="H305" s="198"/>
      <c r="I305" s="198"/>
      <c r="J305" s="198"/>
      <c r="K305" s="198"/>
      <c r="L305" s="198"/>
      <c r="M305" s="198"/>
      <c r="N305" s="198"/>
      <c r="O305" s="198"/>
      <c r="P305" s="198"/>
      <c r="Q305" s="198"/>
      <c r="R305" s="198"/>
      <c r="S305" s="198"/>
    </row>
    <row r="306" spans="1:19" x14ac:dyDescent="0.25">
      <c r="A306" s="198"/>
      <c r="B306" s="198"/>
      <c r="C306" s="198"/>
      <c r="D306" s="198"/>
      <c r="E306" s="198"/>
      <c r="F306" s="198"/>
      <c r="G306" s="198"/>
      <c r="H306" s="198"/>
      <c r="I306" s="198"/>
      <c r="J306" s="198"/>
      <c r="K306" s="198"/>
      <c r="L306" s="198"/>
      <c r="M306" s="198"/>
      <c r="N306" s="198"/>
      <c r="O306" s="198"/>
      <c r="P306" s="198"/>
      <c r="Q306" s="198"/>
      <c r="R306" s="198"/>
      <c r="S306" s="198"/>
    </row>
    <row r="307" spans="1:19" x14ac:dyDescent="0.25">
      <c r="A307" s="198"/>
      <c r="B307" s="198"/>
      <c r="C307" s="198"/>
      <c r="D307" s="198"/>
      <c r="E307" s="198"/>
      <c r="F307" s="198"/>
      <c r="G307" s="198"/>
      <c r="H307" s="198"/>
      <c r="I307" s="198"/>
      <c r="J307" s="198"/>
      <c r="K307" s="198"/>
      <c r="L307" s="198"/>
      <c r="M307" s="198"/>
      <c r="N307" s="198"/>
      <c r="O307" s="198"/>
      <c r="P307" s="198"/>
      <c r="Q307" s="198"/>
      <c r="R307" s="198"/>
      <c r="S307" s="198"/>
    </row>
    <row r="308" spans="1:19" x14ac:dyDescent="0.25">
      <c r="A308" s="198"/>
      <c r="B308" s="198"/>
      <c r="C308" s="198"/>
      <c r="D308" s="198"/>
      <c r="E308" s="198"/>
      <c r="F308" s="198"/>
      <c r="G308" s="198"/>
      <c r="H308" s="198"/>
      <c r="I308" s="198"/>
      <c r="J308" s="198"/>
      <c r="K308" s="198"/>
      <c r="L308" s="198"/>
      <c r="M308" s="198"/>
      <c r="N308" s="198"/>
      <c r="O308" s="198"/>
      <c r="P308" s="198"/>
      <c r="Q308" s="198"/>
      <c r="R308" s="198"/>
      <c r="S308" s="198"/>
    </row>
    <row r="309" spans="1:19" x14ac:dyDescent="0.25">
      <c r="A309" s="198"/>
      <c r="B309" s="198"/>
      <c r="C309" s="198"/>
      <c r="D309" s="198"/>
      <c r="E309" s="198"/>
      <c r="F309" s="198"/>
      <c r="G309" s="198"/>
      <c r="H309" s="198"/>
      <c r="I309" s="198"/>
      <c r="J309" s="198"/>
      <c r="K309" s="198"/>
      <c r="L309" s="198"/>
      <c r="M309" s="198"/>
      <c r="N309" s="198"/>
      <c r="O309" s="198"/>
      <c r="P309" s="198"/>
      <c r="Q309" s="198"/>
      <c r="R309" s="198"/>
      <c r="S309" s="198"/>
    </row>
    <row r="310" spans="1:19" x14ac:dyDescent="0.25">
      <c r="A310" s="198"/>
      <c r="B310" s="198"/>
      <c r="C310" s="198"/>
      <c r="D310" s="198"/>
      <c r="E310" s="198"/>
      <c r="F310" s="198"/>
      <c r="G310" s="198"/>
      <c r="H310" s="198"/>
      <c r="I310" s="198"/>
      <c r="J310" s="198"/>
      <c r="K310" s="198"/>
      <c r="L310" s="198"/>
      <c r="M310" s="198"/>
      <c r="N310" s="198"/>
      <c r="O310" s="198"/>
      <c r="P310" s="198"/>
      <c r="Q310" s="198"/>
      <c r="R310" s="198"/>
      <c r="S310" s="198"/>
    </row>
    <row r="311" spans="1:19" x14ac:dyDescent="0.25">
      <c r="A311" s="198"/>
      <c r="B311" s="198"/>
      <c r="C311" s="198"/>
      <c r="D311" s="198"/>
      <c r="E311" s="198"/>
      <c r="F311" s="198"/>
      <c r="G311" s="198"/>
      <c r="H311" s="198"/>
      <c r="I311" s="198"/>
      <c r="J311" s="198"/>
      <c r="K311" s="198"/>
      <c r="L311" s="198"/>
      <c r="M311" s="198"/>
      <c r="N311" s="198"/>
      <c r="O311" s="198"/>
      <c r="P311" s="198"/>
      <c r="Q311" s="198"/>
      <c r="R311" s="198"/>
      <c r="S311" s="198"/>
    </row>
    <row r="312" spans="1:19" x14ac:dyDescent="0.25">
      <c r="A312" s="198"/>
      <c r="B312" s="198"/>
      <c r="C312" s="198"/>
      <c r="D312" s="198"/>
      <c r="E312" s="198"/>
      <c r="F312" s="198"/>
      <c r="G312" s="198"/>
      <c r="H312" s="198"/>
      <c r="I312" s="198"/>
      <c r="J312" s="198"/>
      <c r="K312" s="198"/>
      <c r="L312" s="198"/>
      <c r="M312" s="198"/>
      <c r="N312" s="198"/>
      <c r="O312" s="198"/>
      <c r="P312" s="198"/>
      <c r="Q312" s="198"/>
      <c r="R312" s="198"/>
      <c r="S312" s="198"/>
    </row>
    <row r="313" spans="1:19" x14ac:dyDescent="0.25">
      <c r="A313" s="198"/>
      <c r="B313" s="198"/>
      <c r="C313" s="198"/>
      <c r="D313" s="198"/>
      <c r="E313" s="198"/>
      <c r="F313" s="198"/>
      <c r="G313" s="198"/>
      <c r="H313" s="198"/>
      <c r="I313" s="198"/>
      <c r="J313" s="198"/>
      <c r="K313" s="198"/>
      <c r="L313" s="198"/>
      <c r="M313" s="198"/>
      <c r="N313" s="198"/>
      <c r="O313" s="198"/>
      <c r="P313" s="198"/>
      <c r="Q313" s="198"/>
      <c r="R313" s="198"/>
      <c r="S313" s="198"/>
    </row>
    <row r="314" spans="1:19" x14ac:dyDescent="0.25">
      <c r="A314" s="198"/>
      <c r="B314" s="198"/>
      <c r="C314" s="198"/>
      <c r="D314" s="198"/>
      <c r="E314" s="198"/>
      <c r="F314" s="198"/>
      <c r="G314" s="198"/>
      <c r="H314" s="198"/>
      <c r="I314" s="198"/>
      <c r="J314" s="198"/>
      <c r="K314" s="198"/>
      <c r="L314" s="198"/>
      <c r="M314" s="198"/>
      <c r="N314" s="198"/>
      <c r="O314" s="198"/>
      <c r="P314" s="198"/>
      <c r="Q314" s="198"/>
      <c r="R314" s="198"/>
      <c r="S314" s="198"/>
    </row>
    <row r="315" spans="1:19" x14ac:dyDescent="0.25">
      <c r="A315" s="198"/>
      <c r="B315" s="198"/>
      <c r="C315" s="198"/>
      <c r="D315" s="198"/>
      <c r="E315" s="198"/>
      <c r="F315" s="198"/>
      <c r="G315" s="198"/>
      <c r="H315" s="198"/>
      <c r="I315" s="198"/>
      <c r="J315" s="198"/>
      <c r="K315" s="198"/>
      <c r="L315" s="198"/>
      <c r="M315" s="198"/>
      <c r="N315" s="198"/>
      <c r="O315" s="198"/>
      <c r="P315" s="198"/>
      <c r="Q315" s="198"/>
      <c r="R315" s="198"/>
      <c r="S315" s="198"/>
    </row>
    <row r="316" spans="1:19" x14ac:dyDescent="0.25">
      <c r="A316" s="198"/>
      <c r="B316" s="198"/>
      <c r="C316" s="198"/>
      <c r="D316" s="198"/>
      <c r="E316" s="198"/>
      <c r="F316" s="198"/>
      <c r="G316" s="198"/>
      <c r="H316" s="198"/>
      <c r="I316" s="198"/>
      <c r="J316" s="198"/>
      <c r="K316" s="198"/>
      <c r="L316" s="198"/>
      <c r="M316" s="198"/>
      <c r="N316" s="198"/>
      <c r="O316" s="198"/>
      <c r="P316" s="198"/>
      <c r="Q316" s="198"/>
      <c r="R316" s="198"/>
      <c r="S316" s="198"/>
    </row>
    <row r="317" spans="1:19" x14ac:dyDescent="0.25">
      <c r="A317" s="198"/>
      <c r="B317" s="198"/>
      <c r="C317" s="198"/>
      <c r="D317" s="198"/>
      <c r="E317" s="198"/>
      <c r="F317" s="198"/>
      <c r="G317" s="198"/>
      <c r="H317" s="198"/>
      <c r="I317" s="198"/>
      <c r="J317" s="198"/>
      <c r="K317" s="198"/>
      <c r="L317" s="198"/>
      <c r="M317" s="198"/>
      <c r="N317" s="198"/>
      <c r="O317" s="198"/>
      <c r="P317" s="198"/>
      <c r="Q317" s="198"/>
      <c r="R317" s="198"/>
      <c r="S317" s="198"/>
    </row>
    <row r="318" spans="1:19" x14ac:dyDescent="0.25">
      <c r="A318" s="198"/>
      <c r="B318" s="198"/>
      <c r="C318" s="198"/>
      <c r="D318" s="198"/>
      <c r="E318" s="198"/>
      <c r="F318" s="198"/>
      <c r="G318" s="198"/>
      <c r="H318" s="198"/>
      <c r="I318" s="198"/>
      <c r="J318" s="198"/>
      <c r="K318" s="198"/>
      <c r="L318" s="198"/>
      <c r="M318" s="198"/>
      <c r="N318" s="198"/>
      <c r="O318" s="198"/>
      <c r="P318" s="198"/>
      <c r="Q318" s="198"/>
      <c r="R318" s="198"/>
      <c r="S318" s="198"/>
    </row>
    <row r="319" spans="1:19" x14ac:dyDescent="0.25">
      <c r="A319" s="198"/>
      <c r="B319" s="198"/>
      <c r="C319" s="198"/>
      <c r="D319" s="198"/>
      <c r="E319" s="198"/>
      <c r="F319" s="198"/>
      <c r="G319" s="198"/>
      <c r="H319" s="198"/>
      <c r="I319" s="198"/>
      <c r="J319" s="198"/>
      <c r="K319" s="198"/>
      <c r="L319" s="198"/>
      <c r="M319" s="198"/>
      <c r="N319" s="198"/>
      <c r="O319" s="198"/>
      <c r="P319" s="198"/>
      <c r="Q319" s="198"/>
      <c r="R319" s="198"/>
      <c r="S319" s="198"/>
    </row>
    <row r="320" spans="1:19" x14ac:dyDescent="0.25">
      <c r="A320" s="198"/>
      <c r="B320" s="198"/>
      <c r="C320" s="198"/>
      <c r="D320" s="198"/>
      <c r="E320" s="198"/>
      <c r="F320" s="198"/>
      <c r="G320" s="198"/>
      <c r="H320" s="198"/>
      <c r="I320" s="198"/>
      <c r="J320" s="198"/>
      <c r="K320" s="198"/>
      <c r="L320" s="198"/>
      <c r="M320" s="198"/>
      <c r="N320" s="198"/>
      <c r="O320" s="198"/>
      <c r="P320" s="198"/>
      <c r="Q320" s="198"/>
      <c r="R320" s="198"/>
      <c r="S320" s="198"/>
    </row>
    <row r="321" spans="1:19" x14ac:dyDescent="0.25">
      <c r="A321" s="198"/>
      <c r="B321" s="198"/>
      <c r="C321" s="198"/>
      <c r="D321" s="198"/>
      <c r="E321" s="198"/>
      <c r="F321" s="198"/>
      <c r="G321" s="198"/>
      <c r="H321" s="198"/>
      <c r="I321" s="198"/>
      <c r="J321" s="198"/>
      <c r="K321" s="198"/>
      <c r="L321" s="198"/>
      <c r="M321" s="198"/>
      <c r="N321" s="198"/>
      <c r="O321" s="198"/>
      <c r="P321" s="198"/>
      <c r="Q321" s="198"/>
      <c r="R321" s="198"/>
      <c r="S321" s="198"/>
    </row>
    <row r="322" spans="1:19" x14ac:dyDescent="0.25">
      <c r="A322" s="198"/>
      <c r="B322" s="198"/>
      <c r="C322" s="198"/>
      <c r="D322" s="198"/>
      <c r="E322" s="198"/>
      <c r="F322" s="198"/>
      <c r="G322" s="198"/>
      <c r="H322" s="198"/>
      <c r="I322" s="198"/>
      <c r="J322" s="198"/>
      <c r="K322" s="198"/>
      <c r="L322" s="198"/>
      <c r="M322" s="198"/>
      <c r="N322" s="198"/>
      <c r="O322" s="198"/>
      <c r="P322" s="198"/>
      <c r="Q322" s="198"/>
      <c r="R322" s="198"/>
      <c r="S322" s="198"/>
    </row>
    <row r="323" spans="1:19" x14ac:dyDescent="0.25">
      <c r="A323" s="198"/>
      <c r="B323" s="198"/>
      <c r="C323" s="198"/>
      <c r="D323" s="198"/>
      <c r="E323" s="198"/>
      <c r="F323" s="198"/>
      <c r="G323" s="198"/>
      <c r="H323" s="198"/>
      <c r="I323" s="198"/>
      <c r="J323" s="198"/>
      <c r="K323" s="198"/>
      <c r="L323" s="198"/>
      <c r="M323" s="198"/>
      <c r="N323" s="198"/>
      <c r="O323" s="198"/>
      <c r="P323" s="198"/>
      <c r="Q323" s="198"/>
      <c r="R323" s="198"/>
      <c r="S323" s="198"/>
    </row>
  </sheetData>
  <mergeCells count="1">
    <mergeCell ref="C6:L6"/>
  </mergeCells>
  <pageMargins left="0.70866141732283472" right="0.70866141732283472" top="0.55118110236220474" bottom="0.35433070866141736" header="0.31496062992125984" footer="0.11811023622047245"/>
  <pageSetup paperSize="9" orientation="landscape" r:id="rId2"/>
  <headerFooter>
    <oddFooter>&amp;L&amp;8&amp;F&amp;C&amp;8&amp;P / &amp;N&amp;R&amp;8&amp;A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S312"/>
  <sheetViews>
    <sheetView topLeftCell="E2" zoomScaleNormal="100" workbookViewId="0">
      <selection activeCell="E1" sqref="E1"/>
    </sheetView>
  </sheetViews>
  <sheetFormatPr defaultColWidth="9.140625" defaultRowHeight="15" x14ac:dyDescent="0.25"/>
  <cols>
    <col min="1" max="1" width="5" style="150" hidden="1" customWidth="1"/>
    <col min="2" max="2" width="4.85546875" style="150" hidden="1" customWidth="1"/>
    <col min="3" max="3" width="10.85546875" style="150" hidden="1" customWidth="1"/>
    <col min="4" max="4" width="9.140625" style="150" hidden="1" customWidth="1"/>
    <col min="5" max="5" width="15.7109375" style="150" customWidth="1"/>
    <col min="6" max="6" width="5.42578125" style="150" customWidth="1"/>
    <col min="7" max="11" width="6.140625" style="591" customWidth="1"/>
    <col min="12" max="12" width="6.7109375" style="591" customWidth="1"/>
    <col min="13" max="17" width="6.140625" style="591" customWidth="1"/>
    <col min="18" max="18" width="6.7109375" style="591" customWidth="1"/>
    <col min="19" max="21" width="6.140625" style="591" customWidth="1"/>
    <col min="22" max="23" width="6.140625" style="592" customWidth="1"/>
    <col min="24" max="24" width="2.42578125" style="593" customWidth="1"/>
    <col min="25" max="25" width="5" style="150" hidden="1" customWidth="1"/>
    <col min="26" max="26" width="4.85546875" style="150" hidden="1" customWidth="1"/>
    <col min="27" max="27" width="10.85546875" style="150" hidden="1" customWidth="1"/>
    <col min="28" max="28" width="9.140625" style="150" hidden="1" customWidth="1"/>
    <col min="29" max="29" width="11.7109375" style="150" customWidth="1"/>
    <col min="30" max="30" width="6.5703125" style="150" customWidth="1"/>
    <col min="31" max="32" width="6.140625" style="594" customWidth="1"/>
    <col min="33" max="33" width="6.7109375" style="595" customWidth="1"/>
    <col min="34" max="38" width="6.140625" style="595" customWidth="1"/>
    <col min="39" max="39" width="6.7109375" style="595" customWidth="1"/>
    <col min="40" max="42" width="6.140625" style="595" customWidth="1"/>
    <col min="43" max="16384" width="9.140625" style="150"/>
  </cols>
  <sheetData>
    <row r="1" spans="1:42" x14ac:dyDescent="0.25">
      <c r="A1" s="271"/>
      <c r="B1" s="152"/>
      <c r="C1" s="152"/>
      <c r="D1" s="152"/>
      <c r="E1" s="271" t="s">
        <v>573</v>
      </c>
      <c r="F1" s="152"/>
      <c r="G1" s="578"/>
      <c r="H1" s="578"/>
      <c r="I1" s="578"/>
      <c r="J1" s="578"/>
      <c r="K1" s="578"/>
      <c r="L1" s="578"/>
      <c r="M1" s="578"/>
      <c r="N1" s="578"/>
      <c r="O1" s="578"/>
      <c r="P1" s="578"/>
      <c r="Q1" s="578"/>
      <c r="R1" s="578"/>
      <c r="S1" s="578"/>
      <c r="T1" s="578"/>
      <c r="U1" s="578"/>
      <c r="V1" s="579"/>
      <c r="W1" s="579"/>
      <c r="X1" s="580"/>
      <c r="Y1" s="152"/>
      <c r="Z1" s="152"/>
      <c r="AA1" s="152"/>
      <c r="AB1" s="152"/>
      <c r="AC1" s="271" t="s">
        <v>573</v>
      </c>
      <c r="AD1" s="152"/>
      <c r="AE1" s="565"/>
      <c r="AF1" s="565"/>
      <c r="AG1" s="579"/>
      <c r="AH1" s="579"/>
      <c r="AI1" s="579"/>
      <c r="AJ1" s="579"/>
      <c r="AK1" s="579"/>
      <c r="AL1" s="579"/>
      <c r="AM1" s="579"/>
      <c r="AN1" s="579"/>
      <c r="AO1" s="579"/>
      <c r="AP1" s="579"/>
    </row>
    <row r="2" spans="1:42" x14ac:dyDescent="0.25">
      <c r="A2" s="152"/>
      <c r="B2" s="152"/>
      <c r="C2" s="152"/>
      <c r="D2" s="152"/>
      <c r="E2" s="152"/>
      <c r="F2" s="152"/>
      <c r="G2" s="578"/>
      <c r="H2" s="578"/>
      <c r="I2" s="578"/>
      <c r="J2" s="578"/>
      <c r="K2" s="578"/>
      <c r="L2" s="578"/>
      <c r="M2" s="578"/>
      <c r="N2" s="578"/>
      <c r="O2" s="578"/>
      <c r="P2" s="578"/>
      <c r="Q2" s="578"/>
      <c r="R2" s="578"/>
      <c r="S2" s="578"/>
      <c r="T2" s="578"/>
      <c r="U2" s="578"/>
      <c r="V2" s="579"/>
      <c r="W2" s="579"/>
      <c r="X2" s="580"/>
      <c r="Y2" s="152"/>
      <c r="Z2" s="152"/>
      <c r="AA2" s="152"/>
      <c r="AB2" s="152"/>
      <c r="AC2" s="152"/>
      <c r="AD2" s="152"/>
      <c r="AE2" s="565"/>
      <c r="AF2" s="565"/>
      <c r="AG2" s="579"/>
      <c r="AH2" s="579"/>
      <c r="AI2" s="579"/>
      <c r="AJ2" s="579"/>
      <c r="AK2" s="579"/>
      <c r="AL2" s="579"/>
      <c r="AM2" s="579"/>
      <c r="AN2" s="579"/>
      <c r="AO2" s="579"/>
      <c r="AP2" s="579"/>
    </row>
    <row r="3" spans="1:42" x14ac:dyDescent="0.25">
      <c r="A3" s="152"/>
      <c r="B3" s="152"/>
      <c r="C3" s="152"/>
      <c r="D3" s="152"/>
      <c r="E3" s="152"/>
      <c r="F3" s="152"/>
      <c r="G3" s="886" t="s">
        <v>437</v>
      </c>
      <c r="H3" s="886"/>
      <c r="I3" s="886"/>
      <c r="J3" s="886"/>
      <c r="K3" s="886"/>
      <c r="L3" s="886"/>
      <c r="M3" s="886"/>
      <c r="N3" s="886"/>
      <c r="O3" s="886"/>
      <c r="P3" s="886"/>
      <c r="Q3" s="886"/>
      <c r="R3" s="886"/>
      <c r="S3" s="886"/>
      <c r="T3" s="886"/>
      <c r="U3" s="886"/>
      <c r="V3" s="579"/>
      <c r="W3" s="579"/>
      <c r="X3" s="580"/>
      <c r="Y3" s="152"/>
      <c r="Z3" s="152"/>
      <c r="AA3" s="152"/>
      <c r="AB3" s="152"/>
      <c r="AC3" s="152"/>
      <c r="AD3" s="152"/>
      <c r="AE3" s="565"/>
      <c r="AF3" s="887" t="s">
        <v>437</v>
      </c>
      <c r="AG3" s="887"/>
      <c r="AH3" s="887"/>
      <c r="AI3" s="887"/>
      <c r="AJ3" s="887"/>
      <c r="AK3" s="887"/>
      <c r="AL3" s="887"/>
      <c r="AM3" s="887"/>
      <c r="AN3" s="887"/>
      <c r="AO3" s="887"/>
      <c r="AP3" s="887"/>
    </row>
    <row r="4" spans="1:42" x14ac:dyDescent="0.25">
      <c r="A4" s="152"/>
      <c r="B4" s="152"/>
      <c r="C4" s="152"/>
      <c r="D4" s="152"/>
      <c r="E4" s="152"/>
      <c r="F4" s="152"/>
      <c r="G4" s="871" t="s">
        <v>430</v>
      </c>
      <c r="H4" s="872"/>
      <c r="I4" s="873"/>
      <c r="J4" s="888" t="s">
        <v>548</v>
      </c>
      <c r="K4" s="888"/>
      <c r="L4" s="889" t="s">
        <v>590</v>
      </c>
      <c r="M4" s="890"/>
      <c r="N4" s="890"/>
      <c r="O4" s="890"/>
      <c r="P4" s="890"/>
      <c r="Q4" s="890"/>
      <c r="R4" s="890"/>
      <c r="S4" s="890"/>
      <c r="T4" s="890"/>
      <c r="U4" s="891"/>
      <c r="V4" s="579"/>
      <c r="W4" s="579"/>
      <c r="X4" s="580"/>
      <c r="Y4" s="152"/>
      <c r="Z4" s="152"/>
      <c r="AA4" s="152"/>
      <c r="AB4" s="152"/>
      <c r="AC4" s="152"/>
      <c r="AD4" s="152"/>
      <c r="AE4" s="565"/>
      <c r="AF4" s="892" t="s">
        <v>591</v>
      </c>
      <c r="AG4" s="892"/>
      <c r="AH4" s="892"/>
      <c r="AI4" s="892"/>
      <c r="AJ4" s="892"/>
      <c r="AK4" s="892"/>
      <c r="AL4" s="892"/>
      <c r="AM4" s="892"/>
      <c r="AN4" s="892"/>
      <c r="AO4" s="892"/>
      <c r="AP4" s="892"/>
    </row>
    <row r="5" spans="1:42" ht="66" customHeight="1" x14ac:dyDescent="0.25">
      <c r="A5" s="452" t="s">
        <v>445</v>
      </c>
      <c r="B5" s="453" t="s">
        <v>414</v>
      </c>
      <c r="C5" s="454" t="s">
        <v>558</v>
      </c>
      <c r="D5" s="455" t="s">
        <v>1</v>
      </c>
      <c r="E5" s="455" t="s">
        <v>0</v>
      </c>
      <c r="F5" s="456" t="s">
        <v>510</v>
      </c>
      <c r="G5" s="598" t="s">
        <v>545</v>
      </c>
      <c r="H5" s="599" t="s">
        <v>547</v>
      </c>
      <c r="I5" s="600" t="s">
        <v>546</v>
      </c>
      <c r="J5" s="605" t="s">
        <v>549</v>
      </c>
      <c r="K5" s="606" t="s">
        <v>550</v>
      </c>
      <c r="L5" s="607" t="s">
        <v>588</v>
      </c>
      <c r="M5" s="608" t="s">
        <v>543</v>
      </c>
      <c r="N5" s="597" t="s">
        <v>589</v>
      </c>
      <c r="O5" s="608" t="s">
        <v>540</v>
      </c>
      <c r="P5" s="608" t="s">
        <v>575</v>
      </c>
      <c r="Q5" s="608" t="s">
        <v>544</v>
      </c>
      <c r="R5" s="597" t="s">
        <v>587</v>
      </c>
      <c r="S5" s="608" t="s">
        <v>572</v>
      </c>
      <c r="T5" s="608" t="s">
        <v>584</v>
      </c>
      <c r="U5" s="609" t="s">
        <v>446</v>
      </c>
      <c r="V5" s="610" t="s">
        <v>514</v>
      </c>
      <c r="W5" s="611" t="s">
        <v>515</v>
      </c>
      <c r="X5" s="580"/>
      <c r="Y5" s="452" t="s">
        <v>445</v>
      </c>
      <c r="Z5" s="453" t="s">
        <v>414</v>
      </c>
      <c r="AA5" s="454" t="s">
        <v>558</v>
      </c>
      <c r="AB5" s="455" t="s">
        <v>1</v>
      </c>
      <c r="AC5" s="455" t="s">
        <v>0</v>
      </c>
      <c r="AD5" s="456" t="s">
        <v>510</v>
      </c>
      <c r="AE5" s="612" t="s">
        <v>535</v>
      </c>
      <c r="AF5" s="613" t="s">
        <v>516</v>
      </c>
      <c r="AG5" s="607" t="s">
        <v>588</v>
      </c>
      <c r="AH5" s="608" t="s">
        <v>543</v>
      </c>
      <c r="AI5" s="597" t="s">
        <v>589</v>
      </c>
      <c r="AJ5" s="608" t="s">
        <v>540</v>
      </c>
      <c r="AK5" s="608" t="s">
        <v>575</v>
      </c>
      <c r="AL5" s="608" t="s">
        <v>544</v>
      </c>
      <c r="AM5" s="597" t="s">
        <v>587</v>
      </c>
      <c r="AN5" s="608" t="s">
        <v>572</v>
      </c>
      <c r="AO5" s="608" t="s">
        <v>584</v>
      </c>
      <c r="AP5" s="609" t="s">
        <v>446</v>
      </c>
    </row>
    <row r="6" spans="1:42" ht="11.45" customHeight="1" x14ac:dyDescent="0.25">
      <c r="A6" s="458">
        <v>2010</v>
      </c>
      <c r="B6" s="459" t="s">
        <v>459</v>
      </c>
      <c r="C6" s="458" t="s">
        <v>561</v>
      </c>
      <c r="D6" s="460" t="s">
        <v>4</v>
      </c>
      <c r="E6" s="460" t="s">
        <v>5</v>
      </c>
      <c r="F6" s="461" t="s">
        <v>314</v>
      </c>
      <c r="G6" s="440">
        <v>0.47715229999999997</v>
      </c>
      <c r="H6" s="441">
        <v>0.36766199999999999</v>
      </c>
      <c r="I6" s="442">
        <v>0.33005669999999998</v>
      </c>
      <c r="J6" s="272">
        <f>G6-I6</f>
        <v>0.14709559999999999</v>
      </c>
      <c r="K6" s="434">
        <f>(G6-I6)/G6</f>
        <v>0.30827809066413386</v>
      </c>
      <c r="L6" s="440">
        <v>5.9514999999999998E-2</v>
      </c>
      <c r="M6" s="441">
        <v>8.6299999999999997E-5</v>
      </c>
      <c r="N6" s="441">
        <v>2.8340400000000002E-2</v>
      </c>
      <c r="O6" s="441">
        <v>5.2260000000000002E-4</v>
      </c>
      <c r="P6" s="441">
        <v>7.9667999999999996E-3</v>
      </c>
      <c r="Q6" s="441">
        <v>2.0243000000000001E-3</v>
      </c>
      <c r="R6" s="441">
        <v>4.4700000000000002E-5</v>
      </c>
      <c r="S6" s="441">
        <v>1.08028E-2</v>
      </c>
      <c r="T6" s="441">
        <f>H6-I6</f>
        <v>3.7605300000000008E-2</v>
      </c>
      <c r="U6" s="442">
        <f>J6-SUM(L6:T6)</f>
        <v>1.8740000000000423E-4</v>
      </c>
      <c r="V6" s="462">
        <f>U6/J6</f>
        <v>1.2740013977304845E-3</v>
      </c>
      <c r="W6" s="463">
        <f>S6/J6</f>
        <v>7.3440673956257016E-2</v>
      </c>
      <c r="X6" s="580"/>
      <c r="Y6" s="458">
        <v>2010</v>
      </c>
      <c r="Z6" s="459" t="s">
        <v>459</v>
      </c>
      <c r="AA6" s="458" t="s">
        <v>561</v>
      </c>
      <c r="AB6" s="460" t="s">
        <v>4</v>
      </c>
      <c r="AC6" s="460" t="s">
        <v>5</v>
      </c>
      <c r="AD6" s="461" t="s">
        <v>314</v>
      </c>
      <c r="AE6" s="464">
        <f>+(G6-I6)/G6</f>
        <v>0.30827809066413386</v>
      </c>
      <c r="AF6" s="464">
        <f>+J6/$J6</f>
        <v>1</v>
      </c>
      <c r="AG6" s="465">
        <f>+L6/$J6</f>
        <v>0.4046008174275777</v>
      </c>
      <c r="AH6" s="466">
        <f t="shared" ref="AH6:AP21" si="0">+M6/$J6</f>
        <v>5.8669327974460151E-4</v>
      </c>
      <c r="AI6" s="466">
        <f t="shared" si="0"/>
        <v>0.19266653795218894</v>
      </c>
      <c r="AJ6" s="466">
        <f t="shared" si="0"/>
        <v>3.5527915178972047E-3</v>
      </c>
      <c r="AK6" s="466">
        <f t="shared" si="0"/>
        <v>5.4160695493271044E-2</v>
      </c>
      <c r="AL6" s="466">
        <f t="shared" si="0"/>
        <v>1.3761798449443764E-2</v>
      </c>
      <c r="AM6" s="466">
        <f t="shared" si="0"/>
        <v>3.0388400468810763E-4</v>
      </c>
      <c r="AN6" s="466">
        <f t="shared" si="0"/>
        <v>7.3440673956257016E-2</v>
      </c>
      <c r="AO6" s="466">
        <f t="shared" si="0"/>
        <v>0.25565210652120124</v>
      </c>
      <c r="AP6" s="467">
        <f t="shared" si="0"/>
        <v>1.2740013977304845E-3</v>
      </c>
    </row>
    <row r="7" spans="1:42" ht="11.45" customHeight="1" x14ac:dyDescent="0.25">
      <c r="A7" s="458">
        <v>2008</v>
      </c>
      <c r="B7" s="459" t="s">
        <v>459</v>
      </c>
      <c r="C7" s="458" t="s">
        <v>561</v>
      </c>
      <c r="D7" s="460" t="s">
        <v>6</v>
      </c>
      <c r="E7" s="460" t="s">
        <v>7</v>
      </c>
      <c r="F7" s="461" t="s">
        <v>314</v>
      </c>
      <c r="G7" s="440">
        <v>0.4749102</v>
      </c>
      <c r="H7" s="441">
        <v>0.37573260000000003</v>
      </c>
      <c r="I7" s="442">
        <v>0.33309480000000002</v>
      </c>
      <c r="J7" s="272">
        <f t="shared" ref="J7:J70" si="1">G7-I7</f>
        <v>0.14181539999999998</v>
      </c>
      <c r="K7" s="434">
        <f t="shared" ref="K7:K70" si="2">(G7-I7)/G7</f>
        <v>0.29861519082976101</v>
      </c>
      <c r="L7" s="440">
        <v>5.5121200000000002E-2</v>
      </c>
      <c r="M7" s="441">
        <v>1.2239999999999999E-4</v>
      </c>
      <c r="N7" s="441">
        <v>2.8187899999999998E-2</v>
      </c>
      <c r="O7" s="441">
        <v>6.8610000000000003E-4</v>
      </c>
      <c r="P7" s="441">
        <v>5.6500999999999999E-3</v>
      </c>
      <c r="Q7" s="441">
        <v>1.6926000000000001E-3</v>
      </c>
      <c r="R7" s="441">
        <v>1.2070000000000001E-4</v>
      </c>
      <c r="S7" s="441">
        <v>7.5079999999999999E-3</v>
      </c>
      <c r="T7" s="441">
        <f t="shared" ref="T7:T70" si="3">H7-I7</f>
        <v>4.2637800000000003E-2</v>
      </c>
      <c r="U7" s="442">
        <f t="shared" ref="U7:U70" si="4">J7-SUM(L7:T7)</f>
        <v>8.8599999999966483E-5</v>
      </c>
      <c r="V7" s="462">
        <f t="shared" ref="V7:V70" si="5">U7/J7</f>
        <v>6.2475584456953546E-4</v>
      </c>
      <c r="W7" s="463">
        <f t="shared" ref="W7:W70" si="6">S7/J7</f>
        <v>5.2942064119975693E-2</v>
      </c>
      <c r="X7" s="580"/>
      <c r="Y7" s="458">
        <v>2008</v>
      </c>
      <c r="Z7" s="459" t="s">
        <v>459</v>
      </c>
      <c r="AA7" s="458" t="s">
        <v>561</v>
      </c>
      <c r="AB7" s="460" t="s">
        <v>6</v>
      </c>
      <c r="AC7" s="460" t="s">
        <v>7</v>
      </c>
      <c r="AD7" s="461" t="s">
        <v>314</v>
      </c>
      <c r="AE7" s="464">
        <f t="shared" ref="AE7:AE70" si="7">+(G7-I7)/G7</f>
        <v>0.29861519082976101</v>
      </c>
      <c r="AF7" s="464">
        <f t="shared" ref="AF7:AF70" si="8">+J7/$J7</f>
        <v>1</v>
      </c>
      <c r="AG7" s="465">
        <f t="shared" ref="AG7:AO64" si="9">+L7/$J7</f>
        <v>0.38868275236680933</v>
      </c>
      <c r="AH7" s="466">
        <f t="shared" si="0"/>
        <v>8.6309385299480879E-4</v>
      </c>
      <c r="AI7" s="466">
        <f t="shared" si="0"/>
        <v>0.19876473218000304</v>
      </c>
      <c r="AJ7" s="466">
        <f t="shared" si="0"/>
        <v>4.8379795142135485E-3</v>
      </c>
      <c r="AK7" s="466">
        <f t="shared" si="0"/>
        <v>3.9841230219003015E-2</v>
      </c>
      <c r="AL7" s="466">
        <f t="shared" si="0"/>
        <v>1.1935234114207627E-2</v>
      </c>
      <c r="AM7" s="466">
        <f t="shared" si="0"/>
        <v>8.51106438369881E-4</v>
      </c>
      <c r="AN7" s="466">
        <f t="shared" si="0"/>
        <v>5.2942064119975693E-2</v>
      </c>
      <c r="AO7" s="466">
        <f t="shared" si="0"/>
        <v>0.30065705134985349</v>
      </c>
      <c r="AP7" s="467">
        <f t="shared" si="0"/>
        <v>6.2475584456953546E-4</v>
      </c>
    </row>
    <row r="8" spans="1:42" ht="11.45" customHeight="1" x14ac:dyDescent="0.25">
      <c r="A8" s="458">
        <v>2003</v>
      </c>
      <c r="B8" s="459" t="s">
        <v>459</v>
      </c>
      <c r="C8" s="458" t="s">
        <v>561</v>
      </c>
      <c r="D8" s="460" t="s">
        <v>8</v>
      </c>
      <c r="E8" s="460" t="s">
        <v>9</v>
      </c>
      <c r="F8" s="461" t="s">
        <v>314</v>
      </c>
      <c r="G8" s="440">
        <v>0.47548750000000001</v>
      </c>
      <c r="H8" s="441">
        <v>0.3596799</v>
      </c>
      <c r="I8" s="442">
        <v>0.31206430000000002</v>
      </c>
      <c r="J8" s="272">
        <f t="shared" si="1"/>
        <v>0.16342319999999999</v>
      </c>
      <c r="K8" s="434">
        <f t="shared" si="2"/>
        <v>0.3436961013696469</v>
      </c>
      <c r="L8" s="440">
        <v>6.5491199999999999E-2</v>
      </c>
      <c r="M8" s="441">
        <v>4.5639999999999998E-4</v>
      </c>
      <c r="N8" s="441">
        <v>3.15929E-2</v>
      </c>
      <c r="O8" s="441"/>
      <c r="P8" s="441">
        <v>1.1822600000000001E-2</v>
      </c>
      <c r="Q8" s="441"/>
      <c r="R8" s="441">
        <v>1.727E-4</v>
      </c>
      <c r="S8" s="441">
        <v>6.1888999999999998E-3</v>
      </c>
      <c r="T8" s="441">
        <f t="shared" si="3"/>
        <v>4.761559999999998E-2</v>
      </c>
      <c r="U8" s="442">
        <f t="shared" si="4"/>
        <v>8.2899999999996865E-5</v>
      </c>
      <c r="V8" s="462">
        <f t="shared" si="5"/>
        <v>5.0727191732873218E-4</v>
      </c>
      <c r="W8" s="463">
        <f t="shared" si="6"/>
        <v>3.7870388047719049E-2</v>
      </c>
      <c r="X8" s="580"/>
      <c r="Y8" s="458">
        <v>2003</v>
      </c>
      <c r="Z8" s="459" t="s">
        <v>459</v>
      </c>
      <c r="AA8" s="458" t="s">
        <v>561</v>
      </c>
      <c r="AB8" s="460" t="s">
        <v>8</v>
      </c>
      <c r="AC8" s="460" t="s">
        <v>9</v>
      </c>
      <c r="AD8" s="461" t="s">
        <v>314</v>
      </c>
      <c r="AE8" s="464">
        <f t="shared" si="7"/>
        <v>0.3436961013696469</v>
      </c>
      <c r="AF8" s="464">
        <f t="shared" si="8"/>
        <v>1</v>
      </c>
      <c r="AG8" s="465">
        <f t="shared" si="9"/>
        <v>0.4007460385061607</v>
      </c>
      <c r="AH8" s="466">
        <f t="shared" si="0"/>
        <v>2.792749132314139E-3</v>
      </c>
      <c r="AI8" s="466">
        <f t="shared" si="0"/>
        <v>0.19331955316013885</v>
      </c>
      <c r="AJ8" s="466"/>
      <c r="AK8" s="466">
        <f t="shared" si="0"/>
        <v>7.2343461638249659E-2</v>
      </c>
      <c r="AL8" s="466"/>
      <c r="AM8" s="466">
        <f t="shared" si="0"/>
        <v>1.0567655020829356E-3</v>
      </c>
      <c r="AN8" s="466">
        <f t="shared" si="0"/>
        <v>3.7870388047719049E-2</v>
      </c>
      <c r="AO8" s="466">
        <f t="shared" si="0"/>
        <v>0.29136377209600584</v>
      </c>
      <c r="AP8" s="467">
        <f t="shared" si="0"/>
        <v>5.0727191732873218E-4</v>
      </c>
    </row>
    <row r="9" spans="1:42" ht="11.45" customHeight="1" x14ac:dyDescent="0.25">
      <c r="A9" s="458">
        <v>2001</v>
      </c>
      <c r="B9" s="459" t="s">
        <v>459</v>
      </c>
      <c r="C9" s="458" t="s">
        <v>561</v>
      </c>
      <c r="D9" s="460" t="s">
        <v>10</v>
      </c>
      <c r="E9" s="460" t="s">
        <v>11</v>
      </c>
      <c r="F9" s="461" t="s">
        <v>314</v>
      </c>
      <c r="G9" s="440">
        <v>0.48829860000000003</v>
      </c>
      <c r="H9" s="441">
        <v>0.36621350000000003</v>
      </c>
      <c r="I9" s="442">
        <v>0.31705489999999997</v>
      </c>
      <c r="J9" s="272">
        <f t="shared" si="1"/>
        <v>0.17124370000000005</v>
      </c>
      <c r="K9" s="434">
        <f t="shared" si="2"/>
        <v>0.3506946364376225</v>
      </c>
      <c r="L9" s="440">
        <v>6.7925299999999994E-2</v>
      </c>
      <c r="M9" s="441">
        <v>4.5110000000000001E-4</v>
      </c>
      <c r="N9" s="441">
        <v>3.39326E-2</v>
      </c>
      <c r="O9" s="441"/>
      <c r="P9" s="441">
        <v>1.22574E-2</v>
      </c>
      <c r="Q9" s="441"/>
      <c r="R9" s="441">
        <v>2.9149999999999998E-4</v>
      </c>
      <c r="S9" s="441">
        <v>7.1276999999999998E-3</v>
      </c>
      <c r="T9" s="441">
        <f t="shared" si="3"/>
        <v>4.9158600000000052E-2</v>
      </c>
      <c r="U9" s="442">
        <f t="shared" si="4"/>
        <v>9.950000000003012E-5</v>
      </c>
      <c r="V9" s="462">
        <f t="shared" si="5"/>
        <v>5.8104327341694962E-4</v>
      </c>
      <c r="W9" s="463">
        <f t="shared" si="6"/>
        <v>4.1623137084751134E-2</v>
      </c>
      <c r="X9" s="580"/>
      <c r="Y9" s="458">
        <v>2001</v>
      </c>
      <c r="Z9" s="459" t="s">
        <v>459</v>
      </c>
      <c r="AA9" s="458" t="s">
        <v>561</v>
      </c>
      <c r="AB9" s="460" t="s">
        <v>10</v>
      </c>
      <c r="AC9" s="460" t="s">
        <v>11</v>
      </c>
      <c r="AD9" s="461" t="s">
        <v>314</v>
      </c>
      <c r="AE9" s="464">
        <f t="shared" si="7"/>
        <v>0.3506946364376225</v>
      </c>
      <c r="AF9" s="464">
        <f t="shared" si="8"/>
        <v>1</v>
      </c>
      <c r="AG9" s="465">
        <f t="shared" si="9"/>
        <v>0.39665867999815452</v>
      </c>
      <c r="AH9" s="466">
        <f t="shared" si="0"/>
        <v>2.634257493852328E-3</v>
      </c>
      <c r="AI9" s="466">
        <f t="shared" si="0"/>
        <v>0.19815385909087452</v>
      </c>
      <c r="AJ9" s="466"/>
      <c r="AK9" s="466">
        <f t="shared" si="0"/>
        <v>7.1578691654057905E-2</v>
      </c>
      <c r="AL9" s="466"/>
      <c r="AM9" s="466">
        <f t="shared" si="0"/>
        <v>1.7022524040300453E-3</v>
      </c>
      <c r="AN9" s="466">
        <f t="shared" si="0"/>
        <v>4.1623137084751134E-2</v>
      </c>
      <c r="AO9" s="466">
        <f t="shared" si="0"/>
        <v>0.28706807900086273</v>
      </c>
      <c r="AP9" s="467">
        <f t="shared" si="0"/>
        <v>5.8104327341694962E-4</v>
      </c>
    </row>
    <row r="10" spans="1:42" ht="11.45" customHeight="1" x14ac:dyDescent="0.25">
      <c r="A10" s="458">
        <v>1995</v>
      </c>
      <c r="B10" s="459" t="s">
        <v>459</v>
      </c>
      <c r="C10" s="458" t="s">
        <v>561</v>
      </c>
      <c r="D10" s="460" t="s">
        <v>12</v>
      </c>
      <c r="E10" s="460" t="s">
        <v>13</v>
      </c>
      <c r="F10" s="461" t="s">
        <v>314</v>
      </c>
      <c r="G10" s="440">
        <v>0.47380430000000001</v>
      </c>
      <c r="H10" s="441">
        <v>0.35688140000000002</v>
      </c>
      <c r="I10" s="442">
        <v>0.30825000000000002</v>
      </c>
      <c r="J10" s="272">
        <f t="shared" si="1"/>
        <v>0.16555429999999999</v>
      </c>
      <c r="K10" s="434">
        <f t="shared" si="2"/>
        <v>0.34941493777072091</v>
      </c>
      <c r="L10" s="440">
        <v>6.4393300000000001E-2</v>
      </c>
      <c r="M10" s="441">
        <v>1.2991999999999999E-3</v>
      </c>
      <c r="N10" s="441">
        <v>2.6025599999999999E-2</v>
      </c>
      <c r="O10" s="441">
        <v>3.7358999999999999E-3</v>
      </c>
      <c r="P10" s="441">
        <v>1.6045E-2</v>
      </c>
      <c r="Q10" s="441"/>
      <c r="R10" s="441">
        <v>4.3879999999999999E-4</v>
      </c>
      <c r="S10" s="441">
        <v>4.7158E-3</v>
      </c>
      <c r="T10" s="441">
        <f t="shared" si="3"/>
        <v>4.8631399999999991E-2</v>
      </c>
      <c r="U10" s="442">
        <f t="shared" si="4"/>
        <v>2.6929999999997234E-4</v>
      </c>
      <c r="V10" s="462">
        <f t="shared" si="5"/>
        <v>1.6266566316910666E-3</v>
      </c>
      <c r="W10" s="463">
        <f t="shared" si="6"/>
        <v>2.8484914013106277E-2</v>
      </c>
      <c r="X10" s="580"/>
      <c r="Y10" s="458">
        <v>1995</v>
      </c>
      <c r="Z10" s="459" t="s">
        <v>459</v>
      </c>
      <c r="AA10" s="458" t="s">
        <v>561</v>
      </c>
      <c r="AB10" s="460" t="s">
        <v>12</v>
      </c>
      <c r="AC10" s="460" t="s">
        <v>13</v>
      </c>
      <c r="AD10" s="461" t="s">
        <v>314</v>
      </c>
      <c r="AE10" s="464">
        <f t="shared" si="7"/>
        <v>0.34941493777072091</v>
      </c>
      <c r="AF10" s="464">
        <f t="shared" si="8"/>
        <v>1</v>
      </c>
      <c r="AG10" s="465">
        <f t="shared" si="9"/>
        <v>0.38895576859072828</v>
      </c>
      <c r="AH10" s="466">
        <f t="shared" si="0"/>
        <v>7.8475762936994087E-3</v>
      </c>
      <c r="AI10" s="466">
        <f t="shared" si="0"/>
        <v>0.15720280294743175</v>
      </c>
      <c r="AJ10" s="466">
        <f t="shared" si="0"/>
        <v>2.256601006437163E-2</v>
      </c>
      <c r="AK10" s="466">
        <f t="shared" si="0"/>
        <v>9.6916842389475844E-2</v>
      </c>
      <c r="AL10" s="466"/>
      <c r="AM10" s="466">
        <f t="shared" si="0"/>
        <v>2.650489899688501E-3</v>
      </c>
      <c r="AN10" s="466">
        <f t="shared" si="0"/>
        <v>2.8484914013106277E-2</v>
      </c>
      <c r="AO10" s="466">
        <f t="shared" si="0"/>
        <v>0.2937489391698071</v>
      </c>
      <c r="AP10" s="467">
        <f t="shared" si="0"/>
        <v>1.6266566316910666E-3</v>
      </c>
    </row>
    <row r="11" spans="1:42" ht="11.45" customHeight="1" x14ac:dyDescent="0.25">
      <c r="A11" s="458">
        <v>1989</v>
      </c>
      <c r="B11" s="459" t="s">
        <v>459</v>
      </c>
      <c r="C11" s="458" t="s">
        <v>561</v>
      </c>
      <c r="D11" s="460" t="s">
        <v>14</v>
      </c>
      <c r="E11" s="460" t="s">
        <v>15</v>
      </c>
      <c r="F11" s="461" t="s">
        <v>314</v>
      </c>
      <c r="G11" s="440">
        <v>0.4345214</v>
      </c>
      <c r="H11" s="441">
        <v>0.3525952</v>
      </c>
      <c r="I11" s="442">
        <v>0.30248000000000003</v>
      </c>
      <c r="J11" s="272">
        <f t="shared" si="1"/>
        <v>0.13204139999999998</v>
      </c>
      <c r="K11" s="434">
        <f t="shared" si="2"/>
        <v>0.30387778369488816</v>
      </c>
      <c r="L11" s="440">
        <v>5.0174299999999998E-2</v>
      </c>
      <c r="M11" s="441">
        <v>1.6846999999999999E-3</v>
      </c>
      <c r="N11" s="441">
        <v>1.5601800000000001E-2</v>
      </c>
      <c r="O11" s="441">
        <v>1.4368E-3</v>
      </c>
      <c r="P11" s="441">
        <v>9.7397000000000004E-3</v>
      </c>
      <c r="Q11" s="441"/>
      <c r="R11" s="441"/>
      <c r="S11" s="441">
        <v>3.2509000000000001E-3</v>
      </c>
      <c r="T11" s="441">
        <f t="shared" si="3"/>
        <v>5.0115199999999971E-2</v>
      </c>
      <c r="U11" s="442">
        <f t="shared" si="4"/>
        <v>3.7999999999982492E-5</v>
      </c>
      <c r="V11" s="462">
        <f t="shared" si="5"/>
        <v>2.8778852693157219E-4</v>
      </c>
      <c r="W11" s="463">
        <f t="shared" si="6"/>
        <v>2.4620308479007348E-2</v>
      </c>
      <c r="X11" s="580"/>
      <c r="Y11" s="458">
        <v>1989</v>
      </c>
      <c r="Z11" s="459" t="s">
        <v>459</v>
      </c>
      <c r="AA11" s="458" t="s">
        <v>561</v>
      </c>
      <c r="AB11" s="460" t="s">
        <v>14</v>
      </c>
      <c r="AC11" s="460" t="s">
        <v>15</v>
      </c>
      <c r="AD11" s="461" t="s">
        <v>314</v>
      </c>
      <c r="AE11" s="464">
        <f t="shared" si="7"/>
        <v>0.30387778369488816</v>
      </c>
      <c r="AF11" s="464">
        <f t="shared" si="8"/>
        <v>1</v>
      </c>
      <c r="AG11" s="465">
        <f t="shared" si="9"/>
        <v>0.3799891549165641</v>
      </c>
      <c r="AH11" s="466">
        <f t="shared" si="0"/>
        <v>1.2758877140048502E-2</v>
      </c>
      <c r="AI11" s="466">
        <f t="shared" si="0"/>
        <v>0.11815839577587033</v>
      </c>
      <c r="AJ11" s="466">
        <f t="shared" si="0"/>
        <v>1.0881435670933512E-2</v>
      </c>
      <c r="AK11" s="466">
        <f t="shared" si="0"/>
        <v>7.3762471467282251E-2</v>
      </c>
      <c r="AL11" s="466"/>
      <c r="AM11" s="466"/>
      <c r="AN11" s="466">
        <f t="shared" si="0"/>
        <v>2.4620308479007348E-2</v>
      </c>
      <c r="AO11" s="466">
        <f t="shared" si="0"/>
        <v>0.3795415680233622</v>
      </c>
      <c r="AP11" s="467">
        <f t="shared" si="0"/>
        <v>2.8778852693157219E-4</v>
      </c>
    </row>
    <row r="12" spans="1:42" ht="11.45" customHeight="1" x14ac:dyDescent="0.25">
      <c r="A12" s="458">
        <v>1985</v>
      </c>
      <c r="B12" s="459" t="s">
        <v>459</v>
      </c>
      <c r="C12" s="458" t="s">
        <v>561</v>
      </c>
      <c r="D12" s="460" t="s">
        <v>16</v>
      </c>
      <c r="E12" s="460" t="s">
        <v>17</v>
      </c>
      <c r="F12" s="461" t="s">
        <v>314</v>
      </c>
      <c r="G12" s="440">
        <v>0.43449840000000001</v>
      </c>
      <c r="H12" s="441">
        <v>0.34611579999999997</v>
      </c>
      <c r="I12" s="442">
        <v>0.29153829999999997</v>
      </c>
      <c r="J12" s="272">
        <f t="shared" si="1"/>
        <v>0.14296010000000003</v>
      </c>
      <c r="K12" s="434">
        <f t="shared" si="2"/>
        <v>0.32902330595463652</v>
      </c>
      <c r="L12" s="440">
        <v>5.8995699999999998E-2</v>
      </c>
      <c r="M12" s="441">
        <v>1.6672E-3</v>
      </c>
      <c r="N12" s="441">
        <v>5.7076999999999996E-3</v>
      </c>
      <c r="O12" s="441">
        <v>7.4330000000000002E-4</v>
      </c>
      <c r="P12" s="441">
        <v>1.15806E-2</v>
      </c>
      <c r="Q12" s="441"/>
      <c r="R12" s="441"/>
      <c r="S12" s="441">
        <v>9.6708000000000002E-3</v>
      </c>
      <c r="T12" s="441">
        <f t="shared" si="3"/>
        <v>5.4577500000000001E-2</v>
      </c>
      <c r="U12" s="442">
        <f t="shared" si="4"/>
        <v>1.7300000000025628E-5</v>
      </c>
      <c r="V12" s="462">
        <f t="shared" si="5"/>
        <v>1.2101278608524773E-4</v>
      </c>
      <c r="W12" s="463">
        <f t="shared" si="6"/>
        <v>6.764684691742659E-2</v>
      </c>
      <c r="X12" s="580"/>
      <c r="Y12" s="458">
        <v>1985</v>
      </c>
      <c r="Z12" s="459" t="s">
        <v>459</v>
      </c>
      <c r="AA12" s="458" t="s">
        <v>561</v>
      </c>
      <c r="AB12" s="460" t="s">
        <v>16</v>
      </c>
      <c r="AC12" s="460" t="s">
        <v>17</v>
      </c>
      <c r="AD12" s="461" t="s">
        <v>314</v>
      </c>
      <c r="AE12" s="464">
        <f t="shared" si="7"/>
        <v>0.32902330595463652</v>
      </c>
      <c r="AF12" s="464">
        <f t="shared" si="8"/>
        <v>1</v>
      </c>
      <c r="AG12" s="465">
        <f t="shared" si="9"/>
        <v>0.41267248693866321</v>
      </c>
      <c r="AH12" s="466">
        <f t="shared" si="0"/>
        <v>1.1661995200059314E-2</v>
      </c>
      <c r="AI12" s="466">
        <f t="shared" si="0"/>
        <v>3.9925125961719377E-2</v>
      </c>
      <c r="AJ12" s="466">
        <f t="shared" si="0"/>
        <v>5.1993528264179991E-3</v>
      </c>
      <c r="AK12" s="466">
        <f t="shared" si="0"/>
        <v>8.1005819106170163E-2</v>
      </c>
      <c r="AL12" s="466"/>
      <c r="AM12" s="466"/>
      <c r="AN12" s="466">
        <f t="shared" si="0"/>
        <v>6.764684691742659E-2</v>
      </c>
      <c r="AO12" s="466">
        <f t="shared" si="0"/>
        <v>0.38176736026345803</v>
      </c>
      <c r="AP12" s="467">
        <f t="shared" si="0"/>
        <v>1.2101278608524773E-4</v>
      </c>
    </row>
    <row r="13" spans="1:42" ht="11.45" customHeight="1" x14ac:dyDescent="0.25">
      <c r="A13" s="458">
        <v>1981</v>
      </c>
      <c r="B13" s="459" t="s">
        <v>459</v>
      </c>
      <c r="C13" s="458" t="s">
        <v>561</v>
      </c>
      <c r="D13" s="460" t="s">
        <v>18</v>
      </c>
      <c r="E13" s="460" t="s">
        <v>19</v>
      </c>
      <c r="F13" s="461" t="s">
        <v>314</v>
      </c>
      <c r="G13" s="440">
        <v>0.402499</v>
      </c>
      <c r="H13" s="441">
        <v>0.32677909999999999</v>
      </c>
      <c r="I13" s="442">
        <v>0.28069690000000003</v>
      </c>
      <c r="J13" s="272">
        <f t="shared" si="1"/>
        <v>0.12180209999999997</v>
      </c>
      <c r="K13" s="434">
        <f t="shared" si="2"/>
        <v>0.3026146648811549</v>
      </c>
      <c r="L13" s="440">
        <v>4.9546399999999997E-2</v>
      </c>
      <c r="M13" s="441">
        <v>1.9135000000000001E-3</v>
      </c>
      <c r="N13" s="441">
        <v>6.1612999999999998E-3</v>
      </c>
      <c r="O13" s="441">
        <v>1.2084000000000001E-3</v>
      </c>
      <c r="P13" s="441">
        <v>8.4343000000000005E-3</v>
      </c>
      <c r="Q13" s="441"/>
      <c r="R13" s="441"/>
      <c r="S13" s="441">
        <v>8.3943999999999998E-3</v>
      </c>
      <c r="T13" s="441">
        <f t="shared" si="3"/>
        <v>4.6082199999999962E-2</v>
      </c>
      <c r="U13" s="442">
        <f t="shared" si="4"/>
        <v>6.160000000000887E-5</v>
      </c>
      <c r="V13" s="462">
        <f t="shared" si="5"/>
        <v>5.0573840680915097E-4</v>
      </c>
      <c r="W13" s="463">
        <f t="shared" si="6"/>
        <v>6.8918351982437107E-2</v>
      </c>
      <c r="X13" s="580"/>
      <c r="Y13" s="458">
        <v>1981</v>
      </c>
      <c r="Z13" s="459" t="s">
        <v>459</v>
      </c>
      <c r="AA13" s="458" t="s">
        <v>561</v>
      </c>
      <c r="AB13" s="460" t="s">
        <v>18</v>
      </c>
      <c r="AC13" s="460" t="s">
        <v>19</v>
      </c>
      <c r="AD13" s="461" t="s">
        <v>314</v>
      </c>
      <c r="AE13" s="464">
        <f t="shared" si="7"/>
        <v>0.3026146648811549</v>
      </c>
      <c r="AF13" s="464">
        <f t="shared" si="8"/>
        <v>1</v>
      </c>
      <c r="AG13" s="465">
        <f t="shared" si="9"/>
        <v>0.40677787985593034</v>
      </c>
      <c r="AH13" s="466">
        <f t="shared" si="0"/>
        <v>1.570990976346057E-2</v>
      </c>
      <c r="AI13" s="466">
        <f t="shared" si="0"/>
        <v>5.0584513731700857E-2</v>
      </c>
      <c r="AJ13" s="466">
        <f t="shared" si="0"/>
        <v>9.921011214092371E-3</v>
      </c>
      <c r="AK13" s="466">
        <f t="shared" si="0"/>
        <v>6.9245932541392982E-2</v>
      </c>
      <c r="AL13" s="466"/>
      <c r="AM13" s="466"/>
      <c r="AN13" s="466">
        <f t="shared" si="0"/>
        <v>6.8918351982437107E-2</v>
      </c>
      <c r="AO13" s="466">
        <f t="shared" si="0"/>
        <v>0.37833666250417664</v>
      </c>
      <c r="AP13" s="467">
        <f t="shared" si="0"/>
        <v>5.0573840680915097E-4</v>
      </c>
    </row>
    <row r="14" spans="1:42" ht="11.45" customHeight="1" x14ac:dyDescent="0.25">
      <c r="A14" s="469">
        <v>2013</v>
      </c>
      <c r="B14" s="470" t="s">
        <v>460</v>
      </c>
      <c r="C14" s="469" t="s">
        <v>559</v>
      </c>
      <c r="D14" s="471" t="s">
        <v>20</v>
      </c>
      <c r="E14" s="471" t="s">
        <v>21</v>
      </c>
      <c r="F14" s="472" t="s">
        <v>314</v>
      </c>
      <c r="G14" s="473">
        <v>0.49322860000000002</v>
      </c>
      <c r="H14" s="474">
        <v>0.32242969999999999</v>
      </c>
      <c r="I14" s="475">
        <v>0.27862360000000003</v>
      </c>
      <c r="J14" s="581">
        <f t="shared" si="1"/>
        <v>0.21460499999999999</v>
      </c>
      <c r="K14" s="435">
        <f t="shared" si="2"/>
        <v>0.43510250622125313</v>
      </c>
      <c r="L14" s="473">
        <v>0.13210150000000001</v>
      </c>
      <c r="M14" s="474">
        <v>2.2642000000000001E-3</v>
      </c>
      <c r="N14" s="474">
        <v>1.72058E-2</v>
      </c>
      <c r="O14" s="474">
        <v>1.2842000000000001E-3</v>
      </c>
      <c r="P14" s="474">
        <v>1.3025699999999999E-2</v>
      </c>
      <c r="Q14" s="474">
        <v>1.4015E-3</v>
      </c>
      <c r="R14" s="474">
        <v>3.7637999999999999E-3</v>
      </c>
      <c r="S14" s="474">
        <v>-1.22E-5</v>
      </c>
      <c r="T14" s="474">
        <f t="shared" si="3"/>
        <v>4.3806099999999959E-2</v>
      </c>
      <c r="U14" s="475">
        <f t="shared" si="4"/>
        <v>-2.3560000000000247E-4</v>
      </c>
      <c r="V14" s="476">
        <f t="shared" si="5"/>
        <v>-1.097830898627723E-3</v>
      </c>
      <c r="W14" s="477">
        <f t="shared" si="6"/>
        <v>-5.6848628876307639E-5</v>
      </c>
      <c r="X14" s="580"/>
      <c r="Y14" s="469">
        <v>2013</v>
      </c>
      <c r="Z14" s="470" t="s">
        <v>460</v>
      </c>
      <c r="AA14" s="469" t="s">
        <v>559</v>
      </c>
      <c r="AB14" s="471" t="s">
        <v>20</v>
      </c>
      <c r="AC14" s="471" t="s">
        <v>21</v>
      </c>
      <c r="AD14" s="472" t="s">
        <v>314</v>
      </c>
      <c r="AE14" s="478">
        <f t="shared" si="7"/>
        <v>0.43510250622125313</v>
      </c>
      <c r="AF14" s="478">
        <f t="shared" si="8"/>
        <v>1</v>
      </c>
      <c r="AG14" s="479">
        <f t="shared" si="9"/>
        <v>0.61555648750029135</v>
      </c>
      <c r="AH14" s="480">
        <f t="shared" si="0"/>
        <v>1.0550546352601291E-2</v>
      </c>
      <c r="AI14" s="480">
        <f t="shared" si="0"/>
        <v>8.017427366557163E-2</v>
      </c>
      <c r="AJ14" s="480">
        <f t="shared" si="0"/>
        <v>5.9840171477831376E-3</v>
      </c>
      <c r="AK14" s="480">
        <f t="shared" si="0"/>
        <v>6.069616271755085E-2</v>
      </c>
      <c r="AL14" s="480">
        <f t="shared" si="0"/>
        <v>6.530602735257799E-3</v>
      </c>
      <c r="AM14" s="480">
        <f t="shared" si="0"/>
        <v>1.7538267980708743E-2</v>
      </c>
      <c r="AN14" s="480">
        <f t="shared" si="0"/>
        <v>-5.6848628876307639E-5</v>
      </c>
      <c r="AO14" s="480">
        <f t="shared" si="0"/>
        <v>0.20412432142773915</v>
      </c>
      <c r="AP14" s="481">
        <f t="shared" si="0"/>
        <v>-1.097830898627723E-3</v>
      </c>
    </row>
    <row r="15" spans="1:42" ht="11.45" customHeight="1" x14ac:dyDescent="0.25">
      <c r="A15" s="458">
        <v>2010</v>
      </c>
      <c r="B15" s="459" t="s">
        <v>460</v>
      </c>
      <c r="C15" s="458" t="s">
        <v>559</v>
      </c>
      <c r="D15" s="460" t="s">
        <v>4</v>
      </c>
      <c r="E15" s="460" t="s">
        <v>22</v>
      </c>
      <c r="F15" s="461" t="s">
        <v>314</v>
      </c>
      <c r="G15" s="440">
        <v>0.49091859999999998</v>
      </c>
      <c r="H15" s="441">
        <v>0.32498260000000001</v>
      </c>
      <c r="I15" s="442">
        <v>0.27928360000000002</v>
      </c>
      <c r="J15" s="273">
        <f t="shared" si="1"/>
        <v>0.21163499999999996</v>
      </c>
      <c r="K15" s="436">
        <f t="shared" si="2"/>
        <v>0.4310999827670004</v>
      </c>
      <c r="L15" s="440">
        <v>0.12401379999999999</v>
      </c>
      <c r="M15" s="441">
        <v>2.1637000000000002E-3</v>
      </c>
      <c r="N15" s="441">
        <v>2.1217E-2</v>
      </c>
      <c r="O15" s="441">
        <v>9.01E-4</v>
      </c>
      <c r="P15" s="441">
        <v>1.3674800000000001E-2</v>
      </c>
      <c r="Q15" s="441">
        <v>1.8786E-3</v>
      </c>
      <c r="R15" s="441">
        <v>2.2317000000000001E-3</v>
      </c>
      <c r="S15" s="441">
        <v>-2.3799999999999999E-7</v>
      </c>
      <c r="T15" s="441">
        <f t="shared" si="3"/>
        <v>4.569899999999999E-2</v>
      </c>
      <c r="U15" s="442">
        <f t="shared" si="4"/>
        <v>-1.4436200000003674E-4</v>
      </c>
      <c r="V15" s="462">
        <f t="shared" si="5"/>
        <v>-6.8212724738364052E-4</v>
      </c>
      <c r="W15" s="463">
        <f t="shared" si="6"/>
        <v>-1.1245776927256836E-6</v>
      </c>
      <c r="X15" s="580"/>
      <c r="Y15" s="458">
        <v>2010</v>
      </c>
      <c r="Z15" s="459" t="s">
        <v>460</v>
      </c>
      <c r="AA15" s="458" t="s">
        <v>559</v>
      </c>
      <c r="AB15" s="460" t="s">
        <v>4</v>
      </c>
      <c r="AC15" s="460" t="s">
        <v>22</v>
      </c>
      <c r="AD15" s="461" t="s">
        <v>314</v>
      </c>
      <c r="AE15" s="464">
        <f t="shared" si="7"/>
        <v>0.4310999827670004</v>
      </c>
      <c r="AF15" s="464">
        <f t="shared" si="8"/>
        <v>1</v>
      </c>
      <c r="AG15" s="465">
        <f t="shared" si="9"/>
        <v>0.58597963474850578</v>
      </c>
      <c r="AH15" s="466">
        <f t="shared" si="0"/>
        <v>1.0223734259456142E-2</v>
      </c>
      <c r="AI15" s="466">
        <f t="shared" si="0"/>
        <v>0.1002527937250455</v>
      </c>
      <c r="AJ15" s="466">
        <f t="shared" si="0"/>
        <v>4.2573298367472303E-3</v>
      </c>
      <c r="AK15" s="466">
        <f t="shared" si="0"/>
        <v>6.4615021144895715E-2</v>
      </c>
      <c r="AL15" s="466">
        <f t="shared" si="0"/>
        <v>8.8766035863633158E-3</v>
      </c>
      <c r="AM15" s="466">
        <f t="shared" si="0"/>
        <v>1.054504217166348E-2</v>
      </c>
      <c r="AN15" s="466">
        <f t="shared" si="0"/>
        <v>-1.1245776927256836E-6</v>
      </c>
      <c r="AO15" s="466">
        <f t="shared" si="0"/>
        <v>0.21593309235239916</v>
      </c>
      <c r="AP15" s="467">
        <f t="shared" si="0"/>
        <v>-6.8212724738364052E-4</v>
      </c>
    </row>
    <row r="16" spans="1:42" ht="11.45" customHeight="1" x14ac:dyDescent="0.25">
      <c r="A16" s="458">
        <v>2007</v>
      </c>
      <c r="B16" s="459" t="s">
        <v>460</v>
      </c>
      <c r="C16" s="458" t="s">
        <v>559</v>
      </c>
      <c r="D16" s="460" t="s">
        <v>6</v>
      </c>
      <c r="E16" s="460" t="s">
        <v>23</v>
      </c>
      <c r="F16" s="461" t="s">
        <v>314</v>
      </c>
      <c r="G16" s="440">
        <v>0.48456870000000002</v>
      </c>
      <c r="H16" s="441">
        <v>0.32874569999999997</v>
      </c>
      <c r="I16" s="442">
        <v>0.28395039999999999</v>
      </c>
      <c r="J16" s="273">
        <f t="shared" si="1"/>
        <v>0.20061830000000003</v>
      </c>
      <c r="K16" s="436">
        <f t="shared" si="2"/>
        <v>0.41401415320469526</v>
      </c>
      <c r="L16" s="440">
        <v>0.12139990000000001</v>
      </c>
      <c r="M16" s="441">
        <v>1.5115E-3</v>
      </c>
      <c r="N16" s="441">
        <v>1.9104599999999999E-2</v>
      </c>
      <c r="O16" s="441">
        <v>8.1419999999999995E-4</v>
      </c>
      <c r="P16" s="441">
        <v>1.0096000000000001E-2</v>
      </c>
      <c r="Q16" s="441">
        <v>1.8703999999999999E-3</v>
      </c>
      <c r="R16" s="441">
        <v>1.1130999999999999E-3</v>
      </c>
      <c r="S16" s="441">
        <v>-2.0900000000000001E-7</v>
      </c>
      <c r="T16" s="441">
        <f t="shared" si="3"/>
        <v>4.4795299999999982E-2</v>
      </c>
      <c r="U16" s="442">
        <f t="shared" si="4"/>
        <v>-8.6490999999938589E-5</v>
      </c>
      <c r="V16" s="462">
        <f t="shared" si="5"/>
        <v>-4.3112218576240842E-4</v>
      </c>
      <c r="W16" s="463">
        <f t="shared" si="6"/>
        <v>-1.0417793391729468E-6</v>
      </c>
      <c r="X16" s="580"/>
      <c r="Y16" s="458">
        <v>2007</v>
      </c>
      <c r="Z16" s="459" t="s">
        <v>460</v>
      </c>
      <c r="AA16" s="458" t="s">
        <v>559</v>
      </c>
      <c r="AB16" s="460" t="s">
        <v>6</v>
      </c>
      <c r="AC16" s="460" t="s">
        <v>23</v>
      </c>
      <c r="AD16" s="461" t="s">
        <v>314</v>
      </c>
      <c r="AE16" s="464">
        <f t="shared" si="7"/>
        <v>0.41401415320469526</v>
      </c>
      <c r="AF16" s="464">
        <f t="shared" si="8"/>
        <v>1</v>
      </c>
      <c r="AG16" s="465">
        <f t="shared" si="9"/>
        <v>0.60512874448642018</v>
      </c>
      <c r="AH16" s="466">
        <f t="shared" si="0"/>
        <v>7.534207995980426E-3</v>
      </c>
      <c r="AI16" s="466">
        <f t="shared" si="0"/>
        <v>9.5228600780686498E-2</v>
      </c>
      <c r="AJ16" s="466">
        <f t="shared" si="0"/>
        <v>4.0584532916488666E-3</v>
      </c>
      <c r="AK16" s="466">
        <f t="shared" si="0"/>
        <v>5.032442204923479E-2</v>
      </c>
      <c r="AL16" s="466">
        <f t="shared" si="0"/>
        <v>9.3231773970769358E-3</v>
      </c>
      <c r="AM16" s="466">
        <f t="shared" si="0"/>
        <v>5.5483472843703679E-3</v>
      </c>
      <c r="AN16" s="466">
        <f t="shared" si="0"/>
        <v>-1.0417793391729468E-6</v>
      </c>
      <c r="AO16" s="466">
        <f t="shared" si="0"/>
        <v>0.22328621067968363</v>
      </c>
      <c r="AP16" s="467">
        <f t="shared" si="0"/>
        <v>-4.3112218576240842E-4</v>
      </c>
    </row>
    <row r="17" spans="1:42" ht="11.45" customHeight="1" x14ac:dyDescent="0.25">
      <c r="A17" s="458">
        <v>2004</v>
      </c>
      <c r="B17" s="459" t="s">
        <v>460</v>
      </c>
      <c r="C17" s="458" t="s">
        <v>559</v>
      </c>
      <c r="D17" s="460" t="s">
        <v>8</v>
      </c>
      <c r="E17" s="460" t="s">
        <v>24</v>
      </c>
      <c r="F17" s="461" t="s">
        <v>314</v>
      </c>
      <c r="G17" s="440">
        <v>0.45829779999999998</v>
      </c>
      <c r="H17" s="441">
        <v>0.30296529999999999</v>
      </c>
      <c r="I17" s="442">
        <v>0.26856449999999998</v>
      </c>
      <c r="J17" s="273">
        <f t="shared" si="1"/>
        <v>0.18973329999999999</v>
      </c>
      <c r="K17" s="436">
        <f t="shared" si="2"/>
        <v>0.41399565959077267</v>
      </c>
      <c r="L17" s="440">
        <v>0.12107900000000001</v>
      </c>
      <c r="M17" s="441">
        <v>8.8049999999999999E-4</v>
      </c>
      <c r="N17" s="441">
        <v>2.1405E-2</v>
      </c>
      <c r="O17" s="441">
        <v>1.1192000000000001E-3</v>
      </c>
      <c r="P17" s="441">
        <v>8.7121999999999998E-3</v>
      </c>
      <c r="Q17" s="441">
        <v>1.2044E-3</v>
      </c>
      <c r="R17" s="441">
        <v>1.0460999999999999E-3</v>
      </c>
      <c r="S17" s="441">
        <v>-1.4899999999999999E-8</v>
      </c>
      <c r="T17" s="441">
        <f t="shared" si="3"/>
        <v>3.4400800000000009E-2</v>
      </c>
      <c r="U17" s="442">
        <f t="shared" si="4"/>
        <v>-1.1388509999998853E-4</v>
      </c>
      <c r="V17" s="462">
        <f t="shared" si="5"/>
        <v>-6.002378074907701E-4</v>
      </c>
      <c r="W17" s="463">
        <f t="shared" si="6"/>
        <v>-7.8531285757428976E-8</v>
      </c>
      <c r="X17" s="580"/>
      <c r="Y17" s="458">
        <v>2004</v>
      </c>
      <c r="Z17" s="459" t="s">
        <v>460</v>
      </c>
      <c r="AA17" s="458" t="s">
        <v>559</v>
      </c>
      <c r="AB17" s="460" t="s">
        <v>8</v>
      </c>
      <c r="AC17" s="460" t="s">
        <v>24</v>
      </c>
      <c r="AD17" s="461" t="s">
        <v>314</v>
      </c>
      <c r="AE17" s="464">
        <f t="shared" si="7"/>
        <v>0.41399565959077267</v>
      </c>
      <c r="AF17" s="464">
        <f t="shared" si="8"/>
        <v>1</v>
      </c>
      <c r="AG17" s="465">
        <f t="shared" si="9"/>
        <v>0.63815366095461368</v>
      </c>
      <c r="AH17" s="466">
        <f t="shared" si="0"/>
        <v>4.640724638215854E-3</v>
      </c>
      <c r="AI17" s="466">
        <f t="shared" si="0"/>
        <v>0.1128162531300515</v>
      </c>
      <c r="AJ17" s="466">
        <f t="shared" si="0"/>
        <v>5.8988063771620485E-3</v>
      </c>
      <c r="AK17" s="466">
        <f t="shared" si="0"/>
        <v>4.5918138776904212E-2</v>
      </c>
      <c r="AL17" s="466">
        <f t="shared" si="0"/>
        <v>6.3478577561239908E-3</v>
      </c>
      <c r="AM17" s="466">
        <f t="shared" si="0"/>
        <v>5.5135287269024464E-3</v>
      </c>
      <c r="AN17" s="466">
        <f t="shared" si="0"/>
        <v>-7.8531285757428976E-8</v>
      </c>
      <c r="AO17" s="466">
        <f t="shared" si="0"/>
        <v>0.18131134597880294</v>
      </c>
      <c r="AP17" s="467">
        <f t="shared" si="0"/>
        <v>-6.002378074907701E-4</v>
      </c>
    </row>
    <row r="18" spans="1:42" ht="11.45" customHeight="1" x14ac:dyDescent="0.25">
      <c r="A18" s="482">
        <v>2000</v>
      </c>
      <c r="B18" s="483" t="s">
        <v>460</v>
      </c>
      <c r="C18" s="482" t="s">
        <v>559</v>
      </c>
      <c r="D18" s="484" t="s">
        <v>10</v>
      </c>
      <c r="E18" s="484" t="s">
        <v>25</v>
      </c>
      <c r="F18" s="485" t="s">
        <v>415</v>
      </c>
      <c r="G18" s="486">
        <v>0.42722379999999999</v>
      </c>
      <c r="H18" s="487">
        <v>0.25733159999999999</v>
      </c>
      <c r="I18" s="488">
        <v>0.25733159999999999</v>
      </c>
      <c r="J18" s="274">
        <f t="shared" si="1"/>
        <v>0.16989219999999999</v>
      </c>
      <c r="K18" s="432">
        <f t="shared" si="2"/>
        <v>0.39766557949252829</v>
      </c>
      <c r="L18" s="486">
        <v>0.13212599999999999</v>
      </c>
      <c r="M18" s="487">
        <v>4.1159999999999998E-4</v>
      </c>
      <c r="N18" s="487">
        <v>2.60634E-2</v>
      </c>
      <c r="O18" s="487">
        <v>9.075E-4</v>
      </c>
      <c r="P18" s="487">
        <v>7.5053000000000003E-3</v>
      </c>
      <c r="Q18" s="487">
        <v>1.7788000000000001E-3</v>
      </c>
      <c r="R18" s="487">
        <v>3.7940000000000001E-4</v>
      </c>
      <c r="S18" s="487">
        <v>0</v>
      </c>
      <c r="T18" s="487"/>
      <c r="U18" s="488">
        <f t="shared" si="4"/>
        <v>7.2020000000000417E-4</v>
      </c>
      <c r="V18" s="489">
        <f t="shared" si="5"/>
        <v>4.2391587135842861E-3</v>
      </c>
      <c r="W18" s="490">
        <f t="shared" si="6"/>
        <v>0</v>
      </c>
      <c r="X18" s="582"/>
      <c r="Y18" s="482">
        <v>2000</v>
      </c>
      <c r="Z18" s="483" t="s">
        <v>460</v>
      </c>
      <c r="AA18" s="482" t="s">
        <v>559</v>
      </c>
      <c r="AB18" s="484" t="s">
        <v>10</v>
      </c>
      <c r="AC18" s="484" t="s">
        <v>25</v>
      </c>
      <c r="AD18" s="485" t="s">
        <v>415</v>
      </c>
      <c r="AE18" s="491">
        <f t="shared" si="7"/>
        <v>0.39766557949252829</v>
      </c>
      <c r="AF18" s="491">
        <f t="shared" si="8"/>
        <v>1</v>
      </c>
      <c r="AG18" s="492">
        <f t="shared" si="9"/>
        <v>0.77770492112056944</v>
      </c>
      <c r="AH18" s="493">
        <f t="shared" si="0"/>
        <v>2.4227127555002527E-3</v>
      </c>
      <c r="AI18" s="493">
        <f t="shared" si="0"/>
        <v>0.15341139852212168</v>
      </c>
      <c r="AJ18" s="493">
        <f t="shared" si="0"/>
        <v>5.3416225112159358E-3</v>
      </c>
      <c r="AK18" s="493">
        <f t="shared" si="0"/>
        <v>4.4176836841244037E-2</v>
      </c>
      <c r="AL18" s="493">
        <f t="shared" si="0"/>
        <v>1.0470168730524415E-2</v>
      </c>
      <c r="AM18" s="493">
        <f t="shared" si="0"/>
        <v>2.2331808052400287E-3</v>
      </c>
      <c r="AN18" s="493">
        <f t="shared" si="0"/>
        <v>0</v>
      </c>
      <c r="AO18" s="493"/>
      <c r="AP18" s="494">
        <f t="shared" si="0"/>
        <v>4.2391587135842861E-3</v>
      </c>
    </row>
    <row r="19" spans="1:42" ht="11.45" customHeight="1" x14ac:dyDescent="0.25">
      <c r="A19" s="482">
        <v>1997</v>
      </c>
      <c r="B19" s="483" t="s">
        <v>460</v>
      </c>
      <c r="C19" s="482" t="s">
        <v>559</v>
      </c>
      <c r="D19" s="484" t="s">
        <v>12</v>
      </c>
      <c r="E19" s="484" t="s">
        <v>26</v>
      </c>
      <c r="F19" s="485" t="s">
        <v>415</v>
      </c>
      <c r="G19" s="486">
        <v>0.42658109999999999</v>
      </c>
      <c r="H19" s="487">
        <v>0.26596829999999999</v>
      </c>
      <c r="I19" s="488">
        <v>0.26596829999999999</v>
      </c>
      <c r="J19" s="274">
        <f t="shared" si="1"/>
        <v>0.1606128</v>
      </c>
      <c r="K19" s="432">
        <f t="shared" si="2"/>
        <v>0.37651175825651911</v>
      </c>
      <c r="L19" s="486">
        <v>0.1205793</v>
      </c>
      <c r="M19" s="487">
        <v>3.7400000000000001E-5</v>
      </c>
      <c r="N19" s="487">
        <v>2.4983999999999999E-2</v>
      </c>
      <c r="O19" s="487">
        <v>1.1904000000000001E-3</v>
      </c>
      <c r="P19" s="487">
        <v>1.08456E-2</v>
      </c>
      <c r="Q19" s="487">
        <v>2.1500999999999998E-3</v>
      </c>
      <c r="R19" s="487">
        <v>4.1859999999999998E-4</v>
      </c>
      <c r="S19" s="487">
        <v>5.6439999999999995E-4</v>
      </c>
      <c r="T19" s="487"/>
      <c r="U19" s="488">
        <f t="shared" si="4"/>
        <v>-1.5699999999999048E-4</v>
      </c>
      <c r="V19" s="489">
        <f t="shared" si="5"/>
        <v>-9.7750615143992565E-4</v>
      </c>
      <c r="W19" s="490">
        <f t="shared" si="6"/>
        <v>3.5140412221192829E-3</v>
      </c>
      <c r="X19" s="582"/>
      <c r="Y19" s="482">
        <v>1997</v>
      </c>
      <c r="Z19" s="483" t="s">
        <v>460</v>
      </c>
      <c r="AA19" s="482" t="s">
        <v>559</v>
      </c>
      <c r="AB19" s="484" t="s">
        <v>12</v>
      </c>
      <c r="AC19" s="484" t="s">
        <v>26</v>
      </c>
      <c r="AD19" s="485" t="s">
        <v>415</v>
      </c>
      <c r="AE19" s="491">
        <f t="shared" si="7"/>
        <v>0.37651175825651911</v>
      </c>
      <c r="AF19" s="491">
        <f t="shared" si="8"/>
        <v>1</v>
      </c>
      <c r="AG19" s="492">
        <f t="shared" si="9"/>
        <v>0.75074527061355012</v>
      </c>
      <c r="AH19" s="493">
        <f t="shared" si="0"/>
        <v>2.3285815327296456E-4</v>
      </c>
      <c r="AI19" s="493">
        <f t="shared" si="0"/>
        <v>0.15555422730940496</v>
      </c>
      <c r="AJ19" s="493">
        <f t="shared" si="0"/>
        <v>7.411613520217567E-3</v>
      </c>
      <c r="AK19" s="493">
        <f t="shared" si="0"/>
        <v>6.7526373987627383E-2</v>
      </c>
      <c r="AL19" s="493">
        <f t="shared" si="0"/>
        <v>1.338685335166313E-2</v>
      </c>
      <c r="AM19" s="493">
        <f t="shared" si="0"/>
        <v>2.6062679935845712E-3</v>
      </c>
      <c r="AN19" s="493">
        <f t="shared" si="0"/>
        <v>3.5140412221192829E-3</v>
      </c>
      <c r="AO19" s="493"/>
      <c r="AP19" s="494">
        <f t="shared" si="0"/>
        <v>-9.7750615143992565E-4</v>
      </c>
    </row>
    <row r="20" spans="1:42" ht="11.45" customHeight="1" x14ac:dyDescent="0.25">
      <c r="A20" s="458">
        <v>1995</v>
      </c>
      <c r="B20" s="459" t="s">
        <v>460</v>
      </c>
      <c r="C20" s="458" t="s">
        <v>559</v>
      </c>
      <c r="D20" s="460" t="s">
        <v>12</v>
      </c>
      <c r="E20" s="460" t="s">
        <v>27</v>
      </c>
      <c r="F20" s="461" t="s">
        <v>416</v>
      </c>
      <c r="G20" s="440"/>
      <c r="H20" s="441"/>
      <c r="I20" s="495">
        <v>0.2766306</v>
      </c>
      <c r="J20" s="273"/>
      <c r="K20" s="436"/>
      <c r="L20" s="440"/>
      <c r="M20" s="441"/>
      <c r="N20" s="441"/>
      <c r="O20" s="441"/>
      <c r="P20" s="441"/>
      <c r="Q20" s="441"/>
      <c r="R20" s="441"/>
      <c r="S20" s="441"/>
      <c r="T20" s="441"/>
      <c r="U20" s="442"/>
      <c r="V20" s="462"/>
      <c r="W20" s="463"/>
      <c r="X20" s="580"/>
      <c r="Y20" s="458">
        <v>1995</v>
      </c>
      <c r="Z20" s="459" t="s">
        <v>460</v>
      </c>
      <c r="AA20" s="458" t="s">
        <v>559</v>
      </c>
      <c r="AB20" s="460" t="s">
        <v>12</v>
      </c>
      <c r="AC20" s="460" t="s">
        <v>27</v>
      </c>
      <c r="AD20" s="461" t="s">
        <v>416</v>
      </c>
      <c r="AE20" s="464"/>
      <c r="AF20" s="464"/>
      <c r="AG20" s="465"/>
      <c r="AH20" s="466"/>
      <c r="AI20" s="466"/>
      <c r="AJ20" s="466"/>
      <c r="AK20" s="466"/>
      <c r="AL20" s="466"/>
      <c r="AM20" s="466"/>
      <c r="AN20" s="466"/>
      <c r="AO20" s="466"/>
      <c r="AP20" s="467"/>
    </row>
    <row r="21" spans="1:42" ht="11.45" customHeight="1" x14ac:dyDescent="0.25">
      <c r="A21" s="482">
        <v>1994</v>
      </c>
      <c r="B21" s="483" t="s">
        <v>460</v>
      </c>
      <c r="C21" s="482" t="s">
        <v>559</v>
      </c>
      <c r="D21" s="484" t="s">
        <v>12</v>
      </c>
      <c r="E21" s="484" t="s">
        <v>28</v>
      </c>
      <c r="F21" s="485" t="s">
        <v>415</v>
      </c>
      <c r="G21" s="486">
        <v>0.43873679999999998</v>
      </c>
      <c r="H21" s="487">
        <v>0.28039619999999998</v>
      </c>
      <c r="I21" s="488">
        <v>0.28039619999999998</v>
      </c>
      <c r="J21" s="274">
        <f t="shared" si="1"/>
        <v>0.1583406</v>
      </c>
      <c r="K21" s="432">
        <f t="shared" si="2"/>
        <v>0.36090111428993421</v>
      </c>
      <c r="L21" s="486">
        <v>0.1201527</v>
      </c>
      <c r="M21" s="487">
        <v>2.6350000000000001E-4</v>
      </c>
      <c r="N21" s="487">
        <v>2.6466199999999999E-2</v>
      </c>
      <c r="O21" s="487">
        <v>1.4084E-3</v>
      </c>
      <c r="P21" s="487">
        <v>7.2700999999999998E-3</v>
      </c>
      <c r="Q21" s="487">
        <v>1.0901000000000001E-3</v>
      </c>
      <c r="R21" s="487">
        <v>1.1425000000000001E-3</v>
      </c>
      <c r="S21" s="487">
        <v>3.4089999999999999E-4</v>
      </c>
      <c r="T21" s="487"/>
      <c r="U21" s="488">
        <f t="shared" si="4"/>
        <v>2.0619999999998972E-4</v>
      </c>
      <c r="V21" s="489">
        <f t="shared" si="5"/>
        <v>1.302256022776153E-3</v>
      </c>
      <c r="W21" s="490">
        <f t="shared" si="6"/>
        <v>2.1529538223298383E-3</v>
      </c>
      <c r="X21" s="582"/>
      <c r="Y21" s="482">
        <v>1994</v>
      </c>
      <c r="Z21" s="483" t="s">
        <v>460</v>
      </c>
      <c r="AA21" s="482" t="s">
        <v>559</v>
      </c>
      <c r="AB21" s="484" t="s">
        <v>12</v>
      </c>
      <c r="AC21" s="484" t="s">
        <v>28</v>
      </c>
      <c r="AD21" s="485" t="s">
        <v>415</v>
      </c>
      <c r="AE21" s="491">
        <f t="shared" si="7"/>
        <v>0.36090111428993421</v>
      </c>
      <c r="AF21" s="491">
        <f t="shared" si="8"/>
        <v>1</v>
      </c>
      <c r="AG21" s="492">
        <f t="shared" si="9"/>
        <v>0.75882433185171716</v>
      </c>
      <c r="AH21" s="493">
        <f t="shared" si="0"/>
        <v>1.664134151316845E-3</v>
      </c>
      <c r="AI21" s="493">
        <f t="shared" si="0"/>
        <v>0.16714727618816652</v>
      </c>
      <c r="AJ21" s="493">
        <f t="shared" si="0"/>
        <v>8.8947496725413442E-3</v>
      </c>
      <c r="AK21" s="493">
        <f t="shared" si="0"/>
        <v>4.5914313827281186E-2</v>
      </c>
      <c r="AL21" s="493">
        <f t="shared" si="0"/>
        <v>6.8845261417476008E-3</v>
      </c>
      <c r="AM21" s="493">
        <f t="shared" si="0"/>
        <v>7.2154583221233221E-3</v>
      </c>
      <c r="AN21" s="493">
        <f t="shared" si="0"/>
        <v>2.1529538223298383E-3</v>
      </c>
      <c r="AO21" s="493"/>
      <c r="AP21" s="494">
        <f t="shared" si="0"/>
        <v>1.302256022776153E-3</v>
      </c>
    </row>
    <row r="22" spans="1:42" ht="11.45" customHeight="1" x14ac:dyDescent="0.25">
      <c r="A22" s="496">
        <v>1987</v>
      </c>
      <c r="B22" s="497" t="s">
        <v>460</v>
      </c>
      <c r="C22" s="496" t="s">
        <v>559</v>
      </c>
      <c r="D22" s="498" t="s">
        <v>16</v>
      </c>
      <c r="E22" s="498" t="s">
        <v>29</v>
      </c>
      <c r="F22" s="499" t="s">
        <v>416</v>
      </c>
      <c r="G22" s="443"/>
      <c r="H22" s="444"/>
      <c r="I22" s="500">
        <v>0.2272546</v>
      </c>
      <c r="J22" s="276"/>
      <c r="K22" s="437"/>
      <c r="L22" s="443"/>
      <c r="M22" s="444"/>
      <c r="N22" s="444"/>
      <c r="O22" s="444"/>
      <c r="P22" s="444"/>
      <c r="Q22" s="444"/>
      <c r="R22" s="444"/>
      <c r="S22" s="444"/>
      <c r="T22" s="444"/>
      <c r="U22" s="445"/>
      <c r="V22" s="501"/>
      <c r="W22" s="502"/>
      <c r="X22" s="580"/>
      <c r="Y22" s="496">
        <v>1987</v>
      </c>
      <c r="Z22" s="497" t="s">
        <v>460</v>
      </c>
      <c r="AA22" s="496" t="s">
        <v>559</v>
      </c>
      <c r="AB22" s="498" t="s">
        <v>16</v>
      </c>
      <c r="AC22" s="498" t="s">
        <v>29</v>
      </c>
      <c r="AD22" s="499" t="s">
        <v>416</v>
      </c>
      <c r="AE22" s="503"/>
      <c r="AF22" s="503"/>
      <c r="AG22" s="504"/>
      <c r="AH22" s="505"/>
      <c r="AI22" s="505"/>
      <c r="AJ22" s="505"/>
      <c r="AK22" s="505"/>
      <c r="AL22" s="505"/>
      <c r="AM22" s="505"/>
      <c r="AN22" s="505"/>
      <c r="AO22" s="505"/>
      <c r="AP22" s="506"/>
    </row>
    <row r="23" spans="1:42" ht="11.45" customHeight="1" x14ac:dyDescent="0.25">
      <c r="A23" s="482">
        <v>2000</v>
      </c>
      <c r="B23" s="483" t="s">
        <v>461</v>
      </c>
      <c r="C23" s="482" t="s">
        <v>559</v>
      </c>
      <c r="D23" s="484" t="s">
        <v>10</v>
      </c>
      <c r="E23" s="484" t="s">
        <v>30</v>
      </c>
      <c r="F23" s="485" t="s">
        <v>415</v>
      </c>
      <c r="G23" s="486">
        <v>0.47412159999999998</v>
      </c>
      <c r="H23" s="487">
        <v>0.27934340000000002</v>
      </c>
      <c r="I23" s="488">
        <v>0.27934340000000002</v>
      </c>
      <c r="J23" s="277">
        <f t="shared" si="1"/>
        <v>0.19477819999999996</v>
      </c>
      <c r="K23" s="439">
        <f t="shared" si="2"/>
        <v>0.41081908101212844</v>
      </c>
      <c r="L23" s="486">
        <v>0.15136720000000001</v>
      </c>
      <c r="M23" s="487">
        <v>2.9746999999999998E-3</v>
      </c>
      <c r="N23" s="487">
        <v>1.4161399999999999E-2</v>
      </c>
      <c r="O23" s="487">
        <v>6.4079999999999996E-4</v>
      </c>
      <c r="P23" s="487">
        <v>2.5391400000000001E-2</v>
      </c>
      <c r="Q23" s="487">
        <v>1.3300000000000001E-4</v>
      </c>
      <c r="R23" s="487">
        <v>1.5647E-3</v>
      </c>
      <c r="S23" s="487">
        <v>5.6019999999999996E-4</v>
      </c>
      <c r="T23" s="487"/>
      <c r="U23" s="488">
        <f t="shared" si="4"/>
        <v>-2.0152000000000503E-3</v>
      </c>
      <c r="V23" s="489">
        <f t="shared" si="5"/>
        <v>-1.034612703064332E-2</v>
      </c>
      <c r="W23" s="490">
        <f t="shared" si="6"/>
        <v>2.8760918829725301E-3</v>
      </c>
      <c r="X23" s="582"/>
      <c r="Y23" s="482">
        <v>2000</v>
      </c>
      <c r="Z23" s="483" t="s">
        <v>461</v>
      </c>
      <c r="AA23" s="482" t="s">
        <v>559</v>
      </c>
      <c r="AB23" s="484" t="s">
        <v>10</v>
      </c>
      <c r="AC23" s="484" t="s">
        <v>30</v>
      </c>
      <c r="AD23" s="485" t="s">
        <v>415</v>
      </c>
      <c r="AE23" s="491">
        <f t="shared" si="7"/>
        <v>0.41081908101212844</v>
      </c>
      <c r="AF23" s="491">
        <f t="shared" si="8"/>
        <v>1</v>
      </c>
      <c r="AG23" s="492">
        <f t="shared" si="9"/>
        <v>0.77712598227111684</v>
      </c>
      <c r="AH23" s="493">
        <f t="shared" si="9"/>
        <v>1.5272242992285587E-2</v>
      </c>
      <c r="AI23" s="493">
        <f t="shared" si="9"/>
        <v>7.2705261677128152E-2</v>
      </c>
      <c r="AJ23" s="493">
        <f t="shared" si="9"/>
        <v>3.2898958918400525E-3</v>
      </c>
      <c r="AK23" s="493">
        <f t="shared" si="9"/>
        <v>0.13036058450072957</v>
      </c>
      <c r="AL23" s="493">
        <f t="shared" si="9"/>
        <v>6.8282795507916202E-4</v>
      </c>
      <c r="AM23" s="493">
        <f t="shared" si="9"/>
        <v>8.0332398594914652E-3</v>
      </c>
      <c r="AN23" s="493">
        <f t="shared" si="9"/>
        <v>2.8760918829725301E-3</v>
      </c>
      <c r="AO23" s="493"/>
      <c r="AP23" s="494">
        <f t="shared" ref="AP23:AP86" si="10">+U23/$J23</f>
        <v>-1.034612703064332E-2</v>
      </c>
    </row>
    <row r="24" spans="1:42" ht="11.45" customHeight="1" x14ac:dyDescent="0.25">
      <c r="A24" s="458">
        <v>1997</v>
      </c>
      <c r="B24" s="459" t="s">
        <v>461</v>
      </c>
      <c r="C24" s="458" t="s">
        <v>559</v>
      </c>
      <c r="D24" s="460" t="s">
        <v>12</v>
      </c>
      <c r="E24" s="460" t="s">
        <v>31</v>
      </c>
      <c r="F24" s="461" t="s">
        <v>314</v>
      </c>
      <c r="G24" s="440">
        <v>0.48160069999999999</v>
      </c>
      <c r="H24" s="441">
        <v>0.32351920000000001</v>
      </c>
      <c r="I24" s="442">
        <v>0.25017850000000003</v>
      </c>
      <c r="J24" s="272">
        <f t="shared" si="1"/>
        <v>0.23142219999999997</v>
      </c>
      <c r="K24" s="434">
        <f t="shared" si="2"/>
        <v>0.48052712547967635</v>
      </c>
      <c r="L24" s="440">
        <v>0.10725320000000001</v>
      </c>
      <c r="M24" s="441"/>
      <c r="N24" s="441">
        <v>1.4482999999999999E-2</v>
      </c>
      <c r="O24" s="441">
        <v>4.5990000000000001E-4</v>
      </c>
      <c r="P24" s="441">
        <v>2.06841E-2</v>
      </c>
      <c r="Q24" s="441">
        <v>2.9320000000000003E-4</v>
      </c>
      <c r="R24" s="441">
        <v>2.0815999999999999E-3</v>
      </c>
      <c r="S24" s="441">
        <v>1.28918E-2</v>
      </c>
      <c r="T24" s="441">
        <f t="shared" si="3"/>
        <v>7.3340699999999981E-2</v>
      </c>
      <c r="U24" s="442">
        <f t="shared" si="4"/>
        <v>-6.5300000000018121E-5</v>
      </c>
      <c r="V24" s="462">
        <f t="shared" si="5"/>
        <v>-2.821682621633453E-4</v>
      </c>
      <c r="W24" s="463">
        <f t="shared" si="6"/>
        <v>5.570684229948554E-2</v>
      </c>
      <c r="X24" s="580"/>
      <c r="Y24" s="458">
        <v>1997</v>
      </c>
      <c r="Z24" s="459" t="s">
        <v>461</v>
      </c>
      <c r="AA24" s="458" t="s">
        <v>559</v>
      </c>
      <c r="AB24" s="460" t="s">
        <v>12</v>
      </c>
      <c r="AC24" s="460" t="s">
        <v>31</v>
      </c>
      <c r="AD24" s="461" t="s">
        <v>314</v>
      </c>
      <c r="AE24" s="464">
        <f t="shared" si="7"/>
        <v>0.48052712547967635</v>
      </c>
      <c r="AF24" s="464">
        <f t="shared" si="8"/>
        <v>1</v>
      </c>
      <c r="AG24" s="465">
        <f t="shared" si="9"/>
        <v>0.46345251233459894</v>
      </c>
      <c r="AH24" s="466"/>
      <c r="AI24" s="466">
        <f t="shared" si="9"/>
        <v>6.258258715023883E-2</v>
      </c>
      <c r="AJ24" s="466">
        <f t="shared" si="9"/>
        <v>1.9872769336736064E-3</v>
      </c>
      <c r="AK24" s="466">
        <f t="shared" si="9"/>
        <v>8.9378201399865714E-2</v>
      </c>
      <c r="AL24" s="466">
        <f t="shared" si="9"/>
        <v>1.2669484604329233E-3</v>
      </c>
      <c r="AM24" s="466">
        <f t="shared" si="9"/>
        <v>8.9948155362795795E-3</v>
      </c>
      <c r="AN24" s="466">
        <f t="shared" si="9"/>
        <v>5.570684229948554E-2</v>
      </c>
      <c r="AO24" s="466">
        <f t="shared" si="9"/>
        <v>0.31691298414758823</v>
      </c>
      <c r="AP24" s="467">
        <f t="shared" si="10"/>
        <v>-2.821682621633453E-4</v>
      </c>
    </row>
    <row r="25" spans="1:42" ht="11.45" customHeight="1" x14ac:dyDescent="0.25">
      <c r="A25" s="482">
        <v>1995</v>
      </c>
      <c r="B25" s="483" t="s">
        <v>461</v>
      </c>
      <c r="C25" s="482" t="s">
        <v>559</v>
      </c>
      <c r="D25" s="484" t="s">
        <v>12</v>
      </c>
      <c r="E25" s="484" t="s">
        <v>32</v>
      </c>
      <c r="F25" s="485" t="s">
        <v>415</v>
      </c>
      <c r="G25" s="486">
        <v>0.4667579</v>
      </c>
      <c r="H25" s="487">
        <v>0.26628230000000003</v>
      </c>
      <c r="I25" s="488">
        <v>0.26628230000000003</v>
      </c>
      <c r="J25" s="277">
        <f t="shared" si="1"/>
        <v>0.20047559999999998</v>
      </c>
      <c r="K25" s="439">
        <f t="shared" si="2"/>
        <v>0.42950660288770681</v>
      </c>
      <c r="L25" s="486">
        <v>0.1439483</v>
      </c>
      <c r="M25" s="487">
        <v>4.4210000000000001E-4</v>
      </c>
      <c r="N25" s="487">
        <v>2.1846299999999999E-2</v>
      </c>
      <c r="O25" s="487">
        <v>4.4180000000000001E-4</v>
      </c>
      <c r="P25" s="487">
        <v>3.00629E-2</v>
      </c>
      <c r="Q25" s="487">
        <v>2.24E-4</v>
      </c>
      <c r="R25" s="487">
        <v>1.6302000000000001E-3</v>
      </c>
      <c r="S25" s="487">
        <v>6.8919999999999995E-4</v>
      </c>
      <c r="T25" s="487"/>
      <c r="U25" s="488">
        <f t="shared" si="4"/>
        <v>1.1907999999999641E-3</v>
      </c>
      <c r="V25" s="489">
        <f t="shared" si="5"/>
        <v>5.9398749773037929E-3</v>
      </c>
      <c r="W25" s="490">
        <f t="shared" si="6"/>
        <v>3.4378248525007535E-3</v>
      </c>
      <c r="X25" s="582"/>
      <c r="Y25" s="482">
        <v>1995</v>
      </c>
      <c r="Z25" s="483" t="s">
        <v>461</v>
      </c>
      <c r="AA25" s="482" t="s">
        <v>559</v>
      </c>
      <c r="AB25" s="484" t="s">
        <v>12</v>
      </c>
      <c r="AC25" s="484" t="s">
        <v>32</v>
      </c>
      <c r="AD25" s="485" t="s">
        <v>415</v>
      </c>
      <c r="AE25" s="491">
        <f t="shared" si="7"/>
        <v>0.42950660288770681</v>
      </c>
      <c r="AF25" s="491">
        <f t="shared" si="8"/>
        <v>1</v>
      </c>
      <c r="AG25" s="492">
        <f t="shared" si="9"/>
        <v>0.71803401511206355</v>
      </c>
      <c r="AH25" s="493">
        <f t="shared" si="9"/>
        <v>2.2052559014663136E-3</v>
      </c>
      <c r="AI25" s="493">
        <f t="shared" si="9"/>
        <v>0.10897236371907605</v>
      </c>
      <c r="AJ25" s="493">
        <f t="shared" si="9"/>
        <v>2.2037594600041103E-3</v>
      </c>
      <c r="AK25" s="493">
        <f t="shared" si="9"/>
        <v>0.14995790011353005</v>
      </c>
      <c r="AL25" s="493">
        <f t="shared" si="9"/>
        <v>1.1173429584448184E-3</v>
      </c>
      <c r="AM25" s="493">
        <f t="shared" si="9"/>
        <v>8.1316629056104595E-3</v>
      </c>
      <c r="AN25" s="493">
        <f t="shared" si="9"/>
        <v>3.4378248525007535E-3</v>
      </c>
      <c r="AO25" s="493"/>
      <c r="AP25" s="494">
        <f t="shared" si="10"/>
        <v>5.9398749773037929E-3</v>
      </c>
    </row>
    <row r="26" spans="1:42" ht="11.45" customHeight="1" x14ac:dyDescent="0.25">
      <c r="A26" s="458">
        <v>1992</v>
      </c>
      <c r="B26" s="459" t="s">
        <v>461</v>
      </c>
      <c r="C26" s="458" t="s">
        <v>559</v>
      </c>
      <c r="D26" s="460" t="s">
        <v>14</v>
      </c>
      <c r="E26" s="460" t="s">
        <v>33</v>
      </c>
      <c r="F26" s="461" t="s">
        <v>314</v>
      </c>
      <c r="G26" s="440">
        <v>0.44982670000000002</v>
      </c>
      <c r="H26" s="441">
        <v>0.28545280000000001</v>
      </c>
      <c r="I26" s="442">
        <v>0.22247459999999999</v>
      </c>
      <c r="J26" s="272">
        <f t="shared" si="1"/>
        <v>0.22735210000000003</v>
      </c>
      <c r="K26" s="434">
        <f t="shared" si="2"/>
        <v>0.50542153233678666</v>
      </c>
      <c r="L26" s="440">
        <v>0.11958530000000001</v>
      </c>
      <c r="M26" s="441"/>
      <c r="N26" s="441">
        <v>1.88808E-2</v>
      </c>
      <c r="O26" s="441">
        <v>1.121E-3</v>
      </c>
      <c r="P26" s="441">
        <v>2.3599499999999999E-2</v>
      </c>
      <c r="Q26" s="441"/>
      <c r="R26" s="441"/>
      <c r="S26" s="441">
        <v>1.2187000000000001E-3</v>
      </c>
      <c r="T26" s="441">
        <f t="shared" si="3"/>
        <v>6.2978200000000012E-2</v>
      </c>
      <c r="U26" s="442">
        <f t="shared" si="4"/>
        <v>-3.1399999999986994E-5</v>
      </c>
      <c r="V26" s="462">
        <f t="shared" si="5"/>
        <v>-1.381117658468384E-4</v>
      </c>
      <c r="W26" s="463">
        <f t="shared" si="6"/>
        <v>5.3604079311341301E-3</v>
      </c>
      <c r="X26" s="580"/>
      <c r="Y26" s="458">
        <v>1992</v>
      </c>
      <c r="Z26" s="459" t="s">
        <v>461</v>
      </c>
      <c r="AA26" s="458" t="s">
        <v>559</v>
      </c>
      <c r="AB26" s="460" t="s">
        <v>14</v>
      </c>
      <c r="AC26" s="460" t="s">
        <v>33</v>
      </c>
      <c r="AD26" s="461" t="s">
        <v>314</v>
      </c>
      <c r="AE26" s="464">
        <f t="shared" si="7"/>
        <v>0.50542153233678666</v>
      </c>
      <c r="AF26" s="464">
        <f t="shared" si="8"/>
        <v>1</v>
      </c>
      <c r="AG26" s="465">
        <f t="shared" si="9"/>
        <v>0.52599162268569322</v>
      </c>
      <c r="AH26" s="466"/>
      <c r="AI26" s="466">
        <f t="shared" si="9"/>
        <v>8.3046516834460724E-2</v>
      </c>
      <c r="AJ26" s="466">
        <f t="shared" si="9"/>
        <v>4.930678010011783E-3</v>
      </c>
      <c r="AK26" s="466">
        <f t="shared" si="9"/>
        <v>0.10380154834725519</v>
      </c>
      <c r="AL26" s="466"/>
      <c r="AM26" s="466"/>
      <c r="AN26" s="466">
        <f t="shared" si="9"/>
        <v>5.3604079311341301E-3</v>
      </c>
      <c r="AO26" s="466">
        <f t="shared" si="9"/>
        <v>0.27700733795729182</v>
      </c>
      <c r="AP26" s="467">
        <f t="shared" si="10"/>
        <v>-1.381117658468384E-4</v>
      </c>
    </row>
    <row r="27" spans="1:42" ht="11.45" customHeight="1" x14ac:dyDescent="0.25">
      <c r="A27" s="482">
        <v>1988</v>
      </c>
      <c r="B27" s="483" t="s">
        <v>461</v>
      </c>
      <c r="C27" s="482" t="s">
        <v>559</v>
      </c>
      <c r="D27" s="484" t="s">
        <v>14</v>
      </c>
      <c r="E27" s="484" t="s">
        <v>34</v>
      </c>
      <c r="F27" s="485" t="s">
        <v>415</v>
      </c>
      <c r="G27" s="486">
        <v>0.42113630000000002</v>
      </c>
      <c r="H27" s="487">
        <v>0.23210529999999999</v>
      </c>
      <c r="I27" s="488">
        <v>0.23210529999999999</v>
      </c>
      <c r="J27" s="277">
        <f t="shared" si="1"/>
        <v>0.18903100000000003</v>
      </c>
      <c r="K27" s="439">
        <f t="shared" si="2"/>
        <v>0.44885943102031345</v>
      </c>
      <c r="L27" s="486">
        <v>0.1147426</v>
      </c>
      <c r="M27" s="487">
        <v>1.27758E-2</v>
      </c>
      <c r="N27" s="487">
        <v>2.5371500000000002E-2</v>
      </c>
      <c r="O27" s="487"/>
      <c r="P27" s="487">
        <v>3.24978E-2</v>
      </c>
      <c r="Q27" s="487"/>
      <c r="R27" s="487"/>
      <c r="S27" s="487">
        <v>3.7751999999999998E-3</v>
      </c>
      <c r="T27" s="487"/>
      <c r="U27" s="488">
        <f t="shared" si="4"/>
        <v>-1.318999999999626E-4</v>
      </c>
      <c r="V27" s="489">
        <f t="shared" si="5"/>
        <v>-6.9776914897536687E-4</v>
      </c>
      <c r="W27" s="490">
        <f t="shared" si="6"/>
        <v>1.997132745422708E-2</v>
      </c>
      <c r="X27" s="582"/>
      <c r="Y27" s="482">
        <v>1988</v>
      </c>
      <c r="Z27" s="483" t="s">
        <v>461</v>
      </c>
      <c r="AA27" s="482" t="s">
        <v>559</v>
      </c>
      <c r="AB27" s="484" t="s">
        <v>14</v>
      </c>
      <c r="AC27" s="484" t="s">
        <v>34</v>
      </c>
      <c r="AD27" s="485" t="s">
        <v>415</v>
      </c>
      <c r="AE27" s="491">
        <f t="shared" si="7"/>
        <v>0.44885943102031345</v>
      </c>
      <c r="AF27" s="491">
        <f t="shared" si="8"/>
        <v>1</v>
      </c>
      <c r="AG27" s="492">
        <f t="shared" si="9"/>
        <v>0.6070041421777379</v>
      </c>
      <c r="AH27" s="493">
        <f t="shared" si="9"/>
        <v>6.7585739905094921E-2</v>
      </c>
      <c r="AI27" s="493">
        <f t="shared" si="9"/>
        <v>0.13421872602906401</v>
      </c>
      <c r="AJ27" s="493"/>
      <c r="AK27" s="493">
        <f t="shared" si="9"/>
        <v>0.17191783358285145</v>
      </c>
      <c r="AL27" s="493"/>
      <c r="AM27" s="493"/>
      <c r="AN27" s="493">
        <f t="shared" si="9"/>
        <v>1.997132745422708E-2</v>
      </c>
      <c r="AO27" s="493"/>
      <c r="AP27" s="494">
        <f t="shared" si="10"/>
        <v>-6.9776914897536687E-4</v>
      </c>
    </row>
    <row r="28" spans="1:42" ht="11.45" customHeight="1" x14ac:dyDescent="0.25">
      <c r="A28" s="482">
        <v>1985</v>
      </c>
      <c r="B28" s="483" t="s">
        <v>461</v>
      </c>
      <c r="C28" s="482" t="s">
        <v>559</v>
      </c>
      <c r="D28" s="484" t="s">
        <v>16</v>
      </c>
      <c r="E28" s="484" t="s">
        <v>35</v>
      </c>
      <c r="F28" s="485" t="s">
        <v>415</v>
      </c>
      <c r="G28" s="486">
        <v>0.41423520000000003</v>
      </c>
      <c r="H28" s="487">
        <v>0.226661</v>
      </c>
      <c r="I28" s="488">
        <v>0.226661</v>
      </c>
      <c r="J28" s="277">
        <f t="shared" si="1"/>
        <v>0.18757420000000002</v>
      </c>
      <c r="K28" s="439">
        <f t="shared" si="2"/>
        <v>0.45282052321965882</v>
      </c>
      <c r="L28" s="486">
        <v>0.11257639999999999</v>
      </c>
      <c r="M28" s="487">
        <v>1.27981E-2</v>
      </c>
      <c r="N28" s="487">
        <v>2.7803000000000001E-2</v>
      </c>
      <c r="O28" s="487"/>
      <c r="P28" s="487">
        <v>2.9847200000000001E-2</v>
      </c>
      <c r="Q28" s="487"/>
      <c r="R28" s="487"/>
      <c r="S28" s="487">
        <v>5.1881999999999996E-3</v>
      </c>
      <c r="T28" s="487"/>
      <c r="U28" s="488">
        <f t="shared" si="4"/>
        <v>-6.386999999999643E-4</v>
      </c>
      <c r="V28" s="489">
        <f t="shared" si="5"/>
        <v>-3.4050525072209514E-3</v>
      </c>
      <c r="W28" s="490">
        <f t="shared" si="6"/>
        <v>2.7659454231978593E-2</v>
      </c>
      <c r="X28" s="582"/>
      <c r="Y28" s="482">
        <v>1985</v>
      </c>
      <c r="Z28" s="483" t="s">
        <v>461</v>
      </c>
      <c r="AA28" s="482" t="s">
        <v>559</v>
      </c>
      <c r="AB28" s="484" t="s">
        <v>16</v>
      </c>
      <c r="AC28" s="484" t="s">
        <v>35</v>
      </c>
      <c r="AD28" s="485" t="s">
        <v>415</v>
      </c>
      <c r="AE28" s="491">
        <f t="shared" si="7"/>
        <v>0.45282052321965882</v>
      </c>
      <c r="AF28" s="491">
        <f t="shared" si="8"/>
        <v>1</v>
      </c>
      <c r="AG28" s="492">
        <f t="shared" si="9"/>
        <v>0.6001699594080635</v>
      </c>
      <c r="AH28" s="493">
        <f t="shared" si="9"/>
        <v>6.8229532632952714E-2</v>
      </c>
      <c r="AI28" s="493">
        <f t="shared" si="9"/>
        <v>0.148224009485313</v>
      </c>
      <c r="AJ28" s="493"/>
      <c r="AK28" s="493">
        <f t="shared" si="9"/>
        <v>0.15912209674891323</v>
      </c>
      <c r="AL28" s="493"/>
      <c r="AM28" s="493"/>
      <c r="AN28" s="493">
        <f t="shared" si="9"/>
        <v>2.7659454231978593E-2</v>
      </c>
      <c r="AO28" s="493"/>
      <c r="AP28" s="494">
        <f t="shared" si="10"/>
        <v>-3.4050525072209514E-3</v>
      </c>
    </row>
    <row r="29" spans="1:42" ht="11.45" customHeight="1" x14ac:dyDescent="0.25">
      <c r="A29" s="469">
        <v>2013</v>
      </c>
      <c r="B29" s="470" t="s">
        <v>462</v>
      </c>
      <c r="C29" s="469" t="s">
        <v>562</v>
      </c>
      <c r="D29" s="471" t="s">
        <v>20</v>
      </c>
      <c r="E29" s="471" t="s">
        <v>36</v>
      </c>
      <c r="F29" s="472" t="s">
        <v>314</v>
      </c>
      <c r="G29" s="473">
        <v>0.54247579999999995</v>
      </c>
      <c r="H29" s="474">
        <v>0.46785900000000002</v>
      </c>
      <c r="I29" s="475">
        <v>0.44969409999999999</v>
      </c>
      <c r="J29" s="581">
        <f t="shared" si="1"/>
        <v>9.2781699999999967E-2</v>
      </c>
      <c r="K29" s="435">
        <f t="shared" si="2"/>
        <v>0.17103380464160792</v>
      </c>
      <c r="L29" s="473">
        <v>5.6426900000000002E-2</v>
      </c>
      <c r="M29" s="474"/>
      <c r="N29" s="474"/>
      <c r="O29" s="474"/>
      <c r="P29" s="474">
        <v>3.2701000000000002E-3</v>
      </c>
      <c r="Q29" s="474"/>
      <c r="R29" s="474">
        <v>1.35779E-2</v>
      </c>
      <c r="S29" s="474">
        <v>1.9157E-3</v>
      </c>
      <c r="T29" s="474">
        <f t="shared" si="3"/>
        <v>1.8164900000000039E-2</v>
      </c>
      <c r="U29" s="475">
        <f t="shared" si="4"/>
        <v>-5.7380000000008258E-4</v>
      </c>
      <c r="V29" s="476">
        <f t="shared" si="5"/>
        <v>-6.1844092100067447E-3</v>
      </c>
      <c r="W29" s="477">
        <f t="shared" si="6"/>
        <v>2.06473905953437E-2</v>
      </c>
      <c r="X29" s="580"/>
      <c r="Y29" s="469">
        <v>2013</v>
      </c>
      <c r="Z29" s="470" t="s">
        <v>462</v>
      </c>
      <c r="AA29" s="469" t="s">
        <v>562</v>
      </c>
      <c r="AB29" s="471" t="s">
        <v>20</v>
      </c>
      <c r="AC29" s="471" t="s">
        <v>36</v>
      </c>
      <c r="AD29" s="472" t="s">
        <v>314</v>
      </c>
      <c r="AE29" s="478">
        <f t="shared" si="7"/>
        <v>0.17103380464160792</v>
      </c>
      <c r="AF29" s="478">
        <f t="shared" si="8"/>
        <v>1</v>
      </c>
      <c r="AG29" s="479">
        <f t="shared" si="9"/>
        <v>0.60816842114339387</v>
      </c>
      <c r="AH29" s="480"/>
      <c r="AI29" s="480"/>
      <c r="AJ29" s="480"/>
      <c r="AK29" s="480">
        <f t="shared" si="9"/>
        <v>3.5245096824050449E-2</v>
      </c>
      <c r="AL29" s="480"/>
      <c r="AM29" s="480">
        <f t="shared" si="9"/>
        <v>0.14634243606228389</v>
      </c>
      <c r="AN29" s="480">
        <f t="shared" si="9"/>
        <v>2.06473905953437E-2</v>
      </c>
      <c r="AO29" s="480">
        <f t="shared" si="9"/>
        <v>0.1957810645849348</v>
      </c>
      <c r="AP29" s="481">
        <f t="shared" si="10"/>
        <v>-6.1844092100067447E-3</v>
      </c>
    </row>
    <row r="30" spans="1:42" ht="11.45" customHeight="1" x14ac:dyDescent="0.25">
      <c r="A30" s="458">
        <v>2011</v>
      </c>
      <c r="B30" s="459" t="s">
        <v>462</v>
      </c>
      <c r="C30" s="458" t="s">
        <v>562</v>
      </c>
      <c r="D30" s="460" t="s">
        <v>4</v>
      </c>
      <c r="E30" s="460" t="s">
        <v>37</v>
      </c>
      <c r="F30" s="461" t="s">
        <v>314</v>
      </c>
      <c r="G30" s="440">
        <v>0.5436531</v>
      </c>
      <c r="H30" s="441">
        <v>0.47592479999999998</v>
      </c>
      <c r="I30" s="442">
        <v>0.45977649999999998</v>
      </c>
      <c r="J30" s="273">
        <f t="shared" si="1"/>
        <v>8.3876600000000023E-2</v>
      </c>
      <c r="K30" s="436">
        <f t="shared" si="2"/>
        <v>0.15428331044189764</v>
      </c>
      <c r="L30" s="440">
        <v>5.2687100000000001E-2</v>
      </c>
      <c r="M30" s="441"/>
      <c r="N30" s="441"/>
      <c r="O30" s="441"/>
      <c r="P30" s="441">
        <v>2.5582000000000001E-3</v>
      </c>
      <c r="Q30" s="441"/>
      <c r="R30" s="441">
        <v>1.0615299999999999E-2</v>
      </c>
      <c r="S30" s="441">
        <v>1.9642000000000001E-3</v>
      </c>
      <c r="T30" s="441">
        <f t="shared" si="3"/>
        <v>1.6148300000000004E-2</v>
      </c>
      <c r="U30" s="442">
        <f t="shared" si="4"/>
        <v>-9.6499999999971608E-5</v>
      </c>
      <c r="V30" s="462">
        <f t="shared" si="5"/>
        <v>-1.1504996625992421E-3</v>
      </c>
      <c r="W30" s="463">
        <f t="shared" si="6"/>
        <v>2.3417735101327421E-2</v>
      </c>
      <c r="X30" s="580"/>
      <c r="Y30" s="458">
        <v>2011</v>
      </c>
      <c r="Z30" s="459" t="s">
        <v>462</v>
      </c>
      <c r="AA30" s="458" t="s">
        <v>562</v>
      </c>
      <c r="AB30" s="460" t="s">
        <v>4</v>
      </c>
      <c r="AC30" s="460" t="s">
        <v>37</v>
      </c>
      <c r="AD30" s="461" t="s">
        <v>314</v>
      </c>
      <c r="AE30" s="464">
        <f t="shared" si="7"/>
        <v>0.15428331044189764</v>
      </c>
      <c r="AF30" s="464">
        <f t="shared" si="8"/>
        <v>1</v>
      </c>
      <c r="AG30" s="465">
        <f t="shared" si="9"/>
        <v>0.62815016345440788</v>
      </c>
      <c r="AH30" s="466"/>
      <c r="AI30" s="466"/>
      <c r="AJ30" s="466"/>
      <c r="AK30" s="466">
        <f t="shared" si="9"/>
        <v>3.0499567221370434E-2</v>
      </c>
      <c r="AL30" s="466"/>
      <c r="AM30" s="466">
        <f t="shared" si="9"/>
        <v>0.12655853956884275</v>
      </c>
      <c r="AN30" s="466">
        <f t="shared" si="9"/>
        <v>2.3417735101327421E-2</v>
      </c>
      <c r="AO30" s="466">
        <f t="shared" si="9"/>
        <v>0.19252449431665089</v>
      </c>
      <c r="AP30" s="467">
        <f t="shared" si="10"/>
        <v>-1.1504996625992421E-3</v>
      </c>
    </row>
    <row r="31" spans="1:42" ht="11.45" customHeight="1" x14ac:dyDescent="0.25">
      <c r="A31" s="458">
        <v>2009</v>
      </c>
      <c r="B31" s="459" t="s">
        <v>462</v>
      </c>
      <c r="C31" s="458" t="s">
        <v>562</v>
      </c>
      <c r="D31" s="460" t="s">
        <v>6</v>
      </c>
      <c r="E31" s="460" t="s">
        <v>38</v>
      </c>
      <c r="F31" s="461" t="s">
        <v>314</v>
      </c>
      <c r="G31" s="440">
        <v>0.54583590000000004</v>
      </c>
      <c r="H31" s="441">
        <v>0.48274719999999999</v>
      </c>
      <c r="I31" s="442">
        <v>0.46727940000000001</v>
      </c>
      <c r="J31" s="273">
        <f t="shared" si="1"/>
        <v>7.8556500000000029E-2</v>
      </c>
      <c r="K31" s="436">
        <f t="shared" si="2"/>
        <v>0.14391962859167018</v>
      </c>
      <c r="L31" s="440">
        <v>4.6403199999999999E-2</v>
      </c>
      <c r="M31" s="441"/>
      <c r="N31" s="441"/>
      <c r="O31" s="441"/>
      <c r="P31" s="441">
        <v>3.3297000000000001E-3</v>
      </c>
      <c r="Q31" s="441"/>
      <c r="R31" s="441">
        <v>1.15359E-2</v>
      </c>
      <c r="S31" s="441">
        <v>2.1037E-3</v>
      </c>
      <c r="T31" s="441">
        <f t="shared" si="3"/>
        <v>1.5467799999999976E-2</v>
      </c>
      <c r="U31" s="442">
        <f t="shared" si="4"/>
        <v>-2.8379999999994521E-4</v>
      </c>
      <c r="V31" s="462">
        <f t="shared" si="5"/>
        <v>-3.6126864104172804E-3</v>
      </c>
      <c r="W31" s="463">
        <f t="shared" si="6"/>
        <v>2.6779451732192743E-2</v>
      </c>
      <c r="X31" s="580"/>
      <c r="Y31" s="458">
        <v>2009</v>
      </c>
      <c r="Z31" s="459" t="s">
        <v>462</v>
      </c>
      <c r="AA31" s="458" t="s">
        <v>562</v>
      </c>
      <c r="AB31" s="460" t="s">
        <v>6</v>
      </c>
      <c r="AC31" s="460" t="s">
        <v>38</v>
      </c>
      <c r="AD31" s="461" t="s">
        <v>314</v>
      </c>
      <c r="AE31" s="464">
        <f t="shared" si="7"/>
        <v>0.14391962859167018</v>
      </c>
      <c r="AF31" s="464">
        <f t="shared" si="8"/>
        <v>1</v>
      </c>
      <c r="AG31" s="465">
        <f t="shared" si="9"/>
        <v>0.59069841451693983</v>
      </c>
      <c r="AH31" s="466"/>
      <c r="AI31" s="466"/>
      <c r="AJ31" s="466"/>
      <c r="AK31" s="466">
        <f t="shared" si="9"/>
        <v>4.238605335013651E-2</v>
      </c>
      <c r="AL31" s="466"/>
      <c r="AM31" s="466">
        <f t="shared" si="9"/>
        <v>0.14684844665941069</v>
      </c>
      <c r="AN31" s="466">
        <f t="shared" si="9"/>
        <v>2.6779451732192743E-2</v>
      </c>
      <c r="AO31" s="466">
        <f t="shared" si="9"/>
        <v>0.19690032015173753</v>
      </c>
      <c r="AP31" s="467">
        <f t="shared" si="10"/>
        <v>-3.6126864104172804E-3</v>
      </c>
    </row>
    <row r="32" spans="1:42" ht="11.45" customHeight="1" x14ac:dyDescent="0.25">
      <c r="A32" s="496">
        <v>2006</v>
      </c>
      <c r="B32" s="497" t="s">
        <v>462</v>
      </c>
      <c r="C32" s="496" t="s">
        <v>562</v>
      </c>
      <c r="D32" s="498" t="s">
        <v>8</v>
      </c>
      <c r="E32" s="498" t="s">
        <v>39</v>
      </c>
      <c r="F32" s="499" t="s">
        <v>314</v>
      </c>
      <c r="G32" s="443">
        <v>0.55820829999999999</v>
      </c>
      <c r="H32" s="444">
        <v>0.50036400000000003</v>
      </c>
      <c r="I32" s="445">
        <v>0.48683900000000002</v>
      </c>
      <c r="J32" s="276">
        <f t="shared" si="1"/>
        <v>7.1369299999999969E-2</v>
      </c>
      <c r="K32" s="437">
        <f t="shared" si="2"/>
        <v>0.12785424365778864</v>
      </c>
      <c r="L32" s="443">
        <v>4.43157E-2</v>
      </c>
      <c r="M32" s="444"/>
      <c r="N32" s="444"/>
      <c r="O32" s="444"/>
      <c r="P32" s="444">
        <v>2.6319E-3</v>
      </c>
      <c r="Q32" s="444"/>
      <c r="R32" s="444">
        <v>7.9068999999999997E-3</v>
      </c>
      <c r="S32" s="444">
        <v>3.3665000000000001E-3</v>
      </c>
      <c r="T32" s="444">
        <f t="shared" si="3"/>
        <v>1.3525000000000009E-2</v>
      </c>
      <c r="U32" s="445">
        <f t="shared" si="4"/>
        <v>-3.7670000000003534E-4</v>
      </c>
      <c r="V32" s="501">
        <f t="shared" si="5"/>
        <v>-5.2781798336264405E-3</v>
      </c>
      <c r="W32" s="502">
        <f t="shared" si="6"/>
        <v>4.71701417836521E-2</v>
      </c>
      <c r="X32" s="580"/>
      <c r="Y32" s="496">
        <v>2006</v>
      </c>
      <c r="Z32" s="497" t="s">
        <v>462</v>
      </c>
      <c r="AA32" s="496" t="s">
        <v>562</v>
      </c>
      <c r="AB32" s="498" t="s">
        <v>8</v>
      </c>
      <c r="AC32" s="498" t="s">
        <v>39</v>
      </c>
      <c r="AD32" s="499" t="s">
        <v>314</v>
      </c>
      <c r="AE32" s="503">
        <f t="shared" si="7"/>
        <v>0.12785424365778864</v>
      </c>
      <c r="AF32" s="503">
        <f t="shared" si="8"/>
        <v>1</v>
      </c>
      <c r="AG32" s="504">
        <f t="shared" si="9"/>
        <v>0.6209350519060719</v>
      </c>
      <c r="AH32" s="505"/>
      <c r="AI32" s="505"/>
      <c r="AJ32" s="505"/>
      <c r="AK32" s="505">
        <f t="shared" si="9"/>
        <v>3.6877200701141824E-2</v>
      </c>
      <c r="AL32" s="505"/>
      <c r="AM32" s="505">
        <f t="shared" si="9"/>
        <v>0.1107885323241226</v>
      </c>
      <c r="AN32" s="505">
        <f t="shared" si="9"/>
        <v>4.71701417836521E-2</v>
      </c>
      <c r="AO32" s="505">
        <f t="shared" si="9"/>
        <v>0.18950725311863806</v>
      </c>
      <c r="AP32" s="506">
        <f t="shared" si="10"/>
        <v>-5.2781798336264405E-3</v>
      </c>
    </row>
    <row r="33" spans="1:42" ht="11.45" customHeight="1" x14ac:dyDescent="0.25">
      <c r="A33" s="458">
        <v>2010</v>
      </c>
      <c r="B33" s="459" t="s">
        <v>463</v>
      </c>
      <c r="C33" s="458" t="s">
        <v>561</v>
      </c>
      <c r="D33" s="460" t="s">
        <v>4</v>
      </c>
      <c r="E33" s="460" t="s">
        <v>40</v>
      </c>
      <c r="F33" s="461" t="s">
        <v>314</v>
      </c>
      <c r="G33" s="440">
        <v>0.48093639999999999</v>
      </c>
      <c r="H33" s="441">
        <v>0.356105</v>
      </c>
      <c r="I33" s="442">
        <v>0.31701439999999997</v>
      </c>
      <c r="J33" s="272">
        <f t="shared" si="1"/>
        <v>0.16392200000000001</v>
      </c>
      <c r="K33" s="434">
        <f t="shared" si="2"/>
        <v>0.34083924610405869</v>
      </c>
      <c r="L33" s="440">
        <v>7.9047699999999999E-2</v>
      </c>
      <c r="M33" s="441"/>
      <c r="N33" s="441">
        <v>1.5183E-3</v>
      </c>
      <c r="O33" s="441"/>
      <c r="P33" s="441"/>
      <c r="Q33" s="441"/>
      <c r="R33" s="441">
        <v>1.06877E-2</v>
      </c>
      <c r="S33" s="441">
        <v>3.3631599999999998E-2</v>
      </c>
      <c r="T33" s="441">
        <f t="shared" si="3"/>
        <v>3.9090600000000031E-2</v>
      </c>
      <c r="U33" s="442">
        <f t="shared" si="4"/>
        <v>-5.3899999999995618E-5</v>
      </c>
      <c r="V33" s="462">
        <f t="shared" si="5"/>
        <v>-3.2881492417122541E-4</v>
      </c>
      <c r="W33" s="463">
        <f t="shared" si="6"/>
        <v>0.20516831175803124</v>
      </c>
      <c r="X33" s="580"/>
      <c r="Y33" s="458">
        <v>2010</v>
      </c>
      <c r="Z33" s="459" t="s">
        <v>463</v>
      </c>
      <c r="AA33" s="458" t="s">
        <v>561</v>
      </c>
      <c r="AB33" s="460" t="s">
        <v>4</v>
      </c>
      <c r="AC33" s="460" t="s">
        <v>40</v>
      </c>
      <c r="AD33" s="461" t="s">
        <v>314</v>
      </c>
      <c r="AE33" s="464">
        <f t="shared" si="7"/>
        <v>0.34083924610405869</v>
      </c>
      <c r="AF33" s="464">
        <f t="shared" si="8"/>
        <v>1</v>
      </c>
      <c r="AG33" s="465">
        <f t="shared" si="9"/>
        <v>0.48222752284623172</v>
      </c>
      <c r="AH33" s="466"/>
      <c r="AI33" s="466">
        <f t="shared" si="9"/>
        <v>9.2623320847720243E-3</v>
      </c>
      <c r="AJ33" s="466"/>
      <c r="AK33" s="466"/>
      <c r="AL33" s="466"/>
      <c r="AM33" s="466">
        <f t="shared" si="9"/>
        <v>6.5199912153341213E-2</v>
      </c>
      <c r="AN33" s="466">
        <f t="shared" si="9"/>
        <v>0.20516831175803124</v>
      </c>
      <c r="AO33" s="466">
        <f t="shared" si="9"/>
        <v>0.23847073608179517</v>
      </c>
      <c r="AP33" s="467">
        <f t="shared" si="10"/>
        <v>-3.2881492417122541E-4</v>
      </c>
    </row>
    <row r="34" spans="1:42" ht="11.45" customHeight="1" x14ac:dyDescent="0.25">
      <c r="A34" s="458">
        <v>2007</v>
      </c>
      <c r="B34" s="459" t="s">
        <v>463</v>
      </c>
      <c r="C34" s="458" t="s">
        <v>561</v>
      </c>
      <c r="D34" s="460" t="s">
        <v>6</v>
      </c>
      <c r="E34" s="460" t="s">
        <v>41</v>
      </c>
      <c r="F34" s="461" t="s">
        <v>314</v>
      </c>
      <c r="G34" s="440">
        <v>0.47101769999999998</v>
      </c>
      <c r="H34" s="441">
        <v>0.35468830000000001</v>
      </c>
      <c r="I34" s="442">
        <v>0.31460149999999998</v>
      </c>
      <c r="J34" s="272">
        <f t="shared" si="1"/>
        <v>0.15641620000000001</v>
      </c>
      <c r="K34" s="434">
        <f t="shared" si="2"/>
        <v>0.3320813633967471</v>
      </c>
      <c r="L34" s="440">
        <v>5.3871799999999997E-2</v>
      </c>
      <c r="M34" s="441"/>
      <c r="N34" s="441">
        <v>1.3329000000000001E-2</v>
      </c>
      <c r="O34" s="441"/>
      <c r="P34" s="441"/>
      <c r="Q34" s="441"/>
      <c r="R34" s="441">
        <v>9.0676000000000003E-3</v>
      </c>
      <c r="S34" s="441">
        <v>4.0027500000000001E-2</v>
      </c>
      <c r="T34" s="441">
        <f t="shared" si="3"/>
        <v>4.0086800000000034E-2</v>
      </c>
      <c r="U34" s="442">
        <f t="shared" si="4"/>
        <v>3.3499999999964114E-5</v>
      </c>
      <c r="V34" s="462">
        <f t="shared" si="5"/>
        <v>2.1417218932542865E-4</v>
      </c>
      <c r="W34" s="463">
        <f t="shared" si="6"/>
        <v>0.2559038002457546</v>
      </c>
      <c r="X34" s="580"/>
      <c r="Y34" s="458">
        <v>2007</v>
      </c>
      <c r="Z34" s="459" t="s">
        <v>463</v>
      </c>
      <c r="AA34" s="458" t="s">
        <v>561</v>
      </c>
      <c r="AB34" s="460" t="s">
        <v>6</v>
      </c>
      <c r="AC34" s="460" t="s">
        <v>41</v>
      </c>
      <c r="AD34" s="461" t="s">
        <v>314</v>
      </c>
      <c r="AE34" s="464">
        <f t="shared" si="7"/>
        <v>0.3320813633967471</v>
      </c>
      <c r="AF34" s="464">
        <f t="shared" si="8"/>
        <v>1</v>
      </c>
      <c r="AG34" s="465">
        <f t="shared" si="9"/>
        <v>0.34441317459444737</v>
      </c>
      <c r="AH34" s="466"/>
      <c r="AI34" s="466">
        <f t="shared" si="9"/>
        <v>8.5214958552886466E-2</v>
      </c>
      <c r="AJ34" s="466"/>
      <c r="AK34" s="466"/>
      <c r="AL34" s="466"/>
      <c r="AM34" s="466">
        <f t="shared" si="9"/>
        <v>5.7970977430726482E-2</v>
      </c>
      <c r="AN34" s="466">
        <f t="shared" si="9"/>
        <v>0.2559038002457546</v>
      </c>
      <c r="AO34" s="466">
        <f t="shared" si="9"/>
        <v>0.25628291698685962</v>
      </c>
      <c r="AP34" s="467">
        <f t="shared" si="10"/>
        <v>2.1417218932542865E-4</v>
      </c>
    </row>
    <row r="35" spans="1:42" ht="11.45" customHeight="1" x14ac:dyDescent="0.25">
      <c r="A35" s="458">
        <v>2004</v>
      </c>
      <c r="B35" s="459" t="s">
        <v>463</v>
      </c>
      <c r="C35" s="458" t="s">
        <v>561</v>
      </c>
      <c r="D35" s="460" t="s">
        <v>8</v>
      </c>
      <c r="E35" s="460" t="s">
        <v>42</v>
      </c>
      <c r="F35" s="461" t="s">
        <v>314</v>
      </c>
      <c r="G35" s="440">
        <v>0.47476049999999997</v>
      </c>
      <c r="H35" s="441">
        <v>0.35767870000000002</v>
      </c>
      <c r="I35" s="442">
        <v>0.3182606</v>
      </c>
      <c r="J35" s="272">
        <f t="shared" si="1"/>
        <v>0.15649989999999997</v>
      </c>
      <c r="K35" s="434">
        <f t="shared" si="2"/>
        <v>0.32963968148150485</v>
      </c>
      <c r="L35" s="440">
        <v>5.4065599999999998E-2</v>
      </c>
      <c r="M35" s="441"/>
      <c r="N35" s="441"/>
      <c r="O35" s="441"/>
      <c r="P35" s="441"/>
      <c r="Q35" s="441"/>
      <c r="R35" s="441">
        <v>1.0768399999999999E-2</v>
      </c>
      <c r="S35" s="441">
        <v>5.20686E-2</v>
      </c>
      <c r="T35" s="441">
        <f t="shared" si="3"/>
        <v>3.9418100000000011E-2</v>
      </c>
      <c r="U35" s="442">
        <f t="shared" si="4"/>
        <v>1.7919999999996272E-4</v>
      </c>
      <c r="V35" s="462">
        <f t="shared" si="5"/>
        <v>1.1450486549829282E-3</v>
      </c>
      <c r="W35" s="463">
        <f t="shared" si="6"/>
        <v>0.33270692185745809</v>
      </c>
      <c r="X35" s="580"/>
      <c r="Y35" s="458">
        <v>2004</v>
      </c>
      <c r="Z35" s="459" t="s">
        <v>463</v>
      </c>
      <c r="AA35" s="458" t="s">
        <v>561</v>
      </c>
      <c r="AB35" s="460" t="s">
        <v>8</v>
      </c>
      <c r="AC35" s="460" t="s">
        <v>42</v>
      </c>
      <c r="AD35" s="461" t="s">
        <v>314</v>
      </c>
      <c r="AE35" s="464">
        <f t="shared" si="7"/>
        <v>0.32963968148150485</v>
      </c>
      <c r="AF35" s="464">
        <f t="shared" si="8"/>
        <v>1</v>
      </c>
      <c r="AG35" s="465">
        <f t="shared" si="9"/>
        <v>0.34546731339764442</v>
      </c>
      <c r="AH35" s="466"/>
      <c r="AI35" s="466"/>
      <c r="AJ35" s="466"/>
      <c r="AK35" s="466"/>
      <c r="AL35" s="466"/>
      <c r="AM35" s="466">
        <f t="shared" si="9"/>
        <v>6.8807711698218352E-2</v>
      </c>
      <c r="AN35" s="466">
        <f t="shared" si="9"/>
        <v>0.33270692185745809</v>
      </c>
      <c r="AO35" s="466">
        <f t="shared" si="9"/>
        <v>0.25187300439169624</v>
      </c>
      <c r="AP35" s="467">
        <f t="shared" si="10"/>
        <v>1.1450486549829282E-3</v>
      </c>
    </row>
    <row r="36" spans="1:42" ht="11.45" customHeight="1" x14ac:dyDescent="0.25">
      <c r="A36" s="458">
        <v>2000</v>
      </c>
      <c r="B36" s="459" t="s">
        <v>463</v>
      </c>
      <c r="C36" s="458" t="s">
        <v>561</v>
      </c>
      <c r="D36" s="460" t="s">
        <v>10</v>
      </c>
      <c r="E36" s="460" t="s">
        <v>43</v>
      </c>
      <c r="F36" s="461" t="s">
        <v>314</v>
      </c>
      <c r="G36" s="440">
        <v>0.46531620000000001</v>
      </c>
      <c r="H36" s="441">
        <v>0.35577160000000002</v>
      </c>
      <c r="I36" s="442">
        <v>0.3146583</v>
      </c>
      <c r="J36" s="272">
        <f t="shared" si="1"/>
        <v>0.15065790000000001</v>
      </c>
      <c r="K36" s="434">
        <f t="shared" si="2"/>
        <v>0.32377531665564191</v>
      </c>
      <c r="L36" s="440">
        <v>4.7815400000000001E-2</v>
      </c>
      <c r="M36" s="441"/>
      <c r="N36" s="441"/>
      <c r="O36" s="441"/>
      <c r="P36" s="441"/>
      <c r="Q36" s="441"/>
      <c r="R36" s="441">
        <v>1.31141E-2</v>
      </c>
      <c r="S36" s="441">
        <v>4.8423500000000001E-2</v>
      </c>
      <c r="T36" s="441">
        <f t="shared" si="3"/>
        <v>4.1113300000000019E-2</v>
      </c>
      <c r="U36" s="442">
        <f t="shared" si="4"/>
        <v>1.9159999999998623E-4</v>
      </c>
      <c r="V36" s="462">
        <f t="shared" si="5"/>
        <v>1.2717554140870555E-3</v>
      </c>
      <c r="W36" s="463">
        <f t="shared" si="6"/>
        <v>0.32141361322572531</v>
      </c>
      <c r="X36" s="580"/>
      <c r="Y36" s="458">
        <v>2000</v>
      </c>
      <c r="Z36" s="459" t="s">
        <v>463</v>
      </c>
      <c r="AA36" s="458" t="s">
        <v>561</v>
      </c>
      <c r="AB36" s="460" t="s">
        <v>10</v>
      </c>
      <c r="AC36" s="460" t="s">
        <v>43</v>
      </c>
      <c r="AD36" s="461" t="s">
        <v>314</v>
      </c>
      <c r="AE36" s="464">
        <f t="shared" si="7"/>
        <v>0.32377531665564191</v>
      </c>
      <c r="AF36" s="464">
        <f t="shared" si="8"/>
        <v>1</v>
      </c>
      <c r="AG36" s="465">
        <f t="shared" si="9"/>
        <v>0.31737731642349987</v>
      </c>
      <c r="AH36" s="466"/>
      <c r="AI36" s="466"/>
      <c r="AJ36" s="466"/>
      <c r="AK36" s="466"/>
      <c r="AL36" s="466"/>
      <c r="AM36" s="466">
        <f t="shared" si="9"/>
        <v>8.7045551544260205E-2</v>
      </c>
      <c r="AN36" s="466">
        <f t="shared" si="9"/>
        <v>0.32141361322572531</v>
      </c>
      <c r="AO36" s="466">
        <f t="shared" si="9"/>
        <v>0.2728917633924276</v>
      </c>
      <c r="AP36" s="467">
        <f t="shared" si="10"/>
        <v>1.2717554140870555E-3</v>
      </c>
    </row>
    <row r="37" spans="1:42" ht="11.45" customHeight="1" x14ac:dyDescent="0.25">
      <c r="A37" s="458">
        <v>1998</v>
      </c>
      <c r="B37" s="459" t="s">
        <v>463</v>
      </c>
      <c r="C37" s="458" t="s">
        <v>561</v>
      </c>
      <c r="D37" s="460" t="s">
        <v>10</v>
      </c>
      <c r="E37" s="460" t="s">
        <v>44</v>
      </c>
      <c r="F37" s="461" t="s">
        <v>314</v>
      </c>
      <c r="G37" s="440">
        <v>0.47488550000000002</v>
      </c>
      <c r="H37" s="441">
        <v>0.35393910000000001</v>
      </c>
      <c r="I37" s="442">
        <v>0.310811</v>
      </c>
      <c r="J37" s="272">
        <f t="shared" si="1"/>
        <v>0.16407450000000001</v>
      </c>
      <c r="K37" s="434">
        <f t="shared" si="2"/>
        <v>0.34550328447594209</v>
      </c>
      <c r="L37" s="440">
        <v>4.5909400000000003E-2</v>
      </c>
      <c r="M37" s="441"/>
      <c r="N37" s="441"/>
      <c r="O37" s="441"/>
      <c r="P37" s="441"/>
      <c r="Q37" s="441"/>
      <c r="R37" s="441">
        <v>2.0363200000000001E-2</v>
      </c>
      <c r="S37" s="441">
        <v>5.44124E-2</v>
      </c>
      <c r="T37" s="441">
        <f t="shared" si="3"/>
        <v>4.3128100000000003E-2</v>
      </c>
      <c r="U37" s="442">
        <f t="shared" si="4"/>
        <v>2.6140000000002273E-4</v>
      </c>
      <c r="V37" s="462">
        <f t="shared" si="5"/>
        <v>1.593178708452701E-3</v>
      </c>
      <c r="W37" s="463">
        <f t="shared" si="6"/>
        <v>0.33163227680108731</v>
      </c>
      <c r="X37" s="580"/>
      <c r="Y37" s="458">
        <v>1998</v>
      </c>
      <c r="Z37" s="459" t="s">
        <v>463</v>
      </c>
      <c r="AA37" s="458" t="s">
        <v>561</v>
      </c>
      <c r="AB37" s="460" t="s">
        <v>10</v>
      </c>
      <c r="AC37" s="460" t="s">
        <v>44</v>
      </c>
      <c r="AD37" s="461" t="s">
        <v>314</v>
      </c>
      <c r="AE37" s="464">
        <f t="shared" si="7"/>
        <v>0.34550328447594209</v>
      </c>
      <c r="AF37" s="464">
        <f t="shared" si="8"/>
        <v>1</v>
      </c>
      <c r="AG37" s="465">
        <f t="shared" si="9"/>
        <v>0.27980825783409363</v>
      </c>
      <c r="AH37" s="466"/>
      <c r="AI37" s="466"/>
      <c r="AJ37" s="466"/>
      <c r="AK37" s="466"/>
      <c r="AL37" s="466"/>
      <c r="AM37" s="466">
        <f t="shared" si="9"/>
        <v>0.1241094746593773</v>
      </c>
      <c r="AN37" s="466">
        <f t="shared" si="9"/>
        <v>0.33163227680108731</v>
      </c>
      <c r="AO37" s="466">
        <f t="shared" si="9"/>
        <v>0.26285681199698918</v>
      </c>
      <c r="AP37" s="467">
        <f t="shared" si="10"/>
        <v>1.593178708452701E-3</v>
      </c>
    </row>
    <row r="38" spans="1:42" ht="11.45" customHeight="1" x14ac:dyDescent="0.25">
      <c r="A38" s="458">
        <v>1997</v>
      </c>
      <c r="B38" s="459" t="s">
        <v>463</v>
      </c>
      <c r="C38" s="458" t="s">
        <v>561</v>
      </c>
      <c r="D38" s="460" t="s">
        <v>12</v>
      </c>
      <c r="E38" s="460" t="s">
        <v>45</v>
      </c>
      <c r="F38" s="461" t="s">
        <v>314</v>
      </c>
      <c r="G38" s="440">
        <v>0.44973780000000002</v>
      </c>
      <c r="H38" s="441">
        <v>0.33649639999999997</v>
      </c>
      <c r="I38" s="442">
        <v>0.29142050000000003</v>
      </c>
      <c r="J38" s="272">
        <f t="shared" si="1"/>
        <v>0.15831729999999999</v>
      </c>
      <c r="K38" s="434">
        <f t="shared" si="2"/>
        <v>0.35202133331910279</v>
      </c>
      <c r="L38" s="440">
        <v>4.30718E-2</v>
      </c>
      <c r="M38" s="441"/>
      <c r="N38" s="441"/>
      <c r="O38" s="441"/>
      <c r="P38" s="441"/>
      <c r="Q38" s="441"/>
      <c r="R38" s="441">
        <v>1.6256900000000001E-2</v>
      </c>
      <c r="S38" s="441">
        <v>5.35857E-2</v>
      </c>
      <c r="T38" s="441">
        <f t="shared" si="3"/>
        <v>4.5075899999999947E-2</v>
      </c>
      <c r="U38" s="442">
        <f t="shared" si="4"/>
        <v>3.2700000000004947E-4</v>
      </c>
      <c r="V38" s="462">
        <f t="shared" si="5"/>
        <v>2.065472314144124E-3</v>
      </c>
      <c r="W38" s="463">
        <f t="shared" si="6"/>
        <v>0.33847027456885637</v>
      </c>
      <c r="X38" s="580"/>
      <c r="Y38" s="458">
        <v>1997</v>
      </c>
      <c r="Z38" s="459" t="s">
        <v>463</v>
      </c>
      <c r="AA38" s="458" t="s">
        <v>561</v>
      </c>
      <c r="AB38" s="460" t="s">
        <v>12</v>
      </c>
      <c r="AC38" s="460" t="s">
        <v>45</v>
      </c>
      <c r="AD38" s="461" t="s">
        <v>314</v>
      </c>
      <c r="AE38" s="464">
        <f t="shared" si="7"/>
        <v>0.35202133331910279</v>
      </c>
      <c r="AF38" s="464">
        <f t="shared" si="8"/>
        <v>1</v>
      </c>
      <c r="AG38" s="465">
        <f t="shared" si="9"/>
        <v>0.27205997070440185</v>
      </c>
      <c r="AH38" s="466"/>
      <c r="AI38" s="466"/>
      <c r="AJ38" s="466"/>
      <c r="AK38" s="466"/>
      <c r="AL38" s="466"/>
      <c r="AM38" s="466">
        <f t="shared" si="9"/>
        <v>0.10268555615842363</v>
      </c>
      <c r="AN38" s="466">
        <f t="shared" si="9"/>
        <v>0.33847027456885637</v>
      </c>
      <c r="AO38" s="466">
        <f t="shared" si="9"/>
        <v>0.28471872625417405</v>
      </c>
      <c r="AP38" s="467">
        <f t="shared" si="10"/>
        <v>2.065472314144124E-3</v>
      </c>
    </row>
    <row r="39" spans="1:42" ht="11.45" customHeight="1" x14ac:dyDescent="0.25">
      <c r="A39" s="458">
        <v>1994</v>
      </c>
      <c r="B39" s="459" t="s">
        <v>463</v>
      </c>
      <c r="C39" s="458" t="s">
        <v>561</v>
      </c>
      <c r="D39" s="460" t="s">
        <v>12</v>
      </c>
      <c r="E39" s="460" t="s">
        <v>46</v>
      </c>
      <c r="F39" s="461" t="s">
        <v>314</v>
      </c>
      <c r="G39" s="440">
        <v>0.4479361</v>
      </c>
      <c r="H39" s="441">
        <v>0.32946829999999999</v>
      </c>
      <c r="I39" s="442">
        <v>0.28409250000000003</v>
      </c>
      <c r="J39" s="272">
        <f t="shared" si="1"/>
        <v>0.16384359999999998</v>
      </c>
      <c r="K39" s="434">
        <f t="shared" si="2"/>
        <v>0.36577449328151934</v>
      </c>
      <c r="L39" s="440">
        <v>3.9183999999999997E-2</v>
      </c>
      <c r="M39" s="441"/>
      <c r="N39" s="441"/>
      <c r="O39" s="441"/>
      <c r="P39" s="441"/>
      <c r="Q39" s="441"/>
      <c r="R39" s="441">
        <v>2.1363500000000001E-2</v>
      </c>
      <c r="S39" s="441">
        <v>5.7571499999999998E-2</v>
      </c>
      <c r="T39" s="441">
        <f t="shared" si="3"/>
        <v>4.5375799999999966E-2</v>
      </c>
      <c r="U39" s="442">
        <f t="shared" si="4"/>
        <v>3.4880000000001021E-4</v>
      </c>
      <c r="V39" s="462">
        <f t="shared" si="5"/>
        <v>2.1288594733026513E-3</v>
      </c>
      <c r="W39" s="463">
        <f t="shared" si="6"/>
        <v>0.35138082903451834</v>
      </c>
      <c r="X39" s="580"/>
      <c r="Y39" s="458">
        <v>1994</v>
      </c>
      <c r="Z39" s="459" t="s">
        <v>463</v>
      </c>
      <c r="AA39" s="458" t="s">
        <v>561</v>
      </c>
      <c r="AB39" s="460" t="s">
        <v>12</v>
      </c>
      <c r="AC39" s="460" t="s">
        <v>46</v>
      </c>
      <c r="AD39" s="461" t="s">
        <v>314</v>
      </c>
      <c r="AE39" s="464">
        <f t="shared" si="7"/>
        <v>0.36577449328151934</v>
      </c>
      <c r="AF39" s="464">
        <f t="shared" si="8"/>
        <v>1</v>
      </c>
      <c r="AG39" s="465">
        <f t="shared" si="9"/>
        <v>0.23915490138156145</v>
      </c>
      <c r="AH39" s="466"/>
      <c r="AI39" s="466"/>
      <c r="AJ39" s="466"/>
      <c r="AK39" s="466"/>
      <c r="AL39" s="466"/>
      <c r="AM39" s="466">
        <f t="shared" si="9"/>
        <v>0.13038959104902481</v>
      </c>
      <c r="AN39" s="466">
        <f t="shared" si="9"/>
        <v>0.35138082903451834</v>
      </c>
      <c r="AO39" s="466">
        <f t="shared" si="9"/>
        <v>0.27694581906159271</v>
      </c>
      <c r="AP39" s="467">
        <f t="shared" si="10"/>
        <v>2.1288594733026513E-3</v>
      </c>
    </row>
    <row r="40" spans="1:42" ht="11.45" customHeight="1" x14ac:dyDescent="0.25">
      <c r="A40" s="458">
        <v>1991</v>
      </c>
      <c r="B40" s="459" t="s">
        <v>463</v>
      </c>
      <c r="C40" s="458" t="s">
        <v>561</v>
      </c>
      <c r="D40" s="460" t="s">
        <v>14</v>
      </c>
      <c r="E40" s="460" t="s">
        <v>47</v>
      </c>
      <c r="F40" s="461" t="s">
        <v>314</v>
      </c>
      <c r="G40" s="440">
        <v>0.42596630000000002</v>
      </c>
      <c r="H40" s="441">
        <v>0.3245248</v>
      </c>
      <c r="I40" s="442">
        <v>0.28118359999999998</v>
      </c>
      <c r="J40" s="272">
        <f t="shared" si="1"/>
        <v>0.14478270000000004</v>
      </c>
      <c r="K40" s="434">
        <f t="shared" si="2"/>
        <v>0.33989238115785225</v>
      </c>
      <c r="L40" s="440">
        <v>5.1929299999999998E-2</v>
      </c>
      <c r="M40" s="441"/>
      <c r="N40" s="441">
        <v>4.1060999999999997E-3</v>
      </c>
      <c r="O40" s="441"/>
      <c r="P40" s="441">
        <v>1.66924E-2</v>
      </c>
      <c r="Q40" s="441"/>
      <c r="R40" s="441"/>
      <c r="S40" s="441">
        <v>2.8806700000000001E-2</v>
      </c>
      <c r="T40" s="441">
        <f t="shared" si="3"/>
        <v>4.3341200000000024E-2</v>
      </c>
      <c r="U40" s="442">
        <f t="shared" si="4"/>
        <v>-9.2999999999981986E-5</v>
      </c>
      <c r="V40" s="462">
        <f t="shared" si="5"/>
        <v>-6.4234193726171675E-4</v>
      </c>
      <c r="W40" s="463">
        <f t="shared" si="6"/>
        <v>0.19896506972172776</v>
      </c>
      <c r="X40" s="580"/>
      <c r="Y40" s="458">
        <v>1991</v>
      </c>
      <c r="Z40" s="459" t="s">
        <v>463</v>
      </c>
      <c r="AA40" s="458" t="s">
        <v>561</v>
      </c>
      <c r="AB40" s="460" t="s">
        <v>14</v>
      </c>
      <c r="AC40" s="460" t="s">
        <v>47</v>
      </c>
      <c r="AD40" s="461" t="s">
        <v>314</v>
      </c>
      <c r="AE40" s="464">
        <f t="shared" si="7"/>
        <v>0.33989238115785225</v>
      </c>
      <c r="AF40" s="464">
        <f t="shared" si="8"/>
        <v>1</v>
      </c>
      <c r="AG40" s="465">
        <f t="shared" si="9"/>
        <v>0.35867061465216482</v>
      </c>
      <c r="AH40" s="466"/>
      <c r="AI40" s="466">
        <f t="shared" si="9"/>
        <v>2.8360432565492966E-2</v>
      </c>
      <c r="AJ40" s="466"/>
      <c r="AK40" s="466">
        <f t="shared" si="9"/>
        <v>0.11529278014569416</v>
      </c>
      <c r="AL40" s="466"/>
      <c r="AM40" s="466"/>
      <c r="AN40" s="466">
        <f t="shared" si="9"/>
        <v>0.19896506972172776</v>
      </c>
      <c r="AO40" s="466">
        <f t="shared" si="9"/>
        <v>0.29935344485218202</v>
      </c>
      <c r="AP40" s="467">
        <f t="shared" si="10"/>
        <v>-6.4234193726171675E-4</v>
      </c>
    </row>
    <row r="41" spans="1:42" ht="11.45" customHeight="1" x14ac:dyDescent="0.25">
      <c r="A41" s="458">
        <v>1987</v>
      </c>
      <c r="B41" s="459" t="s">
        <v>463</v>
      </c>
      <c r="C41" s="458" t="s">
        <v>561</v>
      </c>
      <c r="D41" s="460" t="s">
        <v>16</v>
      </c>
      <c r="E41" s="460" t="s">
        <v>48</v>
      </c>
      <c r="F41" s="461" t="s">
        <v>314</v>
      </c>
      <c r="G41" s="440">
        <v>0.40655790000000003</v>
      </c>
      <c r="H41" s="441">
        <v>0.32021670000000002</v>
      </c>
      <c r="I41" s="442">
        <v>0.28285709999999997</v>
      </c>
      <c r="J41" s="272">
        <f t="shared" si="1"/>
        <v>0.12370080000000006</v>
      </c>
      <c r="K41" s="434">
        <f t="shared" si="2"/>
        <v>0.30426367314471087</v>
      </c>
      <c r="L41" s="440">
        <v>4.8317600000000002E-2</v>
      </c>
      <c r="M41" s="441"/>
      <c r="N41" s="441">
        <v>4.1565999999999999E-3</v>
      </c>
      <c r="O41" s="441"/>
      <c r="P41" s="441">
        <v>1.18534E-2</v>
      </c>
      <c r="Q41" s="441"/>
      <c r="R41" s="441"/>
      <c r="S41" s="441">
        <v>2.2092000000000001E-2</v>
      </c>
      <c r="T41" s="441">
        <f t="shared" si="3"/>
        <v>3.7359600000000048E-2</v>
      </c>
      <c r="U41" s="442">
        <f t="shared" si="4"/>
        <v>-7.8399999999992365E-5</v>
      </c>
      <c r="V41" s="462">
        <f t="shared" si="5"/>
        <v>-6.3378733201395888E-4</v>
      </c>
      <c r="W41" s="463">
        <f t="shared" si="6"/>
        <v>0.17859221605680797</v>
      </c>
      <c r="X41" s="580"/>
      <c r="Y41" s="458">
        <v>1987</v>
      </c>
      <c r="Z41" s="459" t="s">
        <v>463</v>
      </c>
      <c r="AA41" s="458" t="s">
        <v>561</v>
      </c>
      <c r="AB41" s="460" t="s">
        <v>16</v>
      </c>
      <c r="AC41" s="460" t="s">
        <v>48</v>
      </c>
      <c r="AD41" s="461" t="s">
        <v>314</v>
      </c>
      <c r="AE41" s="464">
        <f t="shared" si="7"/>
        <v>0.30426367314471087</v>
      </c>
      <c r="AF41" s="464">
        <f t="shared" si="8"/>
        <v>1</v>
      </c>
      <c r="AG41" s="465">
        <f t="shared" si="9"/>
        <v>0.3906005458331715</v>
      </c>
      <c r="AH41" s="466"/>
      <c r="AI41" s="466">
        <f t="shared" si="9"/>
        <v>3.3602046227671913E-2</v>
      </c>
      <c r="AJ41" s="466"/>
      <c r="AK41" s="466">
        <f t="shared" si="9"/>
        <v>9.5823147465497346E-2</v>
      </c>
      <c r="AL41" s="466"/>
      <c r="AM41" s="466"/>
      <c r="AN41" s="466">
        <f t="shared" si="9"/>
        <v>0.17859221605680797</v>
      </c>
      <c r="AO41" s="466">
        <f t="shared" si="9"/>
        <v>0.30201583174886526</v>
      </c>
      <c r="AP41" s="467">
        <f t="shared" si="10"/>
        <v>-6.3378733201395888E-4</v>
      </c>
    </row>
    <row r="42" spans="1:42" ht="11.45" customHeight="1" x14ac:dyDescent="0.25">
      <c r="A42" s="458">
        <v>1981</v>
      </c>
      <c r="B42" s="459" t="s">
        <v>463</v>
      </c>
      <c r="C42" s="458" t="s">
        <v>561</v>
      </c>
      <c r="D42" s="460" t="s">
        <v>18</v>
      </c>
      <c r="E42" s="460" t="s">
        <v>49</v>
      </c>
      <c r="F42" s="461" t="s">
        <v>314</v>
      </c>
      <c r="G42" s="440">
        <v>0.38118560000000001</v>
      </c>
      <c r="H42" s="441">
        <v>0.31531589999999998</v>
      </c>
      <c r="I42" s="442">
        <v>0.28395359999999997</v>
      </c>
      <c r="J42" s="272">
        <f t="shared" si="1"/>
        <v>9.7232000000000041E-2</v>
      </c>
      <c r="K42" s="434">
        <f t="shared" si="2"/>
        <v>0.25507784134552836</v>
      </c>
      <c r="L42" s="440">
        <v>3.3976800000000001E-2</v>
      </c>
      <c r="M42" s="441"/>
      <c r="N42" s="441">
        <v>4.9944000000000004E-3</v>
      </c>
      <c r="O42" s="441"/>
      <c r="P42" s="441">
        <v>8.8167000000000002E-3</v>
      </c>
      <c r="Q42" s="441"/>
      <c r="R42" s="441"/>
      <c r="S42" s="441">
        <v>1.81161E-2</v>
      </c>
      <c r="T42" s="441">
        <f t="shared" si="3"/>
        <v>3.136230000000001E-2</v>
      </c>
      <c r="U42" s="442">
        <f t="shared" si="4"/>
        <v>-3.4299999999973241E-5</v>
      </c>
      <c r="V42" s="462">
        <f t="shared" si="5"/>
        <v>-3.52764521967801E-4</v>
      </c>
      <c r="W42" s="463">
        <f t="shared" si="6"/>
        <v>0.18631829027480656</v>
      </c>
      <c r="X42" s="580"/>
      <c r="Y42" s="458">
        <v>1981</v>
      </c>
      <c r="Z42" s="459" t="s">
        <v>463</v>
      </c>
      <c r="AA42" s="458" t="s">
        <v>561</v>
      </c>
      <c r="AB42" s="460" t="s">
        <v>18</v>
      </c>
      <c r="AC42" s="460" t="s">
        <v>49</v>
      </c>
      <c r="AD42" s="461" t="s">
        <v>314</v>
      </c>
      <c r="AE42" s="464">
        <f t="shared" si="7"/>
        <v>0.25507784134552836</v>
      </c>
      <c r="AF42" s="464">
        <f t="shared" si="8"/>
        <v>1</v>
      </c>
      <c r="AG42" s="465">
        <f t="shared" si="9"/>
        <v>0.34944051341122251</v>
      </c>
      <c r="AH42" s="466"/>
      <c r="AI42" s="466">
        <f t="shared" si="9"/>
        <v>5.1365805496132941E-2</v>
      </c>
      <c r="AJ42" s="466"/>
      <c r="AK42" s="466">
        <f t="shared" si="9"/>
        <v>9.0676937633700799E-2</v>
      </c>
      <c r="AL42" s="466"/>
      <c r="AM42" s="466"/>
      <c r="AN42" s="466">
        <f t="shared" si="9"/>
        <v>0.18631829027480656</v>
      </c>
      <c r="AO42" s="466">
        <f t="shared" si="9"/>
        <v>0.32255121770610495</v>
      </c>
      <c r="AP42" s="467">
        <f t="shared" si="10"/>
        <v>-3.52764521967801E-4</v>
      </c>
    </row>
    <row r="43" spans="1:42" ht="11.45" customHeight="1" x14ac:dyDescent="0.25">
      <c r="A43" s="458">
        <v>1975</v>
      </c>
      <c r="B43" s="459" t="s">
        <v>463</v>
      </c>
      <c r="C43" s="458" t="s">
        <v>561</v>
      </c>
      <c r="D43" s="460" t="s">
        <v>50</v>
      </c>
      <c r="E43" s="460" t="s">
        <v>51</v>
      </c>
      <c r="F43" s="461" t="s">
        <v>314</v>
      </c>
      <c r="G43" s="440">
        <v>0.38524849999999999</v>
      </c>
      <c r="H43" s="441">
        <v>0.31967509999999999</v>
      </c>
      <c r="I43" s="442">
        <v>0.28919909999999999</v>
      </c>
      <c r="J43" s="272">
        <f t="shared" si="1"/>
        <v>9.6049400000000007E-2</v>
      </c>
      <c r="K43" s="434">
        <f t="shared" si="2"/>
        <v>0.24931803757834231</v>
      </c>
      <c r="L43" s="440">
        <v>3.1072499999999999E-2</v>
      </c>
      <c r="M43" s="441"/>
      <c r="N43" s="441">
        <v>9.8344999999999995E-3</v>
      </c>
      <c r="O43" s="441"/>
      <c r="P43" s="441">
        <v>1.03246E-2</v>
      </c>
      <c r="Q43" s="441"/>
      <c r="R43" s="441"/>
      <c r="S43" s="441">
        <v>1.4386599999999999E-2</v>
      </c>
      <c r="T43" s="441">
        <f t="shared" si="3"/>
        <v>3.0476000000000003E-2</v>
      </c>
      <c r="U43" s="442">
        <f t="shared" si="4"/>
        <v>-4.479999999999762E-5</v>
      </c>
      <c r="V43" s="462">
        <f t="shared" si="5"/>
        <v>-4.6642665128566774E-4</v>
      </c>
      <c r="W43" s="463">
        <f t="shared" si="6"/>
        <v>0.14978334065595411</v>
      </c>
      <c r="X43" s="580"/>
      <c r="Y43" s="458">
        <v>1975</v>
      </c>
      <c r="Z43" s="459" t="s">
        <v>463</v>
      </c>
      <c r="AA43" s="458" t="s">
        <v>561</v>
      </c>
      <c r="AB43" s="460" t="s">
        <v>50</v>
      </c>
      <c r="AC43" s="460" t="s">
        <v>51</v>
      </c>
      <c r="AD43" s="461" t="s">
        <v>314</v>
      </c>
      <c r="AE43" s="464">
        <f t="shared" si="7"/>
        <v>0.24931803757834231</v>
      </c>
      <c r="AF43" s="464">
        <f t="shared" si="8"/>
        <v>1</v>
      </c>
      <c r="AG43" s="465">
        <f t="shared" si="9"/>
        <v>0.32350540451059556</v>
      </c>
      <c r="AH43" s="466"/>
      <c r="AI43" s="466">
        <f t="shared" si="9"/>
        <v>0.10239002013547194</v>
      </c>
      <c r="AJ43" s="466"/>
      <c r="AK43" s="466">
        <f t="shared" si="9"/>
        <v>0.10749260276482725</v>
      </c>
      <c r="AL43" s="466"/>
      <c r="AM43" s="466"/>
      <c r="AN43" s="466">
        <f t="shared" si="9"/>
        <v>0.14978334065595411</v>
      </c>
      <c r="AO43" s="466">
        <f t="shared" si="9"/>
        <v>0.31729505858443674</v>
      </c>
      <c r="AP43" s="467">
        <f t="shared" si="10"/>
        <v>-4.6642665128566774E-4</v>
      </c>
    </row>
    <row r="44" spans="1:42" ht="11.45" customHeight="1" x14ac:dyDescent="0.25">
      <c r="A44" s="458">
        <v>1971</v>
      </c>
      <c r="B44" s="459" t="s">
        <v>463</v>
      </c>
      <c r="C44" s="458" t="s">
        <v>561</v>
      </c>
      <c r="D44" s="460" t="s">
        <v>50</v>
      </c>
      <c r="E44" s="460" t="s">
        <v>52</v>
      </c>
      <c r="F44" s="461" t="s">
        <v>314</v>
      </c>
      <c r="G44" s="440">
        <v>0.40395730000000002</v>
      </c>
      <c r="H44" s="441">
        <v>0.34938590000000003</v>
      </c>
      <c r="I44" s="442">
        <v>0.31647890000000001</v>
      </c>
      <c r="J44" s="272">
        <f t="shared" si="1"/>
        <v>8.7478400000000012E-2</v>
      </c>
      <c r="K44" s="434">
        <f t="shared" si="2"/>
        <v>0.21655358128198204</v>
      </c>
      <c r="L44" s="440">
        <v>2.8294199999999999E-2</v>
      </c>
      <c r="M44" s="441"/>
      <c r="N44" s="441">
        <v>6.6379999999999998E-3</v>
      </c>
      <c r="O44" s="441"/>
      <c r="P44" s="441">
        <v>3.3747E-3</v>
      </c>
      <c r="Q44" s="441"/>
      <c r="R44" s="441"/>
      <c r="S44" s="441">
        <v>1.6270400000000001E-2</v>
      </c>
      <c r="T44" s="441">
        <f t="shared" si="3"/>
        <v>3.290700000000002E-2</v>
      </c>
      <c r="U44" s="442">
        <f t="shared" si="4"/>
        <v>-5.900000000003125E-6</v>
      </c>
      <c r="V44" s="462">
        <f t="shared" si="5"/>
        <v>-6.7445220763104089E-5</v>
      </c>
      <c r="W44" s="463">
        <f t="shared" si="6"/>
        <v>0.18599334235651313</v>
      </c>
      <c r="X44" s="580"/>
      <c r="Y44" s="458">
        <v>1971</v>
      </c>
      <c r="Z44" s="459" t="s">
        <v>463</v>
      </c>
      <c r="AA44" s="458" t="s">
        <v>561</v>
      </c>
      <c r="AB44" s="460" t="s">
        <v>50</v>
      </c>
      <c r="AC44" s="460" t="s">
        <v>52</v>
      </c>
      <c r="AD44" s="461" t="s">
        <v>314</v>
      </c>
      <c r="AE44" s="464">
        <f t="shared" si="7"/>
        <v>0.21655358128198204</v>
      </c>
      <c r="AF44" s="464">
        <f t="shared" si="8"/>
        <v>1</v>
      </c>
      <c r="AG44" s="465">
        <f t="shared" si="9"/>
        <v>0.32344212971430658</v>
      </c>
      <c r="AH44" s="466"/>
      <c r="AI44" s="466">
        <f t="shared" si="9"/>
        <v>7.5881589055126736E-2</v>
      </c>
      <c r="AJ44" s="466"/>
      <c r="AK44" s="466">
        <f t="shared" si="9"/>
        <v>3.8577523137140135E-2</v>
      </c>
      <c r="AL44" s="466"/>
      <c r="AM44" s="466"/>
      <c r="AN44" s="466">
        <f t="shared" si="9"/>
        <v>0.18599334235651313</v>
      </c>
      <c r="AO44" s="466">
        <f t="shared" si="9"/>
        <v>0.3761728609576766</v>
      </c>
      <c r="AP44" s="467">
        <f t="shared" si="10"/>
        <v>-6.7445220763104089E-5</v>
      </c>
    </row>
    <row r="45" spans="1:42" ht="11.45" customHeight="1" x14ac:dyDescent="0.25">
      <c r="A45" s="507">
        <v>2002</v>
      </c>
      <c r="B45" s="508" t="s">
        <v>464</v>
      </c>
      <c r="C45" s="507" t="s">
        <v>562</v>
      </c>
      <c r="D45" s="509" t="s">
        <v>10</v>
      </c>
      <c r="E45" s="509" t="s">
        <v>54</v>
      </c>
      <c r="F45" s="510" t="s">
        <v>416</v>
      </c>
      <c r="G45" s="511">
        <v>0.56055160000000004</v>
      </c>
      <c r="H45" s="512">
        <v>0.55734349999999999</v>
      </c>
      <c r="I45" s="513">
        <v>0.50498739999999998</v>
      </c>
      <c r="J45" s="583">
        <f t="shared" si="1"/>
        <v>5.5564200000000064E-2</v>
      </c>
      <c r="K45" s="584">
        <f t="shared" si="2"/>
        <v>9.9124148428084161E-2</v>
      </c>
      <c r="L45" s="511">
        <v>1.0489E-3</v>
      </c>
      <c r="M45" s="512"/>
      <c r="N45" s="512"/>
      <c r="O45" s="512"/>
      <c r="P45" s="512">
        <v>-4.8089999999999998E-4</v>
      </c>
      <c r="Q45" s="512"/>
      <c r="R45" s="512">
        <v>1.194E-4</v>
      </c>
      <c r="S45" s="512">
        <v>2.5168E-3</v>
      </c>
      <c r="T45" s="512">
        <f t="shared" si="3"/>
        <v>5.2356100000000017E-2</v>
      </c>
      <c r="U45" s="513">
        <f t="shared" si="4"/>
        <v>3.900000000049697E-6</v>
      </c>
      <c r="V45" s="515">
        <f t="shared" si="5"/>
        <v>7.0189078580267376E-5</v>
      </c>
      <c r="W45" s="517">
        <f t="shared" si="6"/>
        <v>4.529535204322202E-2</v>
      </c>
      <c r="X45" s="580"/>
      <c r="Y45" s="507">
        <v>2002</v>
      </c>
      <c r="Z45" s="508" t="s">
        <v>464</v>
      </c>
      <c r="AA45" s="507" t="s">
        <v>562</v>
      </c>
      <c r="AB45" s="509" t="s">
        <v>10</v>
      </c>
      <c r="AC45" s="509" t="s">
        <v>54</v>
      </c>
      <c r="AD45" s="510" t="s">
        <v>416</v>
      </c>
      <c r="AE45" s="518">
        <f t="shared" si="7"/>
        <v>9.9124148428084161E-2</v>
      </c>
      <c r="AF45" s="518">
        <f t="shared" si="8"/>
        <v>1</v>
      </c>
      <c r="AG45" s="519">
        <f t="shared" si="9"/>
        <v>1.8877262697924179E-2</v>
      </c>
      <c r="AH45" s="520"/>
      <c r="AI45" s="520"/>
      <c r="AJ45" s="520"/>
      <c r="AK45" s="520">
        <f t="shared" si="9"/>
        <v>-8.6548533048257589E-3</v>
      </c>
      <c r="AL45" s="520"/>
      <c r="AM45" s="520">
        <f t="shared" si="9"/>
        <v>2.1488656365069572E-3</v>
      </c>
      <c r="AN45" s="520">
        <f t="shared" si="9"/>
        <v>4.529535204322202E-2</v>
      </c>
      <c r="AO45" s="520">
        <f t="shared" si="9"/>
        <v>0.94226318384859242</v>
      </c>
      <c r="AP45" s="521">
        <f t="shared" si="10"/>
        <v>7.0189078580267376E-5</v>
      </c>
    </row>
    <row r="46" spans="1:42" ht="11.45" customHeight="1" x14ac:dyDescent="0.25">
      <c r="A46" s="458">
        <v>2013</v>
      </c>
      <c r="B46" s="459" t="s">
        <v>465</v>
      </c>
      <c r="C46" s="458" t="s">
        <v>564</v>
      </c>
      <c r="D46" s="460" t="s">
        <v>20</v>
      </c>
      <c r="E46" s="460" t="s">
        <v>55</v>
      </c>
      <c r="F46" s="461" t="s">
        <v>416</v>
      </c>
      <c r="G46" s="440">
        <v>0.51724139999999996</v>
      </c>
      <c r="H46" s="441">
        <v>0.50905409999999995</v>
      </c>
      <c r="I46" s="442">
        <v>0.49105650000000001</v>
      </c>
      <c r="J46" s="272">
        <f t="shared" si="1"/>
        <v>2.6184899999999955E-2</v>
      </c>
      <c r="K46" s="434">
        <f t="shared" si="2"/>
        <v>5.06241379750344E-2</v>
      </c>
      <c r="L46" s="440">
        <v>8.4659999999999998E-4</v>
      </c>
      <c r="M46" s="441"/>
      <c r="N46" s="441"/>
      <c r="O46" s="441"/>
      <c r="P46" s="441"/>
      <c r="Q46" s="441"/>
      <c r="R46" s="441"/>
      <c r="S46" s="441">
        <v>7.3407000000000003E-3</v>
      </c>
      <c r="T46" s="441">
        <f t="shared" si="3"/>
        <v>1.7997599999999947E-2</v>
      </c>
      <c r="U46" s="442">
        <f t="shared" si="4"/>
        <v>0</v>
      </c>
      <c r="V46" s="462">
        <f t="shared" si="5"/>
        <v>0</v>
      </c>
      <c r="W46" s="463">
        <f t="shared" si="6"/>
        <v>0.2803409598661829</v>
      </c>
      <c r="X46" s="580"/>
      <c r="Y46" s="458">
        <v>2013</v>
      </c>
      <c r="Z46" s="459" t="s">
        <v>465</v>
      </c>
      <c r="AA46" s="458" t="s">
        <v>564</v>
      </c>
      <c r="AB46" s="460" t="s">
        <v>20</v>
      </c>
      <c r="AC46" s="460" t="s">
        <v>55</v>
      </c>
      <c r="AD46" s="461" t="s">
        <v>416</v>
      </c>
      <c r="AE46" s="464">
        <f t="shared" si="7"/>
        <v>5.06241379750344E-2</v>
      </c>
      <c r="AF46" s="464">
        <f t="shared" si="8"/>
        <v>1</v>
      </c>
      <c r="AG46" s="465">
        <f t="shared" si="9"/>
        <v>3.2331610966625859E-2</v>
      </c>
      <c r="AH46" s="466"/>
      <c r="AI46" s="466"/>
      <c r="AJ46" s="466"/>
      <c r="AK46" s="466"/>
      <c r="AL46" s="466"/>
      <c r="AM46" s="466"/>
      <c r="AN46" s="466">
        <f t="shared" si="9"/>
        <v>0.2803409598661829</v>
      </c>
      <c r="AO46" s="466">
        <f t="shared" si="9"/>
        <v>0.68732742916719092</v>
      </c>
      <c r="AP46" s="467">
        <f t="shared" si="10"/>
        <v>0</v>
      </c>
    </row>
    <row r="47" spans="1:42" ht="11.45" customHeight="1" x14ac:dyDescent="0.25">
      <c r="A47" s="458">
        <v>2010</v>
      </c>
      <c r="B47" s="459" t="s">
        <v>465</v>
      </c>
      <c r="C47" s="458" t="s">
        <v>564</v>
      </c>
      <c r="D47" s="460" t="s">
        <v>4</v>
      </c>
      <c r="E47" s="460" t="s">
        <v>56</v>
      </c>
      <c r="F47" s="461" t="s">
        <v>416</v>
      </c>
      <c r="G47" s="440">
        <v>0.49671860000000001</v>
      </c>
      <c r="H47" s="441">
        <v>0.49920170000000003</v>
      </c>
      <c r="I47" s="442">
        <v>0.48227530000000002</v>
      </c>
      <c r="J47" s="272">
        <f t="shared" si="1"/>
        <v>1.4443299999999992E-2</v>
      </c>
      <c r="K47" s="434">
        <f t="shared" si="2"/>
        <v>2.9077429353360218E-2</v>
      </c>
      <c r="L47" s="440">
        <v>-1.6873000000000001E-3</v>
      </c>
      <c r="M47" s="441"/>
      <c r="N47" s="441"/>
      <c r="O47" s="441"/>
      <c r="P47" s="441"/>
      <c r="Q47" s="441"/>
      <c r="R47" s="441"/>
      <c r="S47" s="441">
        <v>-7.9589999999999999E-4</v>
      </c>
      <c r="T47" s="441">
        <f t="shared" si="3"/>
        <v>1.6926400000000008E-2</v>
      </c>
      <c r="U47" s="442">
        <f t="shared" si="4"/>
        <v>9.9999999983793608E-8</v>
      </c>
      <c r="V47" s="462">
        <f t="shared" si="5"/>
        <v>6.9236254861280777E-6</v>
      </c>
      <c r="W47" s="463">
        <f t="shared" si="6"/>
        <v>-5.5105135253023921E-2</v>
      </c>
      <c r="X47" s="580"/>
      <c r="Y47" s="458">
        <v>2010</v>
      </c>
      <c r="Z47" s="459" t="s">
        <v>465</v>
      </c>
      <c r="AA47" s="458" t="s">
        <v>564</v>
      </c>
      <c r="AB47" s="460" t="s">
        <v>4</v>
      </c>
      <c r="AC47" s="460" t="s">
        <v>56</v>
      </c>
      <c r="AD47" s="461" t="s">
        <v>416</v>
      </c>
      <c r="AE47" s="464">
        <f t="shared" si="7"/>
        <v>2.9077429353360218E-2</v>
      </c>
      <c r="AF47" s="464">
        <f t="shared" si="8"/>
        <v>1</v>
      </c>
      <c r="AG47" s="465">
        <f t="shared" si="9"/>
        <v>-0.11682233284637174</v>
      </c>
      <c r="AH47" s="466"/>
      <c r="AI47" s="466"/>
      <c r="AJ47" s="466"/>
      <c r="AK47" s="466"/>
      <c r="AL47" s="466"/>
      <c r="AM47" s="466"/>
      <c r="AN47" s="466">
        <f t="shared" si="9"/>
        <v>-5.5105135253023921E-2</v>
      </c>
      <c r="AO47" s="466">
        <f t="shared" si="9"/>
        <v>1.1719205444739096</v>
      </c>
      <c r="AP47" s="467">
        <f t="shared" si="10"/>
        <v>6.9236254861280777E-6</v>
      </c>
    </row>
    <row r="48" spans="1:42" ht="11.45" customHeight="1" x14ac:dyDescent="0.25">
      <c r="A48" s="458">
        <v>2007</v>
      </c>
      <c r="B48" s="459" t="s">
        <v>465</v>
      </c>
      <c r="C48" s="458" t="s">
        <v>564</v>
      </c>
      <c r="D48" s="460" t="s">
        <v>6</v>
      </c>
      <c r="E48" s="460" t="s">
        <v>57</v>
      </c>
      <c r="F48" s="461" t="s">
        <v>416</v>
      </c>
      <c r="G48" s="440">
        <v>0.53305919999999996</v>
      </c>
      <c r="H48" s="441">
        <v>0.53587309999999999</v>
      </c>
      <c r="I48" s="442">
        <v>0.52261769999999996</v>
      </c>
      <c r="J48" s="272">
        <f t="shared" si="1"/>
        <v>1.0441499999999992E-2</v>
      </c>
      <c r="K48" s="434">
        <f t="shared" si="2"/>
        <v>1.958788067066471E-2</v>
      </c>
      <c r="L48" s="440">
        <v>-2.1251E-3</v>
      </c>
      <c r="M48" s="441"/>
      <c r="N48" s="441"/>
      <c r="O48" s="441"/>
      <c r="P48" s="441"/>
      <c r="Q48" s="441"/>
      <c r="R48" s="441"/>
      <c r="S48" s="441">
        <v>-6.8880000000000005E-4</v>
      </c>
      <c r="T48" s="441">
        <f t="shared" si="3"/>
        <v>1.3255400000000028E-2</v>
      </c>
      <c r="U48" s="442">
        <f t="shared" si="4"/>
        <v>-3.4694469519536142E-17</v>
      </c>
      <c r="V48" s="462">
        <f t="shared" si="5"/>
        <v>-3.322747643493384E-15</v>
      </c>
      <c r="W48" s="463">
        <f t="shared" si="6"/>
        <v>-6.5967533400373563E-2</v>
      </c>
      <c r="X48" s="580"/>
      <c r="Y48" s="458">
        <v>2007</v>
      </c>
      <c r="Z48" s="459" t="s">
        <v>465</v>
      </c>
      <c r="AA48" s="458" t="s">
        <v>564</v>
      </c>
      <c r="AB48" s="460" t="s">
        <v>6</v>
      </c>
      <c r="AC48" s="460" t="s">
        <v>57</v>
      </c>
      <c r="AD48" s="461" t="s">
        <v>416</v>
      </c>
      <c r="AE48" s="464">
        <f t="shared" si="7"/>
        <v>1.958788067066471E-2</v>
      </c>
      <c r="AF48" s="464">
        <f t="shared" si="8"/>
        <v>1</v>
      </c>
      <c r="AG48" s="465">
        <f t="shared" si="9"/>
        <v>-0.20352439783556017</v>
      </c>
      <c r="AH48" s="466"/>
      <c r="AI48" s="466"/>
      <c r="AJ48" s="466"/>
      <c r="AK48" s="466"/>
      <c r="AL48" s="466"/>
      <c r="AM48" s="466"/>
      <c r="AN48" s="466">
        <f t="shared" si="9"/>
        <v>-6.5967533400373563E-2</v>
      </c>
      <c r="AO48" s="466">
        <f t="shared" si="9"/>
        <v>1.2694919312359372</v>
      </c>
      <c r="AP48" s="467">
        <f t="shared" si="10"/>
        <v>-3.322747643493384E-15</v>
      </c>
    </row>
    <row r="49" spans="1:42" ht="11.45" customHeight="1" x14ac:dyDescent="0.25">
      <c r="A49" s="458">
        <v>2004</v>
      </c>
      <c r="B49" s="459" t="s">
        <v>465</v>
      </c>
      <c r="C49" s="458" t="s">
        <v>564</v>
      </c>
      <c r="D49" s="460" t="s">
        <v>8</v>
      </c>
      <c r="E49" s="460" t="s">
        <v>59</v>
      </c>
      <c r="F49" s="461" t="s">
        <v>314</v>
      </c>
      <c r="G49" s="440">
        <v>0.50573489999999999</v>
      </c>
      <c r="H49" s="441">
        <v>0.50826510000000003</v>
      </c>
      <c r="I49" s="442">
        <v>0.50565110000000002</v>
      </c>
      <c r="J49" s="272">
        <f t="shared" si="1"/>
        <v>8.3799999999967234E-5</v>
      </c>
      <c r="K49" s="434">
        <f t="shared" si="2"/>
        <v>1.6569946032984323E-4</v>
      </c>
      <c r="L49" s="440">
        <v>-2.5301999999999998E-3</v>
      </c>
      <c r="M49" s="441"/>
      <c r="N49" s="441"/>
      <c r="O49" s="441"/>
      <c r="P49" s="441"/>
      <c r="Q49" s="441"/>
      <c r="R49" s="441"/>
      <c r="S49" s="441">
        <v>0</v>
      </c>
      <c r="T49" s="441">
        <f t="shared" si="3"/>
        <v>2.6140000000000052E-3</v>
      </c>
      <c r="U49" s="442">
        <f t="shared" si="4"/>
        <v>-3.8163916471489756E-17</v>
      </c>
      <c r="V49" s="462">
        <f t="shared" si="5"/>
        <v>-4.5541666433776468E-13</v>
      </c>
      <c r="W49" s="463">
        <f t="shared" si="6"/>
        <v>0</v>
      </c>
      <c r="X49" s="580"/>
      <c r="Y49" s="458">
        <v>2004</v>
      </c>
      <c r="Z49" s="459" t="s">
        <v>465</v>
      </c>
      <c r="AA49" s="458" t="s">
        <v>564</v>
      </c>
      <c r="AB49" s="460" t="s">
        <v>8</v>
      </c>
      <c r="AC49" s="460" t="s">
        <v>59</v>
      </c>
      <c r="AD49" s="461" t="s">
        <v>314</v>
      </c>
      <c r="AE49" s="464">
        <f t="shared" si="7"/>
        <v>1.6569946032984323E-4</v>
      </c>
      <c r="AF49" s="464">
        <f t="shared" si="8"/>
        <v>1</v>
      </c>
      <c r="AG49" s="465">
        <f t="shared" si="9"/>
        <v>-30.193317422446171</v>
      </c>
      <c r="AH49" s="466"/>
      <c r="AI49" s="466"/>
      <c r="AJ49" s="466"/>
      <c r="AK49" s="466"/>
      <c r="AL49" s="466"/>
      <c r="AM49" s="466"/>
      <c r="AN49" s="466">
        <f t="shared" si="9"/>
        <v>0</v>
      </c>
      <c r="AO49" s="466">
        <f t="shared" si="9"/>
        <v>31.193317422446626</v>
      </c>
      <c r="AP49" s="467">
        <f t="shared" si="10"/>
        <v>-4.5541666433776468E-13</v>
      </c>
    </row>
    <row r="50" spans="1:42" ht="11.45" customHeight="1" x14ac:dyDescent="0.25">
      <c r="A50" s="469">
        <v>2013</v>
      </c>
      <c r="B50" s="470" t="s">
        <v>466</v>
      </c>
      <c r="C50" s="469" t="s">
        <v>565</v>
      </c>
      <c r="D50" s="471" t="s">
        <v>20</v>
      </c>
      <c r="E50" s="471" t="s">
        <v>60</v>
      </c>
      <c r="F50" s="472" t="s">
        <v>314</v>
      </c>
      <c r="G50" s="473">
        <v>0.45710230000000002</v>
      </c>
      <c r="H50" s="474">
        <v>0.293157</v>
      </c>
      <c r="I50" s="475">
        <v>0.25790190000000002</v>
      </c>
      <c r="J50" s="581">
        <f t="shared" si="1"/>
        <v>0.1992004</v>
      </c>
      <c r="K50" s="435">
        <f t="shared" si="2"/>
        <v>0.43578953770304807</v>
      </c>
      <c r="L50" s="473">
        <v>0.13789309999999999</v>
      </c>
      <c r="M50" s="474"/>
      <c r="N50" s="474">
        <v>9.5274999999999995E-3</v>
      </c>
      <c r="O50" s="474"/>
      <c r="P50" s="474">
        <v>2.1359E-3</v>
      </c>
      <c r="Q50" s="474">
        <v>4.3131999999999997E-3</v>
      </c>
      <c r="R50" s="474">
        <v>4.5579000000000001E-3</v>
      </c>
      <c r="S50" s="474">
        <v>5.6305000000000001E-3</v>
      </c>
      <c r="T50" s="474">
        <f t="shared" si="3"/>
        <v>3.5255099999999984E-2</v>
      </c>
      <c r="U50" s="475">
        <f t="shared" si="4"/>
        <v>-1.1279999999996848E-4</v>
      </c>
      <c r="V50" s="476">
        <f t="shared" si="5"/>
        <v>-5.6626392316465465E-4</v>
      </c>
      <c r="W50" s="477">
        <f t="shared" si="6"/>
        <v>2.826550549095283E-2</v>
      </c>
      <c r="X50" s="580"/>
      <c r="Y50" s="469">
        <v>2013</v>
      </c>
      <c r="Z50" s="470" t="s">
        <v>466</v>
      </c>
      <c r="AA50" s="469" t="s">
        <v>565</v>
      </c>
      <c r="AB50" s="471" t="s">
        <v>20</v>
      </c>
      <c r="AC50" s="471" t="s">
        <v>60</v>
      </c>
      <c r="AD50" s="472" t="s">
        <v>314</v>
      </c>
      <c r="AE50" s="478">
        <f t="shared" si="7"/>
        <v>0.43578953770304807</v>
      </c>
      <c r="AF50" s="478">
        <f t="shared" si="8"/>
        <v>1</v>
      </c>
      <c r="AG50" s="479">
        <f t="shared" si="9"/>
        <v>0.69223304772480376</v>
      </c>
      <c r="AH50" s="480"/>
      <c r="AI50" s="480">
        <f t="shared" si="9"/>
        <v>4.7828719219439313E-2</v>
      </c>
      <c r="AJ50" s="480"/>
      <c r="AK50" s="480">
        <f t="shared" si="9"/>
        <v>1.072236802737344E-2</v>
      </c>
      <c r="AL50" s="480">
        <f t="shared" si="9"/>
        <v>2.1652566962716942E-2</v>
      </c>
      <c r="AM50" s="480">
        <f t="shared" si="9"/>
        <v>2.2880978150646283E-2</v>
      </c>
      <c r="AN50" s="480">
        <f t="shared" si="9"/>
        <v>2.826550549095283E-2</v>
      </c>
      <c r="AO50" s="480">
        <f t="shared" si="9"/>
        <v>0.17698307834723215</v>
      </c>
      <c r="AP50" s="481">
        <f t="shared" si="10"/>
        <v>-5.6626392316465465E-4</v>
      </c>
    </row>
    <row r="51" spans="1:42" ht="11.45" customHeight="1" x14ac:dyDescent="0.25">
      <c r="A51" s="458">
        <v>2010</v>
      </c>
      <c r="B51" s="459" t="s">
        <v>466</v>
      </c>
      <c r="C51" s="458" t="s">
        <v>565</v>
      </c>
      <c r="D51" s="460" t="s">
        <v>4</v>
      </c>
      <c r="E51" s="460" t="s">
        <v>61</v>
      </c>
      <c r="F51" s="461" t="s">
        <v>314</v>
      </c>
      <c r="G51" s="440">
        <v>0.44748130000000003</v>
      </c>
      <c r="H51" s="441">
        <v>0.29052810000000001</v>
      </c>
      <c r="I51" s="442">
        <v>0.25633</v>
      </c>
      <c r="J51" s="273">
        <f t="shared" si="1"/>
        <v>0.19115130000000002</v>
      </c>
      <c r="K51" s="436">
        <f t="shared" si="2"/>
        <v>0.42717159353921608</v>
      </c>
      <c r="L51" s="440">
        <v>0.1317054</v>
      </c>
      <c r="M51" s="441"/>
      <c r="N51" s="441">
        <v>1.28909E-2</v>
      </c>
      <c r="O51" s="441"/>
      <c r="P51" s="441">
        <v>2.6465999999999998E-3</v>
      </c>
      <c r="Q51" s="441">
        <v>1.7978E-3</v>
      </c>
      <c r="R51" s="441">
        <v>1.2237999999999999E-3</v>
      </c>
      <c r="S51" s="441">
        <v>6.7637000000000001E-3</v>
      </c>
      <c r="T51" s="441">
        <f t="shared" si="3"/>
        <v>3.4198100000000009E-2</v>
      </c>
      <c r="U51" s="442">
        <f t="shared" si="4"/>
        <v>-7.499999999999174E-5</v>
      </c>
      <c r="V51" s="462">
        <f t="shared" si="5"/>
        <v>-3.9235935094342401E-4</v>
      </c>
      <c r="W51" s="463">
        <f t="shared" si="6"/>
        <v>3.5384012559684395E-2</v>
      </c>
      <c r="X51" s="580"/>
      <c r="Y51" s="458">
        <v>2010</v>
      </c>
      <c r="Z51" s="459" t="s">
        <v>466</v>
      </c>
      <c r="AA51" s="458" t="s">
        <v>565</v>
      </c>
      <c r="AB51" s="460" t="s">
        <v>4</v>
      </c>
      <c r="AC51" s="460" t="s">
        <v>61</v>
      </c>
      <c r="AD51" s="461" t="s">
        <v>314</v>
      </c>
      <c r="AE51" s="464">
        <f t="shared" si="7"/>
        <v>0.42717159353921608</v>
      </c>
      <c r="AF51" s="464">
        <f t="shared" si="8"/>
        <v>1</v>
      </c>
      <c r="AG51" s="465">
        <f t="shared" si="9"/>
        <v>0.68901127012999641</v>
      </c>
      <c r="AH51" s="466"/>
      <c r="AI51" s="466">
        <f t="shared" si="9"/>
        <v>6.7438202094361896E-2</v>
      </c>
      <c r="AJ51" s="466"/>
      <c r="AK51" s="466">
        <f t="shared" si="9"/>
        <v>1.3845576776093072E-2</v>
      </c>
      <c r="AL51" s="466">
        <f t="shared" si="9"/>
        <v>9.4051152150155387E-3</v>
      </c>
      <c r="AM51" s="466">
        <f t="shared" si="9"/>
        <v>6.4022583157948695E-3</v>
      </c>
      <c r="AN51" s="466">
        <f t="shared" si="9"/>
        <v>3.5384012559684395E-2</v>
      </c>
      <c r="AO51" s="466">
        <f t="shared" si="9"/>
        <v>0.17890592425999721</v>
      </c>
      <c r="AP51" s="467">
        <f t="shared" si="10"/>
        <v>-3.9235935094342401E-4</v>
      </c>
    </row>
    <row r="52" spans="1:42" ht="11.45" customHeight="1" x14ac:dyDescent="0.25">
      <c r="A52" s="458">
        <v>2007</v>
      </c>
      <c r="B52" s="459" t="s">
        <v>466</v>
      </c>
      <c r="C52" s="458" t="s">
        <v>565</v>
      </c>
      <c r="D52" s="460" t="s">
        <v>6</v>
      </c>
      <c r="E52" s="460" t="s">
        <v>62</v>
      </c>
      <c r="F52" s="461" t="s">
        <v>314</v>
      </c>
      <c r="G52" s="440">
        <v>0.44636350000000002</v>
      </c>
      <c r="H52" s="441">
        <v>0.29253089999999998</v>
      </c>
      <c r="I52" s="442">
        <v>0.2512915</v>
      </c>
      <c r="J52" s="273">
        <f t="shared" si="1"/>
        <v>0.19507200000000002</v>
      </c>
      <c r="K52" s="436">
        <f t="shared" si="2"/>
        <v>0.43702498076119578</v>
      </c>
      <c r="L52" s="440">
        <v>0.1235675</v>
      </c>
      <c r="M52" s="441"/>
      <c r="N52" s="441">
        <v>1.8254599999999999E-2</v>
      </c>
      <c r="O52" s="441"/>
      <c r="P52" s="441">
        <v>1.8454000000000001E-3</v>
      </c>
      <c r="Q52" s="441">
        <v>1.0931999999999999E-3</v>
      </c>
      <c r="R52" s="441">
        <v>2.2328999999999999E-3</v>
      </c>
      <c r="S52" s="441">
        <v>6.8455E-3</v>
      </c>
      <c r="T52" s="441">
        <f t="shared" si="3"/>
        <v>4.1239399999999982E-2</v>
      </c>
      <c r="U52" s="442">
        <f t="shared" si="4"/>
        <v>-6.4999999999648672E-6</v>
      </c>
      <c r="V52" s="462">
        <f t="shared" si="5"/>
        <v>-3.3321030183546927E-5</v>
      </c>
      <c r="W52" s="463">
        <f t="shared" si="6"/>
        <v>3.5092171095800519E-2</v>
      </c>
      <c r="X52" s="580"/>
      <c r="Y52" s="458">
        <v>2007</v>
      </c>
      <c r="Z52" s="459" t="s">
        <v>466</v>
      </c>
      <c r="AA52" s="458" t="s">
        <v>565</v>
      </c>
      <c r="AB52" s="460" t="s">
        <v>6</v>
      </c>
      <c r="AC52" s="460" t="s">
        <v>62</v>
      </c>
      <c r="AD52" s="461" t="s">
        <v>314</v>
      </c>
      <c r="AE52" s="464">
        <f t="shared" si="7"/>
        <v>0.43702498076119578</v>
      </c>
      <c r="AF52" s="464">
        <f t="shared" si="8"/>
        <v>1</v>
      </c>
      <c r="AG52" s="465">
        <f t="shared" si="9"/>
        <v>0.63344559957349067</v>
      </c>
      <c r="AH52" s="466"/>
      <c r="AI52" s="466">
        <f t="shared" si="9"/>
        <v>9.3578781167978992E-2</v>
      </c>
      <c r="AJ52" s="466"/>
      <c r="AK52" s="466">
        <f t="shared" si="9"/>
        <v>9.4600967847769026E-3</v>
      </c>
      <c r="AL52" s="466">
        <f t="shared" si="9"/>
        <v>5.6040846456692902E-3</v>
      </c>
      <c r="AM52" s="466">
        <f t="shared" si="9"/>
        <v>1.1446542814960627E-2</v>
      </c>
      <c r="AN52" s="466">
        <f t="shared" si="9"/>
        <v>3.5092171095800519E-2</v>
      </c>
      <c r="AO52" s="466">
        <f t="shared" si="9"/>
        <v>0.21140604494750645</v>
      </c>
      <c r="AP52" s="467">
        <f t="shared" si="10"/>
        <v>-3.3321030183546927E-5</v>
      </c>
    </row>
    <row r="53" spans="1:42" ht="11.45" customHeight="1" x14ac:dyDescent="0.25">
      <c r="A53" s="458">
        <v>2004</v>
      </c>
      <c r="B53" s="459" t="s">
        <v>466</v>
      </c>
      <c r="C53" s="458" t="s">
        <v>565</v>
      </c>
      <c r="D53" s="460" t="s">
        <v>8</v>
      </c>
      <c r="E53" s="460" t="s">
        <v>63</v>
      </c>
      <c r="F53" s="461" t="s">
        <v>314</v>
      </c>
      <c r="G53" s="440">
        <v>0.46580969999999999</v>
      </c>
      <c r="H53" s="441">
        <v>0.30434899999999998</v>
      </c>
      <c r="I53" s="442">
        <v>0.26582909999999998</v>
      </c>
      <c r="J53" s="273">
        <f t="shared" si="1"/>
        <v>0.19998060000000001</v>
      </c>
      <c r="K53" s="436">
        <f t="shared" si="2"/>
        <v>0.42931823875715774</v>
      </c>
      <c r="L53" s="440">
        <v>0.1238427</v>
      </c>
      <c r="M53" s="441"/>
      <c r="N53" s="441">
        <v>1.83707E-2</v>
      </c>
      <c r="O53" s="441"/>
      <c r="P53" s="441">
        <v>4.1062E-3</v>
      </c>
      <c r="Q53" s="441">
        <v>2.1952999999999999E-3</v>
      </c>
      <c r="R53" s="441">
        <v>6.6400000000000001E-3</v>
      </c>
      <c r="S53" s="441">
        <v>6.3054000000000001E-3</v>
      </c>
      <c r="T53" s="441">
        <f t="shared" si="3"/>
        <v>3.8519899999999996E-2</v>
      </c>
      <c r="U53" s="442">
        <f t="shared" si="4"/>
        <v>4.0000000001150227E-7</v>
      </c>
      <c r="V53" s="462">
        <f t="shared" si="5"/>
        <v>2.0001940188773424E-6</v>
      </c>
      <c r="W53" s="463">
        <f t="shared" si="6"/>
        <v>3.1530058415666321E-2</v>
      </c>
      <c r="X53" s="580"/>
      <c r="Y53" s="458">
        <v>2004</v>
      </c>
      <c r="Z53" s="459" t="s">
        <v>466</v>
      </c>
      <c r="AA53" s="458" t="s">
        <v>565</v>
      </c>
      <c r="AB53" s="460" t="s">
        <v>8</v>
      </c>
      <c r="AC53" s="460" t="s">
        <v>63</v>
      </c>
      <c r="AD53" s="461" t="s">
        <v>314</v>
      </c>
      <c r="AE53" s="464">
        <f t="shared" si="7"/>
        <v>0.42931823875715774</v>
      </c>
      <c r="AF53" s="464">
        <f t="shared" si="8"/>
        <v>1</v>
      </c>
      <c r="AG53" s="465">
        <f t="shared" si="9"/>
        <v>0.61927356953624502</v>
      </c>
      <c r="AH53" s="466"/>
      <c r="AI53" s="466">
        <f t="shared" si="9"/>
        <v>9.1862410653833423E-2</v>
      </c>
      <c r="AJ53" s="466"/>
      <c r="AK53" s="466">
        <f t="shared" si="9"/>
        <v>2.0532991700194916E-2</v>
      </c>
      <c r="AL53" s="466">
        <f t="shared" si="9"/>
        <v>1.0977564823787906E-2</v>
      </c>
      <c r="AM53" s="466">
        <f t="shared" si="9"/>
        <v>3.3203220712409102E-2</v>
      </c>
      <c r="AN53" s="466">
        <f t="shared" si="9"/>
        <v>3.1530058415666321E-2</v>
      </c>
      <c r="AO53" s="466">
        <f t="shared" si="9"/>
        <v>0.19261818396384447</v>
      </c>
      <c r="AP53" s="467">
        <f t="shared" si="10"/>
        <v>2.0001940188773424E-6</v>
      </c>
    </row>
    <row r="54" spans="1:42" ht="11.45" customHeight="1" x14ac:dyDescent="0.25">
      <c r="A54" s="458">
        <v>2002</v>
      </c>
      <c r="B54" s="459" t="s">
        <v>466</v>
      </c>
      <c r="C54" s="458" t="s">
        <v>565</v>
      </c>
      <c r="D54" s="460" t="s">
        <v>10</v>
      </c>
      <c r="E54" s="460" t="s">
        <v>64</v>
      </c>
      <c r="F54" s="461" t="s">
        <v>314</v>
      </c>
      <c r="G54" s="440">
        <v>0.46390369999999997</v>
      </c>
      <c r="H54" s="441">
        <v>0.29598849999999999</v>
      </c>
      <c r="I54" s="442">
        <v>0.25545669999999998</v>
      </c>
      <c r="J54" s="273">
        <f t="shared" si="1"/>
        <v>0.20844699999999999</v>
      </c>
      <c r="K54" s="436">
        <f t="shared" si="2"/>
        <v>0.4493324799953094</v>
      </c>
      <c r="L54" s="440">
        <v>0.1259219</v>
      </c>
      <c r="M54" s="441"/>
      <c r="N54" s="441">
        <v>1.9643999999999998E-2</v>
      </c>
      <c r="O54" s="441"/>
      <c r="P54" s="441">
        <v>3.8511999999999999E-3</v>
      </c>
      <c r="Q54" s="441">
        <v>2.2769999999999999E-3</v>
      </c>
      <c r="R54" s="441">
        <v>1.1293299999999999E-2</v>
      </c>
      <c r="S54" s="441">
        <v>4.9785999999999997E-3</v>
      </c>
      <c r="T54" s="441">
        <f t="shared" si="3"/>
        <v>4.0531800000000007E-2</v>
      </c>
      <c r="U54" s="442">
        <f t="shared" si="4"/>
        <v>-5.0800000000017498E-5</v>
      </c>
      <c r="V54" s="462">
        <f t="shared" si="5"/>
        <v>-2.437070334426377E-4</v>
      </c>
      <c r="W54" s="463">
        <f t="shared" si="6"/>
        <v>2.3884248753879882E-2</v>
      </c>
      <c r="X54" s="580"/>
      <c r="Y54" s="458">
        <v>2002</v>
      </c>
      <c r="Z54" s="459" t="s">
        <v>466</v>
      </c>
      <c r="AA54" s="458" t="s">
        <v>565</v>
      </c>
      <c r="AB54" s="460" t="s">
        <v>10</v>
      </c>
      <c r="AC54" s="460" t="s">
        <v>64</v>
      </c>
      <c r="AD54" s="461" t="s">
        <v>314</v>
      </c>
      <c r="AE54" s="464">
        <f t="shared" si="7"/>
        <v>0.4493324799953094</v>
      </c>
      <c r="AF54" s="464">
        <f t="shared" si="8"/>
        <v>1</v>
      </c>
      <c r="AG54" s="465">
        <f t="shared" si="9"/>
        <v>0.60409552548129741</v>
      </c>
      <c r="AH54" s="466"/>
      <c r="AI54" s="466">
        <f t="shared" si="9"/>
        <v>9.4239782774518221E-2</v>
      </c>
      <c r="AJ54" s="466"/>
      <c r="AK54" s="466">
        <f t="shared" si="9"/>
        <v>1.84756796691725E-2</v>
      </c>
      <c r="AL54" s="466">
        <f t="shared" si="9"/>
        <v>1.0923640061982183E-2</v>
      </c>
      <c r="AM54" s="466">
        <f t="shared" si="9"/>
        <v>5.4178280330251814E-2</v>
      </c>
      <c r="AN54" s="466">
        <f t="shared" si="9"/>
        <v>2.3884248753879882E-2</v>
      </c>
      <c r="AO54" s="466">
        <f t="shared" si="9"/>
        <v>0.19444654996234059</v>
      </c>
      <c r="AP54" s="467">
        <f t="shared" si="10"/>
        <v>-2.437070334426377E-4</v>
      </c>
    </row>
    <row r="55" spans="1:42" ht="11.45" customHeight="1" x14ac:dyDescent="0.25">
      <c r="A55" s="458">
        <v>1996</v>
      </c>
      <c r="B55" s="459" t="s">
        <v>466</v>
      </c>
      <c r="C55" s="458" t="s">
        <v>565</v>
      </c>
      <c r="D55" s="460" t="s">
        <v>12</v>
      </c>
      <c r="E55" s="460" t="s">
        <v>65</v>
      </c>
      <c r="F55" s="461" t="s">
        <v>314</v>
      </c>
      <c r="G55" s="440">
        <v>0.4306256</v>
      </c>
      <c r="H55" s="441">
        <v>0.29283959999999998</v>
      </c>
      <c r="I55" s="442">
        <v>0.25580829999999999</v>
      </c>
      <c r="J55" s="273">
        <f t="shared" si="1"/>
        <v>0.17481730000000001</v>
      </c>
      <c r="K55" s="436">
        <f t="shared" si="2"/>
        <v>0.40596123407433282</v>
      </c>
      <c r="L55" s="440">
        <v>0.10732510000000001</v>
      </c>
      <c r="M55" s="441"/>
      <c r="N55" s="441">
        <v>8.9794000000000002E-3</v>
      </c>
      <c r="O55" s="441"/>
      <c r="P55" s="441">
        <v>2.4144000000000001E-3</v>
      </c>
      <c r="Q55" s="441">
        <v>6.7989999999999999E-4</v>
      </c>
      <c r="R55" s="441">
        <v>4.7448000000000004E-3</v>
      </c>
      <c r="S55" s="441">
        <v>1.34748E-2</v>
      </c>
      <c r="T55" s="441">
        <f t="shared" si="3"/>
        <v>3.7031299999999989E-2</v>
      </c>
      <c r="U55" s="442">
        <f t="shared" si="4"/>
        <v>1.6760000000001773E-4</v>
      </c>
      <c r="V55" s="462">
        <f t="shared" si="5"/>
        <v>9.5871518436686602E-4</v>
      </c>
      <c r="W55" s="463">
        <f t="shared" si="6"/>
        <v>7.7079327961248681E-2</v>
      </c>
      <c r="X55" s="580"/>
      <c r="Y55" s="458">
        <v>1996</v>
      </c>
      <c r="Z55" s="459" t="s">
        <v>466</v>
      </c>
      <c r="AA55" s="458" t="s">
        <v>565</v>
      </c>
      <c r="AB55" s="460" t="s">
        <v>12</v>
      </c>
      <c r="AC55" s="460" t="s">
        <v>65</v>
      </c>
      <c r="AD55" s="461" t="s">
        <v>314</v>
      </c>
      <c r="AE55" s="464">
        <f t="shared" si="7"/>
        <v>0.40596123407433282</v>
      </c>
      <c r="AF55" s="464">
        <f t="shared" si="8"/>
        <v>1</v>
      </c>
      <c r="AG55" s="465">
        <f t="shared" si="9"/>
        <v>0.61392722573795611</v>
      </c>
      <c r="AH55" s="466"/>
      <c r="AI55" s="466">
        <f t="shared" si="9"/>
        <v>5.1364481661711966E-2</v>
      </c>
      <c r="AJ55" s="466"/>
      <c r="AK55" s="466">
        <f t="shared" si="9"/>
        <v>1.3810990102238165E-2</v>
      </c>
      <c r="AL55" s="466">
        <f t="shared" si="9"/>
        <v>3.8892031852682768E-3</v>
      </c>
      <c r="AM55" s="466">
        <f t="shared" si="9"/>
        <v>2.7141478560760292E-2</v>
      </c>
      <c r="AN55" s="466">
        <f t="shared" si="9"/>
        <v>7.7079327961248681E-2</v>
      </c>
      <c r="AO55" s="466">
        <f t="shared" si="9"/>
        <v>0.21182857760644963</v>
      </c>
      <c r="AP55" s="467">
        <f t="shared" si="10"/>
        <v>9.5871518436686602E-4</v>
      </c>
    </row>
    <row r="56" spans="1:42" ht="11.45" customHeight="1" x14ac:dyDescent="0.25">
      <c r="A56" s="496">
        <v>1992</v>
      </c>
      <c r="B56" s="497" t="s">
        <v>466</v>
      </c>
      <c r="C56" s="496" t="s">
        <v>565</v>
      </c>
      <c r="D56" s="498" t="s">
        <v>14</v>
      </c>
      <c r="E56" s="498" t="s">
        <v>66</v>
      </c>
      <c r="F56" s="499" t="s">
        <v>314</v>
      </c>
      <c r="G56" s="443">
        <v>0.4001768</v>
      </c>
      <c r="H56" s="444">
        <v>0.2318491</v>
      </c>
      <c r="I56" s="445">
        <v>0.205344</v>
      </c>
      <c r="J56" s="276">
        <f t="shared" si="1"/>
        <v>0.1948328</v>
      </c>
      <c r="K56" s="437">
        <f t="shared" si="2"/>
        <v>0.48686680487224648</v>
      </c>
      <c r="L56" s="443">
        <v>0.1232177</v>
      </c>
      <c r="M56" s="444"/>
      <c r="N56" s="444">
        <v>1.09566E-2</v>
      </c>
      <c r="O56" s="444"/>
      <c r="P56" s="444">
        <v>2.1086999999999998E-3</v>
      </c>
      <c r="Q56" s="444"/>
      <c r="R56" s="444"/>
      <c r="S56" s="444">
        <v>3.2392700000000003E-2</v>
      </c>
      <c r="T56" s="444">
        <f t="shared" si="3"/>
        <v>2.6505100000000004E-2</v>
      </c>
      <c r="U56" s="445">
        <f t="shared" si="4"/>
        <v>-3.4799999999998721E-4</v>
      </c>
      <c r="V56" s="501">
        <f t="shared" si="5"/>
        <v>-1.7861468910778226E-3</v>
      </c>
      <c r="W56" s="502">
        <f t="shared" si="6"/>
        <v>0.16625896666269746</v>
      </c>
      <c r="X56" s="580"/>
      <c r="Y56" s="496">
        <v>1992</v>
      </c>
      <c r="Z56" s="497" t="s">
        <v>466</v>
      </c>
      <c r="AA56" s="496" t="s">
        <v>565</v>
      </c>
      <c r="AB56" s="498" t="s">
        <v>14</v>
      </c>
      <c r="AC56" s="498" t="s">
        <v>66</v>
      </c>
      <c r="AD56" s="499" t="s">
        <v>314</v>
      </c>
      <c r="AE56" s="503">
        <f t="shared" si="7"/>
        <v>0.48686680487224648</v>
      </c>
      <c r="AF56" s="503">
        <f t="shared" si="8"/>
        <v>1</v>
      </c>
      <c r="AG56" s="504">
        <f t="shared" si="9"/>
        <v>0.63242790741599975</v>
      </c>
      <c r="AH56" s="505"/>
      <c r="AI56" s="505">
        <f t="shared" si="9"/>
        <v>5.6235910996505725E-2</v>
      </c>
      <c r="AJ56" s="505"/>
      <c r="AK56" s="505">
        <f t="shared" si="9"/>
        <v>1.082312629085041E-2</v>
      </c>
      <c r="AL56" s="505"/>
      <c r="AM56" s="505"/>
      <c r="AN56" s="505">
        <f t="shared" si="9"/>
        <v>0.16625896666269746</v>
      </c>
      <c r="AO56" s="505">
        <f t="shared" si="9"/>
        <v>0.13604023552502456</v>
      </c>
      <c r="AP56" s="506">
        <f t="shared" si="10"/>
        <v>-1.7861468910778226E-3</v>
      </c>
    </row>
    <row r="57" spans="1:42" ht="11.45" customHeight="1" x14ac:dyDescent="0.25">
      <c r="A57" s="458">
        <v>2013</v>
      </c>
      <c r="B57" s="459" t="s">
        <v>467</v>
      </c>
      <c r="C57" s="458" t="s">
        <v>559</v>
      </c>
      <c r="D57" s="460" t="s">
        <v>20</v>
      </c>
      <c r="E57" s="460" t="s">
        <v>67</v>
      </c>
      <c r="F57" s="461" t="s">
        <v>314</v>
      </c>
      <c r="G57" s="440">
        <v>0.47562890000000002</v>
      </c>
      <c r="H57" s="441">
        <v>0.2907267</v>
      </c>
      <c r="I57" s="442">
        <v>0.24920829999999999</v>
      </c>
      <c r="J57" s="272">
        <f t="shared" si="1"/>
        <v>0.22642060000000003</v>
      </c>
      <c r="K57" s="434">
        <f t="shared" si="2"/>
        <v>0.47604466423297664</v>
      </c>
      <c r="L57" s="440">
        <v>0.1306243</v>
      </c>
      <c r="M57" s="441"/>
      <c r="N57" s="441">
        <v>5.5595000000000002E-3</v>
      </c>
      <c r="O57" s="441">
        <v>1.0369E-2</v>
      </c>
      <c r="P57" s="441">
        <v>8.7747999999999993E-3</v>
      </c>
      <c r="Q57" s="441">
        <v>8.2565999999999994E-3</v>
      </c>
      <c r="R57" s="441">
        <v>1.8536199999999999E-2</v>
      </c>
      <c r="S57" s="441">
        <v>4.4743999999999999E-3</v>
      </c>
      <c r="T57" s="441">
        <f t="shared" si="3"/>
        <v>4.1518400000000011E-2</v>
      </c>
      <c r="U57" s="442">
        <f t="shared" si="4"/>
        <v>-1.6925999999999608E-3</v>
      </c>
      <c r="V57" s="462">
        <f t="shared" si="5"/>
        <v>-7.4754682215309055E-3</v>
      </c>
      <c r="W57" s="463">
        <f t="shared" si="6"/>
        <v>1.9761452800672728E-2</v>
      </c>
      <c r="X57" s="580"/>
      <c r="Y57" s="458">
        <v>2013</v>
      </c>
      <c r="Z57" s="459" t="s">
        <v>467</v>
      </c>
      <c r="AA57" s="458" t="s">
        <v>559</v>
      </c>
      <c r="AB57" s="460" t="s">
        <v>20</v>
      </c>
      <c r="AC57" s="460" t="s">
        <v>67</v>
      </c>
      <c r="AD57" s="461" t="s">
        <v>314</v>
      </c>
      <c r="AE57" s="464">
        <f t="shared" si="7"/>
        <v>0.47604466423297664</v>
      </c>
      <c r="AF57" s="464">
        <f t="shared" si="8"/>
        <v>1</v>
      </c>
      <c r="AG57" s="465">
        <f t="shared" si="9"/>
        <v>0.57690996313939624</v>
      </c>
      <c r="AH57" s="466"/>
      <c r="AI57" s="466">
        <f t="shared" si="9"/>
        <v>2.4553861265273563E-2</v>
      </c>
      <c r="AJ57" s="466">
        <f t="shared" si="9"/>
        <v>4.5795303077546826E-2</v>
      </c>
      <c r="AK57" s="466">
        <f t="shared" si="9"/>
        <v>3.8754424288249385E-2</v>
      </c>
      <c r="AL57" s="466">
        <f t="shared" si="9"/>
        <v>3.6465763274189711E-2</v>
      </c>
      <c r="AM57" s="466">
        <f t="shared" si="9"/>
        <v>8.1866225952938895E-2</v>
      </c>
      <c r="AN57" s="466">
        <f t="shared" si="9"/>
        <v>1.9761452800672728E-2</v>
      </c>
      <c r="AO57" s="466">
        <f t="shared" si="9"/>
        <v>0.18336847442326362</v>
      </c>
      <c r="AP57" s="467">
        <f t="shared" si="10"/>
        <v>-7.4754682215309055E-3</v>
      </c>
    </row>
    <row r="58" spans="1:42" ht="11.45" customHeight="1" x14ac:dyDescent="0.25">
      <c r="A58" s="458">
        <v>2010</v>
      </c>
      <c r="B58" s="459" t="s">
        <v>467</v>
      </c>
      <c r="C58" s="458" t="s">
        <v>559</v>
      </c>
      <c r="D58" s="460" t="s">
        <v>4</v>
      </c>
      <c r="E58" s="460" t="s">
        <v>68</v>
      </c>
      <c r="F58" s="461" t="s">
        <v>314</v>
      </c>
      <c r="G58" s="440">
        <v>0.46520270000000002</v>
      </c>
      <c r="H58" s="441">
        <v>0.28930660000000002</v>
      </c>
      <c r="I58" s="442">
        <v>0.24822330000000001</v>
      </c>
      <c r="J58" s="272">
        <f t="shared" si="1"/>
        <v>0.21697940000000002</v>
      </c>
      <c r="K58" s="434">
        <f t="shared" si="2"/>
        <v>0.46641904700897052</v>
      </c>
      <c r="L58" s="440">
        <v>0.124874</v>
      </c>
      <c r="M58" s="441"/>
      <c r="N58" s="441">
        <v>6.0898999999999997E-3</v>
      </c>
      <c r="O58" s="441">
        <v>8.2027999999999997E-3</v>
      </c>
      <c r="P58" s="441">
        <v>1.03754E-2</v>
      </c>
      <c r="Q58" s="441">
        <v>7.9001999999999996E-3</v>
      </c>
      <c r="R58" s="441">
        <v>1.4633200000000001E-2</v>
      </c>
      <c r="S58" s="441">
        <v>5.1501000000000003E-3</v>
      </c>
      <c r="T58" s="441">
        <f t="shared" si="3"/>
        <v>4.1083300000000017E-2</v>
      </c>
      <c r="U58" s="442">
        <f t="shared" si="4"/>
        <v>-1.3295000000000112E-3</v>
      </c>
      <c r="V58" s="462">
        <f t="shared" si="5"/>
        <v>-6.1273097814816112E-3</v>
      </c>
      <c r="W58" s="463">
        <f t="shared" si="6"/>
        <v>2.3735432948934324E-2</v>
      </c>
      <c r="X58" s="580"/>
      <c r="Y58" s="458">
        <v>2010</v>
      </c>
      <c r="Z58" s="459" t="s">
        <v>467</v>
      </c>
      <c r="AA58" s="458" t="s">
        <v>559</v>
      </c>
      <c r="AB58" s="460" t="s">
        <v>4</v>
      </c>
      <c r="AC58" s="460" t="s">
        <v>68</v>
      </c>
      <c r="AD58" s="461" t="s">
        <v>314</v>
      </c>
      <c r="AE58" s="464">
        <f t="shared" si="7"/>
        <v>0.46641904700897052</v>
      </c>
      <c r="AF58" s="464">
        <f t="shared" si="8"/>
        <v>1</v>
      </c>
      <c r="AG58" s="465">
        <f t="shared" si="9"/>
        <v>0.5755108549475203</v>
      </c>
      <c r="AH58" s="466"/>
      <c r="AI58" s="466">
        <f t="shared" si="9"/>
        <v>2.8066719697814626E-2</v>
      </c>
      <c r="AJ58" s="466">
        <f t="shared" si="9"/>
        <v>3.7804510474266216E-2</v>
      </c>
      <c r="AK58" s="466">
        <f t="shared" si="9"/>
        <v>4.7817442577498134E-2</v>
      </c>
      <c r="AL58" s="466">
        <f t="shared" si="9"/>
        <v>3.6409908037352848E-2</v>
      </c>
      <c r="AM58" s="466">
        <f t="shared" si="9"/>
        <v>6.7440503568541532E-2</v>
      </c>
      <c r="AN58" s="466">
        <f t="shared" si="9"/>
        <v>2.3735432948934324E-2</v>
      </c>
      <c r="AO58" s="466">
        <f t="shared" si="9"/>
        <v>0.18934193752955356</v>
      </c>
      <c r="AP58" s="467">
        <f t="shared" si="10"/>
        <v>-6.1273097814816112E-3</v>
      </c>
    </row>
    <row r="59" spans="1:42" ht="11.45" customHeight="1" x14ac:dyDescent="0.25">
      <c r="A59" s="458">
        <v>2007</v>
      </c>
      <c r="B59" s="459" t="s">
        <v>467</v>
      </c>
      <c r="C59" s="458" t="s">
        <v>559</v>
      </c>
      <c r="D59" s="460" t="s">
        <v>6</v>
      </c>
      <c r="E59" s="460" t="s">
        <v>69</v>
      </c>
      <c r="F59" s="461" t="s">
        <v>314</v>
      </c>
      <c r="G59" s="440">
        <v>0.43753920000000002</v>
      </c>
      <c r="H59" s="441">
        <v>0.28499279999999999</v>
      </c>
      <c r="I59" s="442">
        <v>0.23778750000000001</v>
      </c>
      <c r="J59" s="272">
        <f t="shared" si="1"/>
        <v>0.1997517</v>
      </c>
      <c r="K59" s="434">
        <f t="shared" si="2"/>
        <v>0.45653440880268553</v>
      </c>
      <c r="L59" s="440">
        <v>0.1110773</v>
      </c>
      <c r="M59" s="441"/>
      <c r="N59" s="441">
        <v>6.3820999999999999E-3</v>
      </c>
      <c r="O59" s="441">
        <v>6.3188999999999997E-3</v>
      </c>
      <c r="P59" s="441">
        <v>6.2217000000000001E-3</v>
      </c>
      <c r="Q59" s="441">
        <v>7.7618000000000001E-3</v>
      </c>
      <c r="R59" s="441">
        <v>1.32152E-2</v>
      </c>
      <c r="S59" s="441">
        <v>3.9559E-3</v>
      </c>
      <c r="T59" s="441">
        <f t="shared" si="3"/>
        <v>4.7205299999999978E-2</v>
      </c>
      <c r="U59" s="442">
        <f t="shared" si="4"/>
        <v>-2.3865000000000136E-3</v>
      </c>
      <c r="V59" s="462">
        <f t="shared" si="5"/>
        <v>-1.1947332613439653E-2</v>
      </c>
      <c r="W59" s="463">
        <f t="shared" si="6"/>
        <v>1.9804086773729586E-2</v>
      </c>
      <c r="X59" s="580"/>
      <c r="Y59" s="458">
        <v>2007</v>
      </c>
      <c r="Z59" s="459" t="s">
        <v>467</v>
      </c>
      <c r="AA59" s="458" t="s">
        <v>559</v>
      </c>
      <c r="AB59" s="460" t="s">
        <v>6</v>
      </c>
      <c r="AC59" s="460" t="s">
        <v>69</v>
      </c>
      <c r="AD59" s="461" t="s">
        <v>314</v>
      </c>
      <c r="AE59" s="464">
        <f t="shared" si="7"/>
        <v>0.45653440880268553</v>
      </c>
      <c r="AF59" s="464">
        <f t="shared" si="8"/>
        <v>1</v>
      </c>
      <c r="AG59" s="465">
        <f t="shared" si="9"/>
        <v>0.55607686943340162</v>
      </c>
      <c r="AH59" s="466"/>
      <c r="AI59" s="466">
        <f t="shared" si="9"/>
        <v>3.1950166131251949E-2</v>
      </c>
      <c r="AJ59" s="466">
        <f t="shared" si="9"/>
        <v>3.163377332958868E-2</v>
      </c>
      <c r="AK59" s="466">
        <f t="shared" si="9"/>
        <v>3.1147169210574928E-2</v>
      </c>
      <c r="AL59" s="466">
        <f t="shared" si="9"/>
        <v>3.8857241265030533E-2</v>
      </c>
      <c r="AM59" s="466">
        <f t="shared" si="9"/>
        <v>6.6158135325005987E-2</v>
      </c>
      <c r="AN59" s="466">
        <f t="shared" si="9"/>
        <v>1.9804086773729586E-2</v>
      </c>
      <c r="AO59" s="466">
        <f t="shared" si="9"/>
        <v>0.23631989114485621</v>
      </c>
      <c r="AP59" s="467">
        <f t="shared" si="10"/>
        <v>-1.1947332613439653E-2</v>
      </c>
    </row>
    <row r="60" spans="1:42" ht="11.45" customHeight="1" x14ac:dyDescent="0.25">
      <c r="A60" s="458">
        <v>2004</v>
      </c>
      <c r="B60" s="459" t="s">
        <v>467</v>
      </c>
      <c r="C60" s="458" t="s">
        <v>559</v>
      </c>
      <c r="D60" s="460" t="s">
        <v>8</v>
      </c>
      <c r="E60" s="460" t="s">
        <v>70</v>
      </c>
      <c r="F60" s="461" t="s">
        <v>314</v>
      </c>
      <c r="G60" s="440">
        <v>0.44718059999999998</v>
      </c>
      <c r="H60" s="441">
        <v>0.27089930000000001</v>
      </c>
      <c r="I60" s="442">
        <v>0.2284088</v>
      </c>
      <c r="J60" s="272">
        <f t="shared" si="1"/>
        <v>0.21877179999999999</v>
      </c>
      <c r="K60" s="434">
        <f t="shared" si="2"/>
        <v>0.48922471144767909</v>
      </c>
      <c r="L60" s="440">
        <v>0.11346970000000001</v>
      </c>
      <c r="M60" s="441">
        <v>6.1814000000000001E-3</v>
      </c>
      <c r="N60" s="441">
        <v>9.6080999999999996E-3</v>
      </c>
      <c r="O60" s="441">
        <v>6.1444000000000004E-3</v>
      </c>
      <c r="P60" s="441">
        <v>1.3959900000000001E-2</v>
      </c>
      <c r="Q60" s="441">
        <v>9.0144000000000005E-3</v>
      </c>
      <c r="R60" s="441">
        <v>1.6357900000000002E-2</v>
      </c>
      <c r="S60" s="441">
        <v>1.9591999999999999E-3</v>
      </c>
      <c r="T60" s="441">
        <f t="shared" si="3"/>
        <v>4.2490500000000014E-2</v>
      </c>
      <c r="U60" s="442">
        <f t="shared" si="4"/>
        <v>-4.1370000000004459E-4</v>
      </c>
      <c r="V60" s="462">
        <f t="shared" si="5"/>
        <v>-1.891011547192301E-3</v>
      </c>
      <c r="W60" s="463">
        <f t="shared" si="6"/>
        <v>8.955450382544734E-3</v>
      </c>
      <c r="X60" s="580"/>
      <c r="Y60" s="458">
        <v>2004</v>
      </c>
      <c r="Z60" s="459" t="s">
        <v>467</v>
      </c>
      <c r="AA60" s="458" t="s">
        <v>559</v>
      </c>
      <c r="AB60" s="460" t="s">
        <v>8</v>
      </c>
      <c r="AC60" s="460" t="s">
        <v>70</v>
      </c>
      <c r="AD60" s="461" t="s">
        <v>314</v>
      </c>
      <c r="AE60" s="464">
        <f t="shared" si="7"/>
        <v>0.48922471144767909</v>
      </c>
      <c r="AF60" s="464">
        <f t="shared" si="8"/>
        <v>1</v>
      </c>
      <c r="AG60" s="465">
        <f t="shared" si="9"/>
        <v>0.5186669397061231</v>
      </c>
      <c r="AH60" s="466">
        <f t="shared" si="9"/>
        <v>2.8255012757585761E-2</v>
      </c>
      <c r="AI60" s="466">
        <f t="shared" si="9"/>
        <v>4.3918366078260544E-2</v>
      </c>
      <c r="AJ60" s="466">
        <f t="shared" si="9"/>
        <v>2.8085886755057098E-2</v>
      </c>
      <c r="AK60" s="466">
        <f t="shared" si="9"/>
        <v>6.3810326559456024E-2</v>
      </c>
      <c r="AL60" s="466">
        <f t="shared" si="9"/>
        <v>4.1204579383631715E-2</v>
      </c>
      <c r="AM60" s="466">
        <f t="shared" si="9"/>
        <v>7.4771519912529866E-2</v>
      </c>
      <c r="AN60" s="466">
        <f t="shared" si="9"/>
        <v>8.955450382544734E-3</v>
      </c>
      <c r="AO60" s="466">
        <f t="shared" si="9"/>
        <v>0.19422293001200344</v>
      </c>
      <c r="AP60" s="467">
        <f t="shared" si="10"/>
        <v>-1.891011547192301E-3</v>
      </c>
    </row>
    <row r="61" spans="1:42" ht="11.45" customHeight="1" x14ac:dyDescent="0.25">
      <c r="A61" s="458">
        <v>2000</v>
      </c>
      <c r="B61" s="459" t="s">
        <v>467</v>
      </c>
      <c r="C61" s="458" t="s">
        <v>559</v>
      </c>
      <c r="D61" s="460" t="s">
        <v>10</v>
      </c>
      <c r="E61" s="460" t="s">
        <v>71</v>
      </c>
      <c r="F61" s="461" t="s">
        <v>314</v>
      </c>
      <c r="G61" s="440">
        <v>0.43765349999999997</v>
      </c>
      <c r="H61" s="441">
        <v>0.27184839999999999</v>
      </c>
      <c r="I61" s="442">
        <v>0.22466159999999999</v>
      </c>
      <c r="J61" s="272">
        <f t="shared" si="1"/>
        <v>0.21299189999999998</v>
      </c>
      <c r="K61" s="434">
        <f t="shared" si="2"/>
        <v>0.4866678776703488</v>
      </c>
      <c r="L61" s="440">
        <v>0.10823770000000001</v>
      </c>
      <c r="M61" s="441">
        <v>5.5437999999999998E-3</v>
      </c>
      <c r="N61" s="441">
        <v>8.9450999999999992E-3</v>
      </c>
      <c r="O61" s="441">
        <v>5.3955000000000001E-3</v>
      </c>
      <c r="P61" s="441">
        <v>1.37597E-2</v>
      </c>
      <c r="Q61" s="441">
        <v>7.8117000000000004E-3</v>
      </c>
      <c r="R61" s="441">
        <v>1.5949600000000001E-2</v>
      </c>
      <c r="S61" s="441">
        <v>4.283E-4</v>
      </c>
      <c r="T61" s="441">
        <f t="shared" si="3"/>
        <v>4.7186800000000001E-2</v>
      </c>
      <c r="U61" s="442">
        <f t="shared" si="4"/>
        <v>-2.6630000000002485E-4</v>
      </c>
      <c r="V61" s="462">
        <f t="shared" si="5"/>
        <v>-1.2502822877303074E-3</v>
      </c>
      <c r="W61" s="463">
        <f t="shared" si="6"/>
        <v>2.0108745919445764E-3</v>
      </c>
      <c r="X61" s="580"/>
      <c r="Y61" s="458">
        <v>2000</v>
      </c>
      <c r="Z61" s="459" t="s">
        <v>467</v>
      </c>
      <c r="AA61" s="458" t="s">
        <v>559</v>
      </c>
      <c r="AB61" s="460" t="s">
        <v>10</v>
      </c>
      <c r="AC61" s="460" t="s">
        <v>71</v>
      </c>
      <c r="AD61" s="461" t="s">
        <v>314</v>
      </c>
      <c r="AE61" s="464">
        <f t="shared" si="7"/>
        <v>0.4866678776703488</v>
      </c>
      <c r="AF61" s="464">
        <f t="shared" si="8"/>
        <v>1</v>
      </c>
      <c r="AG61" s="465">
        <f t="shared" si="9"/>
        <v>0.50817754102386059</v>
      </c>
      <c r="AH61" s="466">
        <f t="shared" si="9"/>
        <v>2.6028219852492044E-2</v>
      </c>
      <c r="AI61" s="466">
        <f t="shared" si="9"/>
        <v>4.199737173103766E-2</v>
      </c>
      <c r="AJ61" s="466">
        <f t="shared" si="9"/>
        <v>2.5331949243140233E-2</v>
      </c>
      <c r="AK61" s="466">
        <f t="shared" si="9"/>
        <v>6.4601987211720266E-2</v>
      </c>
      <c r="AL61" s="466">
        <f t="shared" si="9"/>
        <v>3.667604261007109E-2</v>
      </c>
      <c r="AM61" s="466">
        <f t="shared" si="9"/>
        <v>7.488359885986276E-2</v>
      </c>
      <c r="AN61" s="466">
        <f t="shared" si="9"/>
        <v>2.0108745919445764E-3</v>
      </c>
      <c r="AO61" s="466">
        <f t="shared" si="9"/>
        <v>0.22154269716360109</v>
      </c>
      <c r="AP61" s="467">
        <f t="shared" si="10"/>
        <v>-1.2502822877303074E-3</v>
      </c>
    </row>
    <row r="62" spans="1:42" ht="11.45" customHeight="1" x14ac:dyDescent="0.25">
      <c r="A62" s="458">
        <v>1995</v>
      </c>
      <c r="B62" s="459" t="s">
        <v>467</v>
      </c>
      <c r="C62" s="458" t="s">
        <v>559</v>
      </c>
      <c r="D62" s="460" t="s">
        <v>12</v>
      </c>
      <c r="E62" s="460" t="s">
        <v>72</v>
      </c>
      <c r="F62" s="461" t="s">
        <v>314</v>
      </c>
      <c r="G62" s="440">
        <v>0.44436229999999999</v>
      </c>
      <c r="H62" s="441">
        <v>0.26075140000000002</v>
      </c>
      <c r="I62" s="442">
        <v>0.2178544</v>
      </c>
      <c r="J62" s="272">
        <f t="shared" si="1"/>
        <v>0.22650789999999998</v>
      </c>
      <c r="K62" s="434">
        <f t="shared" si="2"/>
        <v>0.5097369871386479</v>
      </c>
      <c r="L62" s="440">
        <v>0.1105283</v>
      </c>
      <c r="M62" s="441">
        <v>6.1913000000000003E-3</v>
      </c>
      <c r="N62" s="441">
        <v>1.0625600000000001E-2</v>
      </c>
      <c r="O62" s="441">
        <v>4.3268999999999998E-3</v>
      </c>
      <c r="P62" s="441">
        <v>2.6873299999999999E-2</v>
      </c>
      <c r="Q62" s="441">
        <v>9.0643000000000008E-3</v>
      </c>
      <c r="R62" s="441">
        <v>1.63657E-2</v>
      </c>
      <c r="S62" s="441">
        <v>3.9159999999999998E-4</v>
      </c>
      <c r="T62" s="441">
        <f t="shared" si="3"/>
        <v>4.2897000000000018E-2</v>
      </c>
      <c r="U62" s="442">
        <f t="shared" si="4"/>
        <v>-7.5610000000000954E-4</v>
      </c>
      <c r="V62" s="462">
        <f t="shared" si="5"/>
        <v>-3.3380734181898716E-3</v>
      </c>
      <c r="W62" s="463">
        <f t="shared" si="6"/>
        <v>1.7288580221705291E-3</v>
      </c>
      <c r="X62" s="580"/>
      <c r="Y62" s="458">
        <v>1995</v>
      </c>
      <c r="Z62" s="459" t="s">
        <v>467</v>
      </c>
      <c r="AA62" s="458" t="s">
        <v>559</v>
      </c>
      <c r="AB62" s="460" t="s">
        <v>12</v>
      </c>
      <c r="AC62" s="460" t="s">
        <v>72</v>
      </c>
      <c r="AD62" s="461" t="s">
        <v>314</v>
      </c>
      <c r="AE62" s="464">
        <f t="shared" si="7"/>
        <v>0.5097369871386479</v>
      </c>
      <c r="AF62" s="464">
        <f t="shared" si="8"/>
        <v>1</v>
      </c>
      <c r="AG62" s="465">
        <f t="shared" si="9"/>
        <v>0.48796664487198904</v>
      </c>
      <c r="AH62" s="466">
        <f t="shared" si="9"/>
        <v>2.7333704475649638E-2</v>
      </c>
      <c r="AI62" s="466">
        <f t="shared" si="9"/>
        <v>4.6910505108210362E-2</v>
      </c>
      <c r="AJ62" s="466">
        <f t="shared" si="9"/>
        <v>1.9102644985009354E-2</v>
      </c>
      <c r="AK62" s="466">
        <f t="shared" si="9"/>
        <v>0.11864177805718919</v>
      </c>
      <c r="AL62" s="466">
        <f t="shared" si="9"/>
        <v>4.0017588790501352E-2</v>
      </c>
      <c r="AM62" s="466">
        <f t="shared" si="9"/>
        <v>7.2252226081297832E-2</v>
      </c>
      <c r="AN62" s="466">
        <f t="shared" si="9"/>
        <v>1.7288580221705291E-3</v>
      </c>
      <c r="AO62" s="466">
        <f t="shared" si="9"/>
        <v>0.18938412302617269</v>
      </c>
      <c r="AP62" s="467">
        <f t="shared" si="10"/>
        <v>-3.3380734181898716E-3</v>
      </c>
    </row>
    <row r="63" spans="1:42" ht="11.45" customHeight="1" x14ac:dyDescent="0.25">
      <c r="A63" s="458">
        <v>1992</v>
      </c>
      <c r="B63" s="459" t="s">
        <v>467</v>
      </c>
      <c r="C63" s="458" t="s">
        <v>559</v>
      </c>
      <c r="D63" s="460" t="s">
        <v>14</v>
      </c>
      <c r="E63" s="460" t="s">
        <v>73</v>
      </c>
      <c r="F63" s="461" t="s">
        <v>314</v>
      </c>
      <c r="G63" s="440">
        <v>0.44735459999999999</v>
      </c>
      <c r="H63" s="441">
        <v>0.2863173</v>
      </c>
      <c r="I63" s="442">
        <v>0.23773900000000001</v>
      </c>
      <c r="J63" s="272">
        <f t="shared" si="1"/>
        <v>0.20961559999999999</v>
      </c>
      <c r="K63" s="434">
        <f t="shared" si="2"/>
        <v>0.46856699361088494</v>
      </c>
      <c r="L63" s="440">
        <v>6.7704999999999996E-3</v>
      </c>
      <c r="M63" s="441">
        <v>6.0198999999999999E-3</v>
      </c>
      <c r="N63" s="441">
        <v>6.3515999999999998E-3</v>
      </c>
      <c r="O63" s="441"/>
      <c r="P63" s="441">
        <v>2.6076999999999999E-2</v>
      </c>
      <c r="Q63" s="441"/>
      <c r="R63" s="441"/>
      <c r="S63" s="441">
        <v>0.1176977</v>
      </c>
      <c r="T63" s="441">
        <f t="shared" si="3"/>
        <v>4.8578299999999991E-2</v>
      </c>
      <c r="U63" s="442">
        <f t="shared" si="4"/>
        <v>-1.8794000000000033E-3</v>
      </c>
      <c r="V63" s="462">
        <f t="shared" si="5"/>
        <v>-8.965935741423842E-3</v>
      </c>
      <c r="W63" s="463">
        <f t="shared" si="6"/>
        <v>0.5614930377319246</v>
      </c>
      <c r="X63" s="580"/>
      <c r="Y63" s="458">
        <v>1992</v>
      </c>
      <c r="Z63" s="459" t="s">
        <v>467</v>
      </c>
      <c r="AA63" s="458" t="s">
        <v>559</v>
      </c>
      <c r="AB63" s="460" t="s">
        <v>14</v>
      </c>
      <c r="AC63" s="460" t="s">
        <v>73</v>
      </c>
      <c r="AD63" s="461" t="s">
        <v>314</v>
      </c>
      <c r="AE63" s="464">
        <f t="shared" si="7"/>
        <v>0.46856699361088494</v>
      </c>
      <c r="AF63" s="464">
        <f t="shared" si="8"/>
        <v>1</v>
      </c>
      <c r="AG63" s="465">
        <f t="shared" si="9"/>
        <v>3.2299599838943288E-2</v>
      </c>
      <c r="AH63" s="466">
        <f t="shared" si="9"/>
        <v>2.8718759481641636E-2</v>
      </c>
      <c r="AI63" s="466">
        <f t="shared" si="9"/>
        <v>3.0301179874017013E-2</v>
      </c>
      <c r="AJ63" s="466"/>
      <c r="AK63" s="466">
        <f t="shared" si="9"/>
        <v>0.12440390886937805</v>
      </c>
      <c r="AL63" s="466"/>
      <c r="AM63" s="466"/>
      <c r="AN63" s="466">
        <f t="shared" si="9"/>
        <v>0.5614930377319246</v>
      </c>
      <c r="AO63" s="466">
        <f t="shared" si="9"/>
        <v>0.2317494499455193</v>
      </c>
      <c r="AP63" s="467">
        <f t="shared" si="10"/>
        <v>-8.965935741423842E-3</v>
      </c>
    </row>
    <row r="64" spans="1:42" ht="11.45" customHeight="1" x14ac:dyDescent="0.25">
      <c r="A64" s="458">
        <v>1987</v>
      </c>
      <c r="B64" s="459" t="s">
        <v>467</v>
      </c>
      <c r="C64" s="458" t="s">
        <v>559</v>
      </c>
      <c r="D64" s="460" t="s">
        <v>16</v>
      </c>
      <c r="E64" s="460" t="s">
        <v>74</v>
      </c>
      <c r="F64" s="461" t="s">
        <v>314</v>
      </c>
      <c r="G64" s="440">
        <v>0.415545</v>
      </c>
      <c r="H64" s="441">
        <v>0.28347119999999998</v>
      </c>
      <c r="I64" s="442">
        <v>0.25461080000000003</v>
      </c>
      <c r="J64" s="272">
        <f t="shared" si="1"/>
        <v>0.16093419999999997</v>
      </c>
      <c r="K64" s="434">
        <f t="shared" si="2"/>
        <v>0.3872846502785498</v>
      </c>
      <c r="L64" s="440">
        <v>4.7273999999999997E-3</v>
      </c>
      <c r="M64" s="441">
        <v>5.6543000000000001E-3</v>
      </c>
      <c r="N64" s="441">
        <v>5.2221999999999998E-3</v>
      </c>
      <c r="O64" s="441"/>
      <c r="P64" s="441">
        <v>1.7103799999999999E-2</v>
      </c>
      <c r="Q64" s="441"/>
      <c r="R64" s="441"/>
      <c r="S64" s="441">
        <v>9.9611099999999994E-2</v>
      </c>
      <c r="T64" s="441">
        <f t="shared" si="3"/>
        <v>2.8860399999999953E-2</v>
      </c>
      <c r="U64" s="442">
        <f t="shared" si="4"/>
        <v>-2.4499999999996747E-4</v>
      </c>
      <c r="V64" s="462">
        <f t="shared" si="5"/>
        <v>-1.5223613128841943E-3</v>
      </c>
      <c r="W64" s="463">
        <f t="shared" si="6"/>
        <v>0.61895544887289344</v>
      </c>
      <c r="X64" s="580"/>
      <c r="Y64" s="458">
        <v>1987</v>
      </c>
      <c r="Z64" s="459" t="s">
        <v>467</v>
      </c>
      <c r="AA64" s="458" t="s">
        <v>559</v>
      </c>
      <c r="AB64" s="460" t="s">
        <v>16</v>
      </c>
      <c r="AC64" s="460" t="s">
        <v>74</v>
      </c>
      <c r="AD64" s="461" t="s">
        <v>314</v>
      </c>
      <c r="AE64" s="464">
        <f t="shared" si="7"/>
        <v>0.3872846502785498</v>
      </c>
      <c r="AF64" s="464">
        <f t="shared" si="8"/>
        <v>1</v>
      </c>
      <c r="AG64" s="465">
        <f t="shared" si="9"/>
        <v>2.9374738247059981E-2</v>
      </c>
      <c r="AH64" s="466">
        <f t="shared" si="9"/>
        <v>3.5134234985478546E-2</v>
      </c>
      <c r="AI64" s="466">
        <f t="shared" si="9"/>
        <v>3.2449286727122023E-2</v>
      </c>
      <c r="AJ64" s="466"/>
      <c r="AK64" s="466">
        <f t="shared" si="9"/>
        <v>0.10627821805433527</v>
      </c>
      <c r="AL64" s="466"/>
      <c r="AM64" s="466"/>
      <c r="AN64" s="466">
        <f t="shared" si="9"/>
        <v>0.61895544887289344</v>
      </c>
      <c r="AO64" s="466">
        <f t="shared" ref="AO64:AO124" si="11">+T64/$J64</f>
        <v>0.17933043442599494</v>
      </c>
      <c r="AP64" s="467">
        <f t="shared" si="10"/>
        <v>-1.5223613128841943E-3</v>
      </c>
    </row>
    <row r="65" spans="1:42" ht="11.45" customHeight="1" x14ac:dyDescent="0.25">
      <c r="A65" s="507">
        <v>2007</v>
      </c>
      <c r="B65" s="508" t="s">
        <v>468</v>
      </c>
      <c r="C65" s="507" t="s">
        <v>564</v>
      </c>
      <c r="D65" s="509" t="s">
        <v>6</v>
      </c>
      <c r="E65" s="509" t="s">
        <v>442</v>
      </c>
      <c r="F65" s="510" t="s">
        <v>314</v>
      </c>
      <c r="G65" s="511">
        <v>0.49823269999999997</v>
      </c>
      <c r="H65" s="512">
        <v>0.4935871</v>
      </c>
      <c r="I65" s="513">
        <v>0.48977480000000001</v>
      </c>
      <c r="J65" s="583">
        <f t="shared" si="1"/>
        <v>8.4578999999999627E-3</v>
      </c>
      <c r="K65" s="584">
        <f t="shared" si="2"/>
        <v>1.6975802672124819E-2</v>
      </c>
      <c r="L65" s="511">
        <v>2.4104E-3</v>
      </c>
      <c r="M65" s="512"/>
      <c r="N65" s="512"/>
      <c r="O65" s="512"/>
      <c r="P65" s="512"/>
      <c r="Q65" s="512"/>
      <c r="R65" s="512"/>
      <c r="S65" s="512">
        <v>2.2352000000000001E-3</v>
      </c>
      <c r="T65" s="512">
        <f t="shared" si="3"/>
        <v>3.8122999999999907E-3</v>
      </c>
      <c r="U65" s="513">
        <f t="shared" si="4"/>
        <v>-2.7755575615628914E-17</v>
      </c>
      <c r="V65" s="515">
        <f t="shared" si="5"/>
        <v>-3.2816154855967834E-15</v>
      </c>
      <c r="W65" s="517">
        <f t="shared" si="6"/>
        <v>0.26427363766419676</v>
      </c>
      <c r="X65" s="580"/>
      <c r="Y65" s="507">
        <v>2007</v>
      </c>
      <c r="Z65" s="508" t="s">
        <v>468</v>
      </c>
      <c r="AA65" s="507" t="s">
        <v>564</v>
      </c>
      <c r="AB65" s="509" t="s">
        <v>6</v>
      </c>
      <c r="AC65" s="509" t="s">
        <v>442</v>
      </c>
      <c r="AD65" s="510" t="s">
        <v>314</v>
      </c>
      <c r="AE65" s="518">
        <f t="shared" si="7"/>
        <v>1.6975802672124819E-2</v>
      </c>
      <c r="AF65" s="518">
        <f t="shared" si="8"/>
        <v>1</v>
      </c>
      <c r="AG65" s="519">
        <f t="shared" ref="AG65:AM125" si="12">+L65/$J65</f>
        <v>0.28498799938519143</v>
      </c>
      <c r="AH65" s="520"/>
      <c r="AI65" s="520"/>
      <c r="AJ65" s="520"/>
      <c r="AK65" s="520"/>
      <c r="AL65" s="520"/>
      <c r="AM65" s="520"/>
      <c r="AN65" s="520">
        <f t="shared" ref="AN65:AN128" si="13">+S65/$J65</f>
        <v>0.26427363766419676</v>
      </c>
      <c r="AO65" s="520">
        <f t="shared" si="11"/>
        <v>0.45073836295061509</v>
      </c>
      <c r="AP65" s="521">
        <f t="shared" si="10"/>
        <v>-3.2816154855967834E-15</v>
      </c>
    </row>
    <row r="66" spans="1:42" ht="11.45" customHeight="1" x14ac:dyDescent="0.25">
      <c r="A66" s="522">
        <v>2012</v>
      </c>
      <c r="B66" s="523" t="s">
        <v>469</v>
      </c>
      <c r="C66" s="522" t="s">
        <v>563</v>
      </c>
      <c r="D66" s="524" t="s">
        <v>20</v>
      </c>
      <c r="E66" s="524" t="s">
        <v>77</v>
      </c>
      <c r="F66" s="525" t="s">
        <v>415</v>
      </c>
      <c r="G66" s="526">
        <v>0.491925</v>
      </c>
      <c r="H66" s="527">
        <v>0.46401949999999997</v>
      </c>
      <c r="I66" s="528">
        <v>0.46401949999999997</v>
      </c>
      <c r="J66" s="585">
        <f t="shared" si="1"/>
        <v>2.7905500000000028E-2</v>
      </c>
      <c r="K66" s="586">
        <f t="shared" si="2"/>
        <v>5.6727143365350466E-2</v>
      </c>
      <c r="L66" s="526">
        <v>2.4910600000000001E-2</v>
      </c>
      <c r="M66" s="527"/>
      <c r="N66" s="527"/>
      <c r="O66" s="527"/>
      <c r="P66" s="527"/>
      <c r="Q66" s="527"/>
      <c r="R66" s="527"/>
      <c r="S66" s="527">
        <v>3.0898000000000002E-3</v>
      </c>
      <c r="T66" s="527"/>
      <c r="U66" s="528">
        <f t="shared" si="4"/>
        <v>-9.4899999999974172E-5</v>
      </c>
      <c r="V66" s="530">
        <f t="shared" si="5"/>
        <v>-3.4007632903898543E-3</v>
      </c>
      <c r="W66" s="532">
        <f t="shared" si="6"/>
        <v>0.11072369246205935</v>
      </c>
      <c r="X66" s="582"/>
      <c r="Y66" s="522">
        <v>2012</v>
      </c>
      <c r="Z66" s="523" t="s">
        <v>469</v>
      </c>
      <c r="AA66" s="522" t="s">
        <v>563</v>
      </c>
      <c r="AB66" s="524" t="s">
        <v>20</v>
      </c>
      <c r="AC66" s="524" t="s">
        <v>77</v>
      </c>
      <c r="AD66" s="525" t="s">
        <v>415</v>
      </c>
      <c r="AE66" s="533">
        <f t="shared" si="7"/>
        <v>5.6727143365350466E-2</v>
      </c>
      <c r="AF66" s="533">
        <f t="shared" si="8"/>
        <v>1</v>
      </c>
      <c r="AG66" s="534">
        <f t="shared" si="12"/>
        <v>0.89267707082833048</v>
      </c>
      <c r="AH66" s="535"/>
      <c r="AI66" s="535"/>
      <c r="AJ66" s="535"/>
      <c r="AK66" s="535"/>
      <c r="AL66" s="535"/>
      <c r="AM66" s="535"/>
      <c r="AN66" s="535">
        <f t="shared" si="13"/>
        <v>0.11072369246205935</v>
      </c>
      <c r="AO66" s="535"/>
      <c r="AP66" s="536">
        <f t="shared" si="10"/>
        <v>-3.4007632903898543E-3</v>
      </c>
    </row>
    <row r="67" spans="1:42" ht="11.45" customHeight="1" x14ac:dyDescent="0.25">
      <c r="A67" s="458">
        <v>2013</v>
      </c>
      <c r="B67" s="459" t="s">
        <v>470</v>
      </c>
      <c r="C67" s="458" t="s">
        <v>565</v>
      </c>
      <c r="D67" s="460" t="s">
        <v>20</v>
      </c>
      <c r="E67" s="460" t="s">
        <v>78</v>
      </c>
      <c r="F67" s="461" t="s">
        <v>314</v>
      </c>
      <c r="G67" s="440">
        <v>0.53998550000000001</v>
      </c>
      <c r="H67" s="441">
        <v>0.42916880000000002</v>
      </c>
      <c r="I67" s="442">
        <v>0.35194540000000002</v>
      </c>
      <c r="J67" s="272">
        <f t="shared" si="1"/>
        <v>0.18804009999999999</v>
      </c>
      <c r="K67" s="434">
        <f t="shared" si="2"/>
        <v>0.3482317580749853</v>
      </c>
      <c r="L67" s="440">
        <v>9.9889000000000006E-2</v>
      </c>
      <c r="M67" s="441">
        <v>8.0710000000000005E-4</v>
      </c>
      <c r="N67" s="441">
        <v>7.1456999999999996E-3</v>
      </c>
      <c r="O67" s="441">
        <v>3.5550000000000002E-4</v>
      </c>
      <c r="P67" s="441">
        <v>2.1083E-3</v>
      </c>
      <c r="Q67" s="441"/>
      <c r="R67" s="441">
        <v>7.5750000000000004E-4</v>
      </c>
      <c r="S67" s="441">
        <v>3.4100000000000002E-5</v>
      </c>
      <c r="T67" s="441">
        <f t="shared" si="3"/>
        <v>7.7223399999999998E-2</v>
      </c>
      <c r="U67" s="442">
        <f t="shared" si="4"/>
        <v>-2.8050000000001685E-4</v>
      </c>
      <c r="V67" s="462">
        <f t="shared" si="5"/>
        <v>-1.4917030994985477E-3</v>
      </c>
      <c r="W67" s="463">
        <f t="shared" si="6"/>
        <v>1.8134429837040079E-4</v>
      </c>
      <c r="X67" s="580"/>
      <c r="Y67" s="458">
        <v>2013</v>
      </c>
      <c r="Z67" s="459" t="s">
        <v>470</v>
      </c>
      <c r="AA67" s="458" t="s">
        <v>565</v>
      </c>
      <c r="AB67" s="460" t="s">
        <v>20</v>
      </c>
      <c r="AC67" s="460" t="s">
        <v>78</v>
      </c>
      <c r="AD67" s="461" t="s">
        <v>314</v>
      </c>
      <c r="AE67" s="464">
        <f t="shared" si="7"/>
        <v>0.3482317580749853</v>
      </c>
      <c r="AF67" s="464">
        <f t="shared" si="8"/>
        <v>1</v>
      </c>
      <c r="AG67" s="465">
        <f t="shared" si="12"/>
        <v>0.53121116187451511</v>
      </c>
      <c r="AH67" s="466">
        <f t="shared" si="12"/>
        <v>4.2921695957404832E-3</v>
      </c>
      <c r="AI67" s="466">
        <f t="shared" si="12"/>
        <v>3.8000937034175161E-2</v>
      </c>
      <c r="AJ67" s="466">
        <f t="shared" si="12"/>
        <v>1.8905541956210407E-3</v>
      </c>
      <c r="AK67" s="466">
        <f t="shared" si="12"/>
        <v>1.121197021273654E-2</v>
      </c>
      <c r="AL67" s="466"/>
      <c r="AM67" s="466">
        <f t="shared" ref="AM67:AM70" si="14">+R67/$J67</f>
        <v>4.028396070838082E-3</v>
      </c>
      <c r="AN67" s="466">
        <f t="shared" si="13"/>
        <v>1.8134429837040079E-4</v>
      </c>
      <c r="AO67" s="466">
        <f t="shared" si="11"/>
        <v>0.41067516981750168</v>
      </c>
      <c r="AP67" s="467">
        <f t="shared" si="10"/>
        <v>-1.4917030994985477E-3</v>
      </c>
    </row>
    <row r="68" spans="1:42" ht="11.45" customHeight="1" x14ac:dyDescent="0.25">
      <c r="A68" s="458">
        <v>2010</v>
      </c>
      <c r="B68" s="459" t="s">
        <v>470</v>
      </c>
      <c r="C68" s="458" t="s">
        <v>565</v>
      </c>
      <c r="D68" s="460" t="s">
        <v>4</v>
      </c>
      <c r="E68" s="460" t="s">
        <v>79</v>
      </c>
      <c r="F68" s="461" t="s">
        <v>314</v>
      </c>
      <c r="G68" s="440">
        <v>0.51585979999999998</v>
      </c>
      <c r="H68" s="441">
        <v>0.39420379999999999</v>
      </c>
      <c r="I68" s="442">
        <v>0.31912289999999999</v>
      </c>
      <c r="J68" s="272">
        <f t="shared" si="1"/>
        <v>0.19673689999999999</v>
      </c>
      <c r="K68" s="434">
        <f t="shared" si="2"/>
        <v>0.38137668413006792</v>
      </c>
      <c r="L68" s="440">
        <v>0.10583819999999999</v>
      </c>
      <c r="M68" s="441">
        <v>3.3510000000000001E-4</v>
      </c>
      <c r="N68" s="441">
        <v>1.01551E-2</v>
      </c>
      <c r="O68" s="441">
        <v>5.375E-4</v>
      </c>
      <c r="P68" s="441">
        <v>2.9759000000000001E-3</v>
      </c>
      <c r="Q68" s="441"/>
      <c r="R68" s="441">
        <v>1.6201E-3</v>
      </c>
      <c r="S68" s="441">
        <v>1.8340000000000001E-4</v>
      </c>
      <c r="T68" s="441">
        <f t="shared" si="3"/>
        <v>7.5080900000000006E-2</v>
      </c>
      <c r="U68" s="442">
        <f t="shared" si="4"/>
        <v>1.0699999999974619E-5</v>
      </c>
      <c r="V68" s="462">
        <f t="shared" si="5"/>
        <v>5.4387356921729578E-5</v>
      </c>
      <c r="W68" s="463">
        <f t="shared" si="6"/>
        <v>9.3220946350176315E-4</v>
      </c>
      <c r="X68" s="580"/>
      <c r="Y68" s="458">
        <v>2010</v>
      </c>
      <c r="Z68" s="459" t="s">
        <v>470</v>
      </c>
      <c r="AA68" s="458" t="s">
        <v>565</v>
      </c>
      <c r="AB68" s="460" t="s">
        <v>4</v>
      </c>
      <c r="AC68" s="460" t="s">
        <v>79</v>
      </c>
      <c r="AD68" s="461" t="s">
        <v>314</v>
      </c>
      <c r="AE68" s="464">
        <f t="shared" si="7"/>
        <v>0.38137668413006792</v>
      </c>
      <c r="AF68" s="464">
        <f t="shared" si="8"/>
        <v>1</v>
      </c>
      <c r="AG68" s="465">
        <f t="shared" si="12"/>
        <v>0.53796822050159376</v>
      </c>
      <c r="AH68" s="466">
        <f t="shared" si="12"/>
        <v>1.7032900284593283E-3</v>
      </c>
      <c r="AI68" s="466">
        <f t="shared" si="12"/>
        <v>5.1617668063286555E-2</v>
      </c>
      <c r="AJ68" s="466">
        <f t="shared" si="12"/>
        <v>2.7320751724765409E-3</v>
      </c>
      <c r="AK68" s="466">
        <f t="shared" si="12"/>
        <v>1.5126293033996166E-2</v>
      </c>
      <c r="AL68" s="466"/>
      <c r="AM68" s="466">
        <f t="shared" si="14"/>
        <v>8.2348557896358039E-3</v>
      </c>
      <c r="AN68" s="466">
        <f t="shared" si="13"/>
        <v>9.3220946350176315E-4</v>
      </c>
      <c r="AO68" s="466">
        <f t="shared" si="11"/>
        <v>0.38163100059012828</v>
      </c>
      <c r="AP68" s="467">
        <f t="shared" si="10"/>
        <v>5.4387356921729578E-5</v>
      </c>
    </row>
    <row r="69" spans="1:42" ht="11.45" customHeight="1" x14ac:dyDescent="0.25">
      <c r="A69" s="458">
        <v>2007</v>
      </c>
      <c r="B69" s="459" t="s">
        <v>470</v>
      </c>
      <c r="C69" s="458" t="s">
        <v>565</v>
      </c>
      <c r="D69" s="460" t="s">
        <v>6</v>
      </c>
      <c r="E69" s="460" t="s">
        <v>80</v>
      </c>
      <c r="F69" s="461" t="s">
        <v>314</v>
      </c>
      <c r="G69" s="440">
        <v>0.4934441</v>
      </c>
      <c r="H69" s="441">
        <v>0.39978530000000001</v>
      </c>
      <c r="I69" s="442">
        <v>0.31223400000000001</v>
      </c>
      <c r="J69" s="272">
        <f t="shared" si="1"/>
        <v>0.18121009999999999</v>
      </c>
      <c r="K69" s="434">
        <f t="shared" si="2"/>
        <v>0.36723531601654574</v>
      </c>
      <c r="L69" s="440">
        <v>8.4407300000000005E-2</v>
      </c>
      <c r="M69" s="441">
        <v>4.8319999999999998E-4</v>
      </c>
      <c r="N69" s="441">
        <v>7.6318999999999996E-3</v>
      </c>
      <c r="O69" s="441">
        <v>2.6600000000000001E-4</v>
      </c>
      <c r="P69" s="441">
        <v>4.238E-4</v>
      </c>
      <c r="Q69" s="441"/>
      <c r="R69" s="441">
        <v>4.8289999999999997E-4</v>
      </c>
      <c r="S69" s="441">
        <v>1.7560000000000001E-4</v>
      </c>
      <c r="T69" s="441">
        <f t="shared" si="3"/>
        <v>8.7551299999999999E-2</v>
      </c>
      <c r="U69" s="442">
        <f t="shared" si="4"/>
        <v>-2.1190000000001485E-4</v>
      </c>
      <c r="V69" s="462">
        <f t="shared" si="5"/>
        <v>-1.1693608689582692E-3</v>
      </c>
      <c r="W69" s="463">
        <f t="shared" si="6"/>
        <v>9.6904090886766256E-4</v>
      </c>
      <c r="X69" s="580"/>
      <c r="Y69" s="458">
        <v>2007</v>
      </c>
      <c r="Z69" s="459" t="s">
        <v>470</v>
      </c>
      <c r="AA69" s="458" t="s">
        <v>565</v>
      </c>
      <c r="AB69" s="460" t="s">
        <v>6</v>
      </c>
      <c r="AC69" s="460" t="s">
        <v>80</v>
      </c>
      <c r="AD69" s="461" t="s">
        <v>314</v>
      </c>
      <c r="AE69" s="464">
        <f t="shared" si="7"/>
        <v>0.36723531601654574</v>
      </c>
      <c r="AF69" s="464">
        <f t="shared" si="8"/>
        <v>1</v>
      </c>
      <c r="AG69" s="465">
        <f t="shared" si="12"/>
        <v>0.46579798808123835</v>
      </c>
      <c r="AH69" s="466">
        <f t="shared" si="12"/>
        <v>2.6665180362463242E-3</v>
      </c>
      <c r="AI69" s="466">
        <f t="shared" si="12"/>
        <v>4.2116305879197687E-2</v>
      </c>
      <c r="AJ69" s="466">
        <f t="shared" si="12"/>
        <v>1.4679093494236802E-3</v>
      </c>
      <c r="AK69" s="466">
        <f t="shared" si="12"/>
        <v>2.3387217379163745E-3</v>
      </c>
      <c r="AL69" s="466"/>
      <c r="AM69" s="466">
        <f t="shared" si="14"/>
        <v>2.664862499386072E-3</v>
      </c>
      <c r="AN69" s="466">
        <f t="shared" si="13"/>
        <v>9.6904090886766256E-4</v>
      </c>
      <c r="AO69" s="466">
        <f t="shared" si="11"/>
        <v>0.48314801437668214</v>
      </c>
      <c r="AP69" s="467">
        <f t="shared" si="10"/>
        <v>-1.1693608689582692E-3</v>
      </c>
    </row>
    <row r="70" spans="1:42" ht="11.45" customHeight="1" x14ac:dyDescent="0.25">
      <c r="A70" s="458">
        <v>2004</v>
      </c>
      <c r="B70" s="459" t="s">
        <v>470</v>
      </c>
      <c r="C70" s="458" t="s">
        <v>565</v>
      </c>
      <c r="D70" s="460" t="s">
        <v>8</v>
      </c>
      <c r="E70" s="460" t="s">
        <v>81</v>
      </c>
      <c r="F70" s="461" t="s">
        <v>314</v>
      </c>
      <c r="G70" s="440">
        <v>0.4964537</v>
      </c>
      <c r="H70" s="441">
        <v>0.37931789999999999</v>
      </c>
      <c r="I70" s="442">
        <v>0.34722960000000003</v>
      </c>
      <c r="J70" s="272">
        <f t="shared" si="1"/>
        <v>0.14922409999999997</v>
      </c>
      <c r="K70" s="434">
        <f t="shared" si="2"/>
        <v>0.30058009437738098</v>
      </c>
      <c r="L70" s="440">
        <v>9.8179500000000003E-2</v>
      </c>
      <c r="M70" s="441">
        <v>4.5540000000000001E-4</v>
      </c>
      <c r="N70" s="441">
        <v>1.52132E-2</v>
      </c>
      <c r="O70" s="441">
        <v>2.007E-4</v>
      </c>
      <c r="P70" s="441">
        <v>6.6270000000000001E-4</v>
      </c>
      <c r="Q70" s="441"/>
      <c r="R70" s="441">
        <v>1.6479000000000001E-3</v>
      </c>
      <c r="S70" s="441">
        <v>7.9750000000000003E-4</v>
      </c>
      <c r="T70" s="441">
        <f t="shared" si="3"/>
        <v>3.2088299999999959E-2</v>
      </c>
      <c r="U70" s="442">
        <f t="shared" si="4"/>
        <v>-2.1099999999996122E-5</v>
      </c>
      <c r="V70" s="462">
        <f t="shared" si="5"/>
        <v>-1.413980717591604E-4</v>
      </c>
      <c r="W70" s="463">
        <f t="shared" si="6"/>
        <v>5.3443110060640356E-3</v>
      </c>
      <c r="X70" s="580"/>
      <c r="Y70" s="458">
        <v>2004</v>
      </c>
      <c r="Z70" s="459" t="s">
        <v>470</v>
      </c>
      <c r="AA70" s="458" t="s">
        <v>565</v>
      </c>
      <c r="AB70" s="460" t="s">
        <v>8</v>
      </c>
      <c r="AC70" s="460" t="s">
        <v>81</v>
      </c>
      <c r="AD70" s="461" t="s">
        <v>314</v>
      </c>
      <c r="AE70" s="464">
        <f t="shared" si="7"/>
        <v>0.30058009437738098</v>
      </c>
      <c r="AF70" s="464">
        <f t="shared" si="8"/>
        <v>1</v>
      </c>
      <c r="AG70" s="465">
        <f t="shared" si="12"/>
        <v>0.65793326949199238</v>
      </c>
      <c r="AH70" s="466">
        <f t="shared" si="12"/>
        <v>3.0517858710489799E-3</v>
      </c>
      <c r="AI70" s="466">
        <f t="shared" si="12"/>
        <v>0.10194867987141489</v>
      </c>
      <c r="AJ70" s="466">
        <f t="shared" si="12"/>
        <v>1.3449570143160524E-3</v>
      </c>
      <c r="AK70" s="466">
        <f t="shared" si="12"/>
        <v>4.4409716661048728E-3</v>
      </c>
      <c r="AL70" s="466"/>
      <c r="AM70" s="466">
        <f t="shared" si="14"/>
        <v>1.1043122391088305E-2</v>
      </c>
      <c r="AN70" s="466">
        <f t="shared" si="13"/>
        <v>5.3443110060640356E-3</v>
      </c>
      <c r="AO70" s="466">
        <f t="shared" si="11"/>
        <v>0.2150343007597296</v>
      </c>
      <c r="AP70" s="467">
        <f t="shared" si="10"/>
        <v>-1.413980717591604E-4</v>
      </c>
    </row>
    <row r="71" spans="1:42" ht="11.45" customHeight="1" x14ac:dyDescent="0.25">
      <c r="A71" s="458">
        <v>2000</v>
      </c>
      <c r="B71" s="459" t="s">
        <v>470</v>
      </c>
      <c r="C71" s="458" t="s">
        <v>565</v>
      </c>
      <c r="D71" s="460" t="s">
        <v>10</v>
      </c>
      <c r="E71" s="460" t="s">
        <v>83</v>
      </c>
      <c r="F71" s="461" t="s">
        <v>416</v>
      </c>
      <c r="G71" s="440">
        <v>0.49931540000000002</v>
      </c>
      <c r="H71" s="441">
        <v>0.36193019999999998</v>
      </c>
      <c r="I71" s="442">
        <v>0.36089019999999999</v>
      </c>
      <c r="J71" s="272">
        <f t="shared" ref="J71:J134" si="15">G71-I71</f>
        <v>0.13842520000000003</v>
      </c>
      <c r="K71" s="434">
        <f t="shared" ref="K71:K134" si="16">(G71-I71)/G71</f>
        <v>0.27722998329312498</v>
      </c>
      <c r="L71" s="440"/>
      <c r="M71" s="441">
        <v>5.2930000000000002E-4</v>
      </c>
      <c r="N71" s="441"/>
      <c r="O71" s="441">
        <v>1.4487E-3</v>
      </c>
      <c r="P71" s="441">
        <v>2.2388999999999998E-3</v>
      </c>
      <c r="Q71" s="441"/>
      <c r="R71" s="441"/>
      <c r="S71" s="441">
        <v>0.13319629999999999</v>
      </c>
      <c r="T71" s="441">
        <f t="shared" ref="T71:T134" si="17">H71-I71</f>
        <v>1.0399999999999854E-3</v>
      </c>
      <c r="U71" s="442">
        <f t="shared" ref="U71:U134" si="18">J71-SUM(L71:T71)</f>
        <v>-2.7999999999944736E-5</v>
      </c>
      <c r="V71" s="462">
        <f t="shared" ref="V71:V134" si="19">U71/J71</f>
        <v>-2.0227530825272228E-4</v>
      </c>
      <c r="W71" s="463">
        <f t="shared" ref="W71:W134" si="20">S71/J71</f>
        <v>0.96222580859554452</v>
      </c>
      <c r="X71" s="580"/>
      <c r="Y71" s="458">
        <v>2000</v>
      </c>
      <c r="Z71" s="459" t="s">
        <v>470</v>
      </c>
      <c r="AA71" s="458" t="s">
        <v>565</v>
      </c>
      <c r="AB71" s="460" t="s">
        <v>10</v>
      </c>
      <c r="AC71" s="460" t="s">
        <v>83</v>
      </c>
      <c r="AD71" s="461" t="s">
        <v>416</v>
      </c>
      <c r="AE71" s="464">
        <f t="shared" ref="AE71:AE134" si="21">+(G71-I71)/G71</f>
        <v>0.27722998329312498</v>
      </c>
      <c r="AF71" s="464">
        <f t="shared" ref="AF71:AF134" si="22">+J71/$J71</f>
        <v>1</v>
      </c>
      <c r="AG71" s="465"/>
      <c r="AH71" s="466">
        <f t="shared" si="12"/>
        <v>3.8237257377991864E-3</v>
      </c>
      <c r="AI71" s="466"/>
      <c r="AJ71" s="466">
        <f t="shared" si="12"/>
        <v>1.0465579966653468E-2</v>
      </c>
      <c r="AK71" s="466">
        <f t="shared" si="12"/>
        <v>1.6174078130282633E-2</v>
      </c>
      <c r="AL71" s="466"/>
      <c r="AM71" s="466"/>
      <c r="AN71" s="466">
        <f t="shared" si="13"/>
        <v>0.96222580859554452</v>
      </c>
      <c r="AO71" s="466">
        <f t="shared" si="11"/>
        <v>7.513082877972979E-3</v>
      </c>
      <c r="AP71" s="467">
        <f t="shared" si="10"/>
        <v>-2.0227530825272228E-4</v>
      </c>
    </row>
    <row r="72" spans="1:42" ht="11.45" customHeight="1" x14ac:dyDescent="0.25">
      <c r="A72" s="469">
        <v>2013</v>
      </c>
      <c r="B72" s="470" t="s">
        <v>471</v>
      </c>
      <c r="C72" s="469" t="s">
        <v>559</v>
      </c>
      <c r="D72" s="471" t="s">
        <v>20</v>
      </c>
      <c r="E72" s="471" t="s">
        <v>84</v>
      </c>
      <c r="F72" s="472" t="s">
        <v>314</v>
      </c>
      <c r="G72" s="473">
        <v>0.48699989999999999</v>
      </c>
      <c r="H72" s="474">
        <v>0.34694370000000002</v>
      </c>
      <c r="I72" s="475">
        <v>0.25882339999999998</v>
      </c>
      <c r="J72" s="581">
        <f t="shared" si="15"/>
        <v>0.2281765</v>
      </c>
      <c r="K72" s="435">
        <f t="shared" si="16"/>
        <v>0.46853500380595564</v>
      </c>
      <c r="L72" s="473">
        <v>0.12389890000000001</v>
      </c>
      <c r="M72" s="474">
        <v>2.0939999999999999E-4</v>
      </c>
      <c r="N72" s="474">
        <v>9.2945000000000007E-3</v>
      </c>
      <c r="O72" s="474">
        <v>4.3004999999999996E-3</v>
      </c>
      <c r="P72" s="474">
        <v>2.0991300000000001E-2</v>
      </c>
      <c r="Q72" s="474">
        <v>7.2361999999999999E-3</v>
      </c>
      <c r="R72" s="474">
        <v>4.3391000000000002E-3</v>
      </c>
      <c r="S72" s="474">
        <v>-8.6665000000000006E-3</v>
      </c>
      <c r="T72" s="474">
        <f t="shared" si="17"/>
        <v>8.812030000000004E-2</v>
      </c>
      <c r="U72" s="475">
        <f t="shared" si="18"/>
        <v>-2.1547200000000072E-2</v>
      </c>
      <c r="V72" s="476">
        <f t="shared" si="19"/>
        <v>-9.4432161068296133E-2</v>
      </c>
      <c r="W72" s="477">
        <f t="shared" si="20"/>
        <v>-3.7981562518488977E-2</v>
      </c>
      <c r="X72" s="580"/>
      <c r="Y72" s="469">
        <v>2013</v>
      </c>
      <c r="Z72" s="470" t="s">
        <v>471</v>
      </c>
      <c r="AA72" s="469" t="s">
        <v>559</v>
      </c>
      <c r="AB72" s="471" t="s">
        <v>20</v>
      </c>
      <c r="AC72" s="471" t="s">
        <v>84</v>
      </c>
      <c r="AD72" s="472" t="s">
        <v>314</v>
      </c>
      <c r="AE72" s="478">
        <f t="shared" si="21"/>
        <v>0.46853500380595564</v>
      </c>
      <c r="AF72" s="478">
        <f t="shared" si="22"/>
        <v>1</v>
      </c>
      <c r="AG72" s="479">
        <f t="shared" ref="AG72:AI134" si="23">+L72/$J72</f>
        <v>0.54299588257335885</v>
      </c>
      <c r="AH72" s="480">
        <f t="shared" si="12"/>
        <v>9.1771063190118174E-4</v>
      </c>
      <c r="AI72" s="480">
        <f t="shared" si="12"/>
        <v>4.0733817899739899E-2</v>
      </c>
      <c r="AJ72" s="480">
        <f t="shared" si="12"/>
        <v>1.8847252017626704E-2</v>
      </c>
      <c r="AK72" s="480">
        <f t="shared" si="12"/>
        <v>9.199588914721718E-2</v>
      </c>
      <c r="AL72" s="480">
        <f t="shared" si="12"/>
        <v>3.1713169410522116E-2</v>
      </c>
      <c r="AM72" s="480">
        <f t="shared" si="12"/>
        <v>1.9016419306983848E-2</v>
      </c>
      <c r="AN72" s="480">
        <f t="shared" si="13"/>
        <v>-3.7981562518488977E-2</v>
      </c>
      <c r="AO72" s="480">
        <f t="shared" si="11"/>
        <v>0.38619358259943526</v>
      </c>
      <c r="AP72" s="481">
        <f t="shared" si="10"/>
        <v>-9.4432161068296133E-2</v>
      </c>
    </row>
    <row r="73" spans="1:42" ht="11.45" customHeight="1" x14ac:dyDescent="0.25">
      <c r="A73" s="458">
        <v>2010</v>
      </c>
      <c r="B73" s="459" t="s">
        <v>471</v>
      </c>
      <c r="C73" s="458" t="s">
        <v>559</v>
      </c>
      <c r="D73" s="460" t="s">
        <v>4</v>
      </c>
      <c r="E73" s="460" t="s">
        <v>85</v>
      </c>
      <c r="F73" s="461" t="s">
        <v>314</v>
      </c>
      <c r="G73" s="440">
        <v>0.47815210000000002</v>
      </c>
      <c r="H73" s="441">
        <v>0.33747769999999999</v>
      </c>
      <c r="I73" s="442">
        <v>0.26107550000000002</v>
      </c>
      <c r="J73" s="273">
        <f t="shared" si="15"/>
        <v>0.21707660000000001</v>
      </c>
      <c r="K73" s="436">
        <f t="shared" si="16"/>
        <v>0.45399068622724859</v>
      </c>
      <c r="L73" s="440">
        <v>0.1171131</v>
      </c>
      <c r="M73" s="441">
        <v>1.4239999999999999E-4</v>
      </c>
      <c r="N73" s="441">
        <v>1.00108E-2</v>
      </c>
      <c r="O73" s="441">
        <v>4.7185999999999999E-3</v>
      </c>
      <c r="P73" s="441">
        <v>2.10482E-2</v>
      </c>
      <c r="Q73" s="441">
        <v>6.8008000000000001E-3</v>
      </c>
      <c r="R73" s="441">
        <v>4.2040000000000003E-3</v>
      </c>
      <c r="S73" s="441">
        <v>-5.4549000000000004E-3</v>
      </c>
      <c r="T73" s="441">
        <f t="shared" si="17"/>
        <v>7.6402199999999976E-2</v>
      </c>
      <c r="U73" s="442">
        <f t="shared" si="18"/>
        <v>-1.7908599999999941E-2</v>
      </c>
      <c r="V73" s="462">
        <f t="shared" si="19"/>
        <v>-8.2498988836198564E-2</v>
      </c>
      <c r="W73" s="463">
        <f t="shared" si="20"/>
        <v>-2.5128917626312555E-2</v>
      </c>
      <c r="X73" s="580"/>
      <c r="Y73" s="458">
        <v>2010</v>
      </c>
      <c r="Z73" s="459" t="s">
        <v>471</v>
      </c>
      <c r="AA73" s="458" t="s">
        <v>559</v>
      </c>
      <c r="AB73" s="460" t="s">
        <v>4</v>
      </c>
      <c r="AC73" s="460" t="s">
        <v>85</v>
      </c>
      <c r="AD73" s="461" t="s">
        <v>314</v>
      </c>
      <c r="AE73" s="464">
        <f t="shared" si="21"/>
        <v>0.45399068622724859</v>
      </c>
      <c r="AF73" s="464">
        <f t="shared" si="22"/>
        <v>1</v>
      </c>
      <c r="AG73" s="465">
        <f t="shared" si="23"/>
        <v>0.53950126360925121</v>
      </c>
      <c r="AH73" s="466">
        <f t="shared" si="12"/>
        <v>6.5598963683787188E-4</v>
      </c>
      <c r="AI73" s="466">
        <f t="shared" si="12"/>
        <v>4.6116440003206242E-2</v>
      </c>
      <c r="AJ73" s="466">
        <f t="shared" si="12"/>
        <v>2.1737027390331339E-2</v>
      </c>
      <c r="AK73" s="466">
        <f t="shared" si="12"/>
        <v>9.6962086194458535E-2</v>
      </c>
      <c r="AL73" s="466">
        <f t="shared" si="12"/>
        <v>3.132903316156601E-2</v>
      </c>
      <c r="AM73" s="466">
        <f t="shared" si="12"/>
        <v>1.9366435626870883E-2</v>
      </c>
      <c r="AN73" s="466">
        <f t="shared" si="13"/>
        <v>-2.5128917626312555E-2</v>
      </c>
      <c r="AO73" s="466">
        <f t="shared" si="11"/>
        <v>0.3519596308399891</v>
      </c>
      <c r="AP73" s="467">
        <f t="shared" si="10"/>
        <v>-8.2498988836198564E-2</v>
      </c>
    </row>
    <row r="74" spans="1:42" ht="11.45" customHeight="1" x14ac:dyDescent="0.25">
      <c r="A74" s="458">
        <v>2007</v>
      </c>
      <c r="B74" s="459" t="s">
        <v>471</v>
      </c>
      <c r="C74" s="458" t="s">
        <v>559</v>
      </c>
      <c r="D74" s="460" t="s">
        <v>6</v>
      </c>
      <c r="E74" s="460" t="s">
        <v>86</v>
      </c>
      <c r="F74" s="461" t="s">
        <v>314</v>
      </c>
      <c r="G74" s="440">
        <v>0.46892669999999997</v>
      </c>
      <c r="H74" s="441">
        <v>0.34956429999999999</v>
      </c>
      <c r="I74" s="442">
        <v>0.26392850000000001</v>
      </c>
      <c r="J74" s="273">
        <f t="shared" si="15"/>
        <v>0.20499819999999996</v>
      </c>
      <c r="K74" s="436">
        <f t="shared" si="16"/>
        <v>0.43716469972812377</v>
      </c>
      <c r="L74" s="440">
        <v>0.10431609999999999</v>
      </c>
      <c r="M74" s="441">
        <v>1.1959999999999999E-4</v>
      </c>
      <c r="N74" s="441">
        <v>1.00251E-2</v>
      </c>
      <c r="O74" s="441">
        <v>4.1780000000000003E-3</v>
      </c>
      <c r="P74" s="441">
        <v>2.23866E-2</v>
      </c>
      <c r="Q74" s="441">
        <v>6.5973000000000004E-3</v>
      </c>
      <c r="R74" s="441">
        <v>3.7602E-3</v>
      </c>
      <c r="S74" s="441">
        <v>-9.4377999999999997E-3</v>
      </c>
      <c r="T74" s="441">
        <f t="shared" si="17"/>
        <v>8.5635799999999984E-2</v>
      </c>
      <c r="U74" s="442">
        <f t="shared" si="18"/>
        <v>-2.2582700000000011E-2</v>
      </c>
      <c r="V74" s="462">
        <f t="shared" si="19"/>
        <v>-0.11016047945786848</v>
      </c>
      <c r="W74" s="463">
        <f t="shared" si="20"/>
        <v>-4.6038453020563114E-2</v>
      </c>
      <c r="X74" s="580"/>
      <c r="Y74" s="458">
        <v>2007</v>
      </c>
      <c r="Z74" s="459" t="s">
        <v>471</v>
      </c>
      <c r="AA74" s="458" t="s">
        <v>559</v>
      </c>
      <c r="AB74" s="460" t="s">
        <v>6</v>
      </c>
      <c r="AC74" s="460" t="s">
        <v>86</v>
      </c>
      <c r="AD74" s="461" t="s">
        <v>314</v>
      </c>
      <c r="AE74" s="464">
        <f t="shared" si="21"/>
        <v>0.43716469972812377</v>
      </c>
      <c r="AF74" s="464">
        <f t="shared" si="22"/>
        <v>1</v>
      </c>
      <c r="AG74" s="465">
        <f t="shared" si="23"/>
        <v>0.5088634924599339</v>
      </c>
      <c r="AH74" s="466">
        <f t="shared" si="12"/>
        <v>5.8341975685640172E-4</v>
      </c>
      <c r="AI74" s="466">
        <f t="shared" si="12"/>
        <v>4.890335622459125E-2</v>
      </c>
      <c r="AJ74" s="466">
        <f t="shared" si="12"/>
        <v>2.0380666757073968E-2</v>
      </c>
      <c r="AK74" s="466">
        <f t="shared" si="12"/>
        <v>0.10920388569265488</v>
      </c>
      <c r="AL74" s="466">
        <f t="shared" si="12"/>
        <v>3.2182233795223572E-2</v>
      </c>
      <c r="AM74" s="466">
        <f t="shared" si="12"/>
        <v>1.834260008136657E-2</v>
      </c>
      <c r="AN74" s="466">
        <f t="shared" si="13"/>
        <v>-4.6038453020563114E-2</v>
      </c>
      <c r="AO74" s="466">
        <f t="shared" si="11"/>
        <v>0.41773927771073111</v>
      </c>
      <c r="AP74" s="467">
        <f t="shared" si="10"/>
        <v>-0.11016047945786848</v>
      </c>
    </row>
    <row r="75" spans="1:42" ht="11.45" customHeight="1" x14ac:dyDescent="0.25">
      <c r="A75" s="458">
        <v>2004</v>
      </c>
      <c r="B75" s="459" t="s">
        <v>471</v>
      </c>
      <c r="C75" s="458" t="s">
        <v>559</v>
      </c>
      <c r="D75" s="460" t="s">
        <v>8</v>
      </c>
      <c r="E75" s="460" t="s">
        <v>87</v>
      </c>
      <c r="F75" s="461" t="s">
        <v>314</v>
      </c>
      <c r="G75" s="440">
        <v>0.47154269999999998</v>
      </c>
      <c r="H75" s="441">
        <v>0.3491398</v>
      </c>
      <c r="I75" s="442">
        <v>0.25724279999999999</v>
      </c>
      <c r="J75" s="273">
        <f t="shared" si="15"/>
        <v>0.21429989999999999</v>
      </c>
      <c r="K75" s="436">
        <f t="shared" si="16"/>
        <v>0.45446552348281499</v>
      </c>
      <c r="L75" s="440">
        <v>0.1089613</v>
      </c>
      <c r="M75" s="441">
        <v>3.9360000000000003E-4</v>
      </c>
      <c r="N75" s="441">
        <v>1.22291E-2</v>
      </c>
      <c r="O75" s="441">
        <v>5.0124999999999996E-3</v>
      </c>
      <c r="P75" s="441">
        <v>2.0392500000000001E-2</v>
      </c>
      <c r="Q75" s="441">
        <v>6.574E-3</v>
      </c>
      <c r="R75" s="441">
        <v>3.8137000000000002E-3</v>
      </c>
      <c r="S75" s="441">
        <v>-1.0253E-2</v>
      </c>
      <c r="T75" s="441">
        <f t="shared" si="17"/>
        <v>9.1897000000000006E-2</v>
      </c>
      <c r="U75" s="442">
        <f t="shared" si="18"/>
        <v>-2.4720800000000015E-2</v>
      </c>
      <c r="V75" s="462">
        <f t="shared" si="19"/>
        <v>-0.11535609675972791</v>
      </c>
      <c r="W75" s="463">
        <f t="shared" si="20"/>
        <v>-4.7844166049540858E-2</v>
      </c>
      <c r="X75" s="580"/>
      <c r="Y75" s="458">
        <v>2004</v>
      </c>
      <c r="Z75" s="459" t="s">
        <v>471</v>
      </c>
      <c r="AA75" s="458" t="s">
        <v>559</v>
      </c>
      <c r="AB75" s="460" t="s">
        <v>8</v>
      </c>
      <c r="AC75" s="460" t="s">
        <v>87</v>
      </c>
      <c r="AD75" s="461" t="s">
        <v>314</v>
      </c>
      <c r="AE75" s="464">
        <f t="shared" si="21"/>
        <v>0.45446552348281499</v>
      </c>
      <c r="AF75" s="464">
        <f t="shared" si="22"/>
        <v>1</v>
      </c>
      <c r="AG75" s="465">
        <f t="shared" si="23"/>
        <v>0.50845240711731554</v>
      </c>
      <c r="AH75" s="466">
        <f t="shared" si="12"/>
        <v>1.8366784118891333E-3</v>
      </c>
      <c r="AI75" s="466">
        <f t="shared" si="12"/>
        <v>5.7065355606792163E-2</v>
      </c>
      <c r="AJ75" s="466">
        <f t="shared" si="12"/>
        <v>2.3390118240839121E-2</v>
      </c>
      <c r="AK75" s="466">
        <f t="shared" si="12"/>
        <v>9.5158700494027304E-2</v>
      </c>
      <c r="AL75" s="466">
        <f t="shared" si="12"/>
        <v>3.0676635873371851E-2</v>
      </c>
      <c r="AM75" s="466">
        <f t="shared" si="12"/>
        <v>1.7796088565603625E-2</v>
      </c>
      <c r="AN75" s="466">
        <f t="shared" si="13"/>
        <v>-4.7844166049540858E-2</v>
      </c>
      <c r="AO75" s="466">
        <f t="shared" si="11"/>
        <v>0.42882427849943006</v>
      </c>
      <c r="AP75" s="467">
        <f t="shared" si="10"/>
        <v>-0.11535609675972791</v>
      </c>
    </row>
    <row r="76" spans="1:42" ht="11.45" customHeight="1" x14ac:dyDescent="0.25">
      <c r="A76" s="458">
        <v>2000</v>
      </c>
      <c r="B76" s="459" t="s">
        <v>471</v>
      </c>
      <c r="C76" s="458" t="s">
        <v>559</v>
      </c>
      <c r="D76" s="460" t="s">
        <v>10</v>
      </c>
      <c r="E76" s="460" t="s">
        <v>88</v>
      </c>
      <c r="F76" s="461" t="s">
        <v>314</v>
      </c>
      <c r="G76" s="440">
        <v>0.467949</v>
      </c>
      <c r="H76" s="441">
        <v>0.32544299999999998</v>
      </c>
      <c r="I76" s="442">
        <v>0.25169239999999998</v>
      </c>
      <c r="J76" s="273">
        <f t="shared" si="15"/>
        <v>0.21625660000000002</v>
      </c>
      <c r="K76" s="436">
        <f t="shared" si="16"/>
        <v>0.46213711323242496</v>
      </c>
      <c r="L76" s="440">
        <v>0.1065885</v>
      </c>
      <c r="M76" s="441">
        <v>1.8670000000000001E-4</v>
      </c>
      <c r="N76" s="441">
        <v>1.43477E-2</v>
      </c>
      <c r="O76" s="441">
        <v>4.6981999999999996E-3</v>
      </c>
      <c r="P76" s="441">
        <v>2.1730800000000002E-2</v>
      </c>
      <c r="Q76" s="441">
        <v>8.1693000000000009E-3</v>
      </c>
      <c r="R76" s="441">
        <v>4.4996999999999997E-3</v>
      </c>
      <c r="S76" s="441">
        <v>-3.6476E-3</v>
      </c>
      <c r="T76" s="441">
        <f t="shared" si="17"/>
        <v>7.3750599999999999E-2</v>
      </c>
      <c r="U76" s="442">
        <f t="shared" si="18"/>
        <v>-1.4067299999999977E-2</v>
      </c>
      <c r="V76" s="462">
        <f t="shared" si="19"/>
        <v>-6.5049112951928292E-2</v>
      </c>
      <c r="W76" s="463">
        <f t="shared" si="20"/>
        <v>-1.6866999666137354E-2</v>
      </c>
      <c r="X76" s="580"/>
      <c r="Y76" s="458">
        <v>2000</v>
      </c>
      <c r="Z76" s="459" t="s">
        <v>471</v>
      </c>
      <c r="AA76" s="458" t="s">
        <v>559</v>
      </c>
      <c r="AB76" s="460" t="s">
        <v>10</v>
      </c>
      <c r="AC76" s="460" t="s">
        <v>88</v>
      </c>
      <c r="AD76" s="461" t="s">
        <v>314</v>
      </c>
      <c r="AE76" s="464">
        <f t="shared" si="21"/>
        <v>0.46213711323242496</v>
      </c>
      <c r="AF76" s="464">
        <f t="shared" si="22"/>
        <v>1</v>
      </c>
      <c r="AG76" s="465">
        <f t="shared" si="23"/>
        <v>0.49287975488378155</v>
      </c>
      <c r="AH76" s="466">
        <f t="shared" si="12"/>
        <v>8.6332625223923794E-4</v>
      </c>
      <c r="AI76" s="466">
        <f t="shared" si="12"/>
        <v>6.6345720778001688E-2</v>
      </c>
      <c r="AJ76" s="466">
        <f t="shared" si="12"/>
        <v>2.172511729121793E-2</v>
      </c>
      <c r="AK76" s="466">
        <f t="shared" si="12"/>
        <v>0.10048618169341421</v>
      </c>
      <c r="AL76" s="466">
        <f t="shared" si="12"/>
        <v>3.7775956895650817E-2</v>
      </c>
      <c r="AM76" s="466">
        <f t="shared" si="12"/>
        <v>2.080722623032083E-2</v>
      </c>
      <c r="AN76" s="466">
        <f t="shared" si="13"/>
        <v>-1.6866999666137354E-2</v>
      </c>
      <c r="AO76" s="466">
        <f t="shared" si="11"/>
        <v>0.34103282859343942</v>
      </c>
      <c r="AP76" s="467">
        <f t="shared" si="10"/>
        <v>-6.5049112951928292E-2</v>
      </c>
    </row>
    <row r="77" spans="1:42" ht="11.45" customHeight="1" x14ac:dyDescent="0.25">
      <c r="A77" s="458">
        <v>1995</v>
      </c>
      <c r="B77" s="459" t="s">
        <v>471</v>
      </c>
      <c r="C77" s="458" t="s">
        <v>559</v>
      </c>
      <c r="D77" s="460" t="s">
        <v>12</v>
      </c>
      <c r="E77" s="460" t="s">
        <v>89</v>
      </c>
      <c r="F77" s="461" t="s">
        <v>314</v>
      </c>
      <c r="G77" s="440">
        <v>0.47540759999999999</v>
      </c>
      <c r="H77" s="441">
        <v>0.2710379</v>
      </c>
      <c r="I77" s="442">
        <v>0.21647640000000001</v>
      </c>
      <c r="J77" s="273">
        <f t="shared" si="15"/>
        <v>0.25893119999999997</v>
      </c>
      <c r="K77" s="436">
        <f t="shared" si="16"/>
        <v>0.54465094794445856</v>
      </c>
      <c r="L77" s="440">
        <v>0.11412410000000001</v>
      </c>
      <c r="M77" s="441"/>
      <c r="N77" s="441">
        <v>1.9557600000000001E-2</v>
      </c>
      <c r="O77" s="441">
        <v>5.0121000000000002E-3</v>
      </c>
      <c r="P77" s="441">
        <v>4.03595E-2</v>
      </c>
      <c r="Q77" s="441">
        <v>8.7527999999999998E-3</v>
      </c>
      <c r="R77" s="441">
        <v>4.9868999999999998E-3</v>
      </c>
      <c r="S77" s="441">
        <v>1.26812E-2</v>
      </c>
      <c r="T77" s="441">
        <f t="shared" si="17"/>
        <v>5.4561499999999985E-2</v>
      </c>
      <c r="U77" s="442">
        <f t="shared" si="18"/>
        <v>-1.1045000000000083E-3</v>
      </c>
      <c r="V77" s="462">
        <f t="shared" si="19"/>
        <v>-4.2656118690988509E-3</v>
      </c>
      <c r="W77" s="463">
        <f t="shared" si="20"/>
        <v>4.89751717830837E-2</v>
      </c>
      <c r="X77" s="580"/>
      <c r="Y77" s="458">
        <v>1995</v>
      </c>
      <c r="Z77" s="459" t="s">
        <v>471</v>
      </c>
      <c r="AA77" s="458" t="s">
        <v>559</v>
      </c>
      <c r="AB77" s="460" t="s">
        <v>12</v>
      </c>
      <c r="AC77" s="460" t="s">
        <v>89</v>
      </c>
      <c r="AD77" s="461" t="s">
        <v>314</v>
      </c>
      <c r="AE77" s="464">
        <f t="shared" si="21"/>
        <v>0.54465094794445856</v>
      </c>
      <c r="AF77" s="464">
        <f t="shared" si="22"/>
        <v>1</v>
      </c>
      <c r="AG77" s="465">
        <f t="shared" si="23"/>
        <v>0.4407506704483663</v>
      </c>
      <c r="AH77" s="466"/>
      <c r="AI77" s="466">
        <f t="shared" si="12"/>
        <v>7.5532033219635197E-2</v>
      </c>
      <c r="AJ77" s="466">
        <f t="shared" si="12"/>
        <v>1.935687935636957E-2</v>
      </c>
      <c r="AK77" s="466">
        <f t="shared" si="12"/>
        <v>0.15586959006871326</v>
      </c>
      <c r="AL77" s="466">
        <f t="shared" si="12"/>
        <v>3.3803574076820407E-2</v>
      </c>
      <c r="AM77" s="466">
        <f t="shared" si="12"/>
        <v>1.9259556206436306E-2</v>
      </c>
      <c r="AN77" s="466">
        <f t="shared" si="13"/>
        <v>4.89751717830837E-2</v>
      </c>
      <c r="AO77" s="466">
        <f t="shared" si="11"/>
        <v>0.21071813670967418</v>
      </c>
      <c r="AP77" s="467">
        <f t="shared" si="10"/>
        <v>-4.2656118690988509E-3</v>
      </c>
    </row>
    <row r="78" spans="1:42" ht="11.45" customHeight="1" x14ac:dyDescent="0.25">
      <c r="A78" s="458">
        <v>1991</v>
      </c>
      <c r="B78" s="459" t="s">
        <v>471</v>
      </c>
      <c r="C78" s="458" t="s">
        <v>559</v>
      </c>
      <c r="D78" s="460" t="s">
        <v>14</v>
      </c>
      <c r="E78" s="460" t="s">
        <v>90</v>
      </c>
      <c r="F78" s="461" t="s">
        <v>314</v>
      </c>
      <c r="G78" s="440">
        <v>0.40643170000000001</v>
      </c>
      <c r="H78" s="441">
        <v>0.25842110000000001</v>
      </c>
      <c r="I78" s="442">
        <v>0.20915819999999999</v>
      </c>
      <c r="J78" s="273">
        <f t="shared" si="15"/>
        <v>0.19727350000000002</v>
      </c>
      <c r="K78" s="436">
        <f t="shared" si="16"/>
        <v>0.48537921623731617</v>
      </c>
      <c r="L78" s="440">
        <v>0.1001869</v>
      </c>
      <c r="M78" s="441">
        <v>2.4929000000000002E-3</v>
      </c>
      <c r="N78" s="441">
        <v>1.7746600000000001E-2</v>
      </c>
      <c r="O78" s="441"/>
      <c r="P78" s="441">
        <v>7.9244999999999993E-3</v>
      </c>
      <c r="Q78" s="441"/>
      <c r="R78" s="441"/>
      <c r="S78" s="441">
        <v>2.01011E-2</v>
      </c>
      <c r="T78" s="441">
        <f t="shared" si="17"/>
        <v>4.9262900000000026E-2</v>
      </c>
      <c r="U78" s="442">
        <f t="shared" si="18"/>
        <v>-4.4140000000000845E-4</v>
      </c>
      <c r="V78" s="462">
        <f t="shared" si="19"/>
        <v>-2.2375027563256516E-3</v>
      </c>
      <c r="W78" s="463">
        <f t="shared" si="20"/>
        <v>0.1018945778322988</v>
      </c>
      <c r="X78" s="580"/>
      <c r="Y78" s="458">
        <v>1991</v>
      </c>
      <c r="Z78" s="459" t="s">
        <v>471</v>
      </c>
      <c r="AA78" s="458" t="s">
        <v>559</v>
      </c>
      <c r="AB78" s="460" t="s">
        <v>14</v>
      </c>
      <c r="AC78" s="460" t="s">
        <v>90</v>
      </c>
      <c r="AD78" s="461" t="s">
        <v>314</v>
      </c>
      <c r="AE78" s="464">
        <f t="shared" si="21"/>
        <v>0.48537921623731617</v>
      </c>
      <c r="AF78" s="464">
        <f t="shared" si="22"/>
        <v>1</v>
      </c>
      <c r="AG78" s="465">
        <f t="shared" si="23"/>
        <v>0.50785787244612168</v>
      </c>
      <c r="AH78" s="466">
        <f t="shared" si="12"/>
        <v>1.2636770777625986E-2</v>
      </c>
      <c r="AI78" s="466">
        <f t="shared" si="12"/>
        <v>8.9959371126887289E-2</v>
      </c>
      <c r="AJ78" s="466"/>
      <c r="AK78" s="466">
        <f t="shared" si="12"/>
        <v>4.0170119149302866E-2</v>
      </c>
      <c r="AL78" s="466"/>
      <c r="AM78" s="466"/>
      <c r="AN78" s="466">
        <f t="shared" si="13"/>
        <v>0.1018945778322988</v>
      </c>
      <c r="AO78" s="466">
        <f t="shared" si="11"/>
        <v>0.24971879142408901</v>
      </c>
      <c r="AP78" s="467">
        <f t="shared" si="10"/>
        <v>-2.2375027563256516E-3</v>
      </c>
    </row>
    <row r="79" spans="1:42" ht="11.45" customHeight="1" x14ac:dyDescent="0.25">
      <c r="A79" s="496">
        <v>1987</v>
      </c>
      <c r="B79" s="497" t="s">
        <v>471</v>
      </c>
      <c r="C79" s="496" t="s">
        <v>559</v>
      </c>
      <c r="D79" s="498" t="s">
        <v>16</v>
      </c>
      <c r="E79" s="498" t="s">
        <v>91</v>
      </c>
      <c r="F79" s="499" t="s">
        <v>314</v>
      </c>
      <c r="G79" s="443">
        <v>0.38792189999999999</v>
      </c>
      <c r="H79" s="444">
        <v>0.25948520000000003</v>
      </c>
      <c r="I79" s="445">
        <v>0.20690790000000001</v>
      </c>
      <c r="J79" s="276">
        <f t="shared" si="15"/>
        <v>0.18101399999999998</v>
      </c>
      <c r="K79" s="437">
        <f t="shared" si="16"/>
        <v>0.46662485412656513</v>
      </c>
      <c r="L79" s="443">
        <v>8.9937000000000003E-2</v>
      </c>
      <c r="M79" s="444">
        <v>1.9287E-3</v>
      </c>
      <c r="N79" s="444">
        <v>1.1782000000000001E-2</v>
      </c>
      <c r="O79" s="444"/>
      <c r="P79" s="444">
        <v>3.7743999999999998E-3</v>
      </c>
      <c r="Q79" s="444"/>
      <c r="R79" s="444"/>
      <c r="S79" s="444">
        <v>2.1294799999999999E-2</v>
      </c>
      <c r="T79" s="444">
        <f t="shared" si="17"/>
        <v>5.2577300000000021E-2</v>
      </c>
      <c r="U79" s="445">
        <f t="shared" si="18"/>
        <v>-2.8020000000003598E-4</v>
      </c>
      <c r="V79" s="501">
        <f t="shared" si="19"/>
        <v>-1.5479465676689981E-3</v>
      </c>
      <c r="W79" s="502">
        <f t="shared" si="20"/>
        <v>0.1176417293689991</v>
      </c>
      <c r="X79" s="580"/>
      <c r="Y79" s="496">
        <v>1987</v>
      </c>
      <c r="Z79" s="497" t="s">
        <v>471</v>
      </c>
      <c r="AA79" s="496" t="s">
        <v>559</v>
      </c>
      <c r="AB79" s="498" t="s">
        <v>16</v>
      </c>
      <c r="AC79" s="498" t="s">
        <v>91</v>
      </c>
      <c r="AD79" s="499" t="s">
        <v>314</v>
      </c>
      <c r="AE79" s="503">
        <f t="shared" si="21"/>
        <v>0.46662485412656513</v>
      </c>
      <c r="AF79" s="503">
        <f t="shared" si="22"/>
        <v>1</v>
      </c>
      <c r="AG79" s="504">
        <f t="shared" si="23"/>
        <v>0.49685107229275088</v>
      </c>
      <c r="AH79" s="505">
        <f t="shared" si="12"/>
        <v>1.0654976963107826E-2</v>
      </c>
      <c r="AI79" s="505">
        <f t="shared" si="12"/>
        <v>6.508888815229763E-2</v>
      </c>
      <c r="AJ79" s="505"/>
      <c r="AK79" s="505">
        <f t="shared" si="12"/>
        <v>2.085142585656358E-2</v>
      </c>
      <c r="AL79" s="505"/>
      <c r="AM79" s="505"/>
      <c r="AN79" s="505">
        <f t="shared" si="13"/>
        <v>0.1176417293689991</v>
      </c>
      <c r="AO79" s="505">
        <f t="shared" si="11"/>
        <v>0.29045985393395002</v>
      </c>
      <c r="AP79" s="506">
        <f t="shared" si="10"/>
        <v>-1.5479465676689981E-3</v>
      </c>
    </row>
    <row r="80" spans="1:42" ht="11.45" customHeight="1" x14ac:dyDescent="0.25">
      <c r="A80" s="458">
        <v>2010</v>
      </c>
      <c r="B80" s="459" t="s">
        <v>472</v>
      </c>
      <c r="C80" s="458" t="s">
        <v>559</v>
      </c>
      <c r="D80" s="460" t="s">
        <v>4</v>
      </c>
      <c r="E80" s="460" t="s">
        <v>92</v>
      </c>
      <c r="F80" s="461" t="s">
        <v>416</v>
      </c>
      <c r="G80" s="440">
        <v>0.49359389999999997</v>
      </c>
      <c r="H80" s="441">
        <v>0.30728240000000001</v>
      </c>
      <c r="I80" s="442">
        <v>0.2892267</v>
      </c>
      <c r="J80" s="272">
        <f t="shared" si="15"/>
        <v>0.20436719999999997</v>
      </c>
      <c r="K80" s="434">
        <f t="shared" si="16"/>
        <v>0.41403915242874756</v>
      </c>
      <c r="L80" s="440">
        <v>0.13202120000000001</v>
      </c>
      <c r="M80" s="441"/>
      <c r="N80" s="441">
        <v>1.80669E-2</v>
      </c>
      <c r="O80" s="441">
        <v>8.0599999999999994E-5</v>
      </c>
      <c r="P80" s="441">
        <v>1.52146E-2</v>
      </c>
      <c r="Q80" s="441">
        <v>1.31348E-2</v>
      </c>
      <c r="R80" s="441"/>
      <c r="S80" s="441">
        <v>8.5751000000000004E-3</v>
      </c>
      <c r="T80" s="441">
        <f t="shared" si="17"/>
        <v>1.8055700000000008E-2</v>
      </c>
      <c r="U80" s="442">
        <f t="shared" si="18"/>
        <v>-7.8170000000002404E-4</v>
      </c>
      <c r="V80" s="462">
        <f t="shared" si="19"/>
        <v>-3.8249777850850046E-3</v>
      </c>
      <c r="W80" s="463">
        <f t="shared" si="20"/>
        <v>4.1959277222568016E-2</v>
      </c>
      <c r="X80" s="580"/>
      <c r="Y80" s="458">
        <v>2010</v>
      </c>
      <c r="Z80" s="459" t="s">
        <v>472</v>
      </c>
      <c r="AA80" s="458" t="s">
        <v>559</v>
      </c>
      <c r="AB80" s="460" t="s">
        <v>4</v>
      </c>
      <c r="AC80" s="460" t="s">
        <v>92</v>
      </c>
      <c r="AD80" s="461" t="s">
        <v>416</v>
      </c>
      <c r="AE80" s="464">
        <f t="shared" si="21"/>
        <v>0.41403915242874756</v>
      </c>
      <c r="AF80" s="464">
        <f t="shared" si="22"/>
        <v>1</v>
      </c>
      <c r="AG80" s="465">
        <f t="shared" si="23"/>
        <v>0.64599994519668535</v>
      </c>
      <c r="AH80" s="466"/>
      <c r="AI80" s="466">
        <f t="shared" si="12"/>
        <v>8.8404107899897846E-2</v>
      </c>
      <c r="AJ80" s="466">
        <f t="shared" si="12"/>
        <v>3.943881405626735E-4</v>
      </c>
      <c r="AK80" s="466">
        <f t="shared" si="12"/>
        <v>7.4447367287901398E-2</v>
      </c>
      <c r="AL80" s="466">
        <f t="shared" si="12"/>
        <v>6.427058745238963E-2</v>
      </c>
      <c r="AM80" s="466"/>
      <c r="AN80" s="466">
        <f t="shared" si="13"/>
        <v>4.1959277222568016E-2</v>
      </c>
      <c r="AO80" s="466">
        <f t="shared" si="11"/>
        <v>8.8349304585080238E-2</v>
      </c>
      <c r="AP80" s="467">
        <f t="shared" si="10"/>
        <v>-3.8249777850850046E-3</v>
      </c>
    </row>
    <row r="81" spans="1:42" ht="11.45" customHeight="1" x14ac:dyDescent="0.25">
      <c r="A81" s="458">
        <v>2005</v>
      </c>
      <c r="B81" s="459" t="s">
        <v>472</v>
      </c>
      <c r="C81" s="458" t="s">
        <v>559</v>
      </c>
      <c r="D81" s="460" t="s">
        <v>8</v>
      </c>
      <c r="E81" s="460" t="s">
        <v>93</v>
      </c>
      <c r="F81" s="461" t="s">
        <v>416</v>
      </c>
      <c r="G81" s="440">
        <v>0.47766599999999998</v>
      </c>
      <c r="H81" s="441">
        <v>0.29480079999999997</v>
      </c>
      <c r="I81" s="442">
        <v>0.27956520000000001</v>
      </c>
      <c r="J81" s="272">
        <f t="shared" si="15"/>
        <v>0.19810079999999997</v>
      </c>
      <c r="K81" s="434">
        <f t="shared" si="16"/>
        <v>0.41472660813204199</v>
      </c>
      <c r="L81" s="440">
        <v>0.1231754</v>
      </c>
      <c r="M81" s="441">
        <v>3.0999999999999999E-3</v>
      </c>
      <c r="N81" s="441">
        <v>2.0798199999999999E-2</v>
      </c>
      <c r="O81" s="441">
        <v>1.7158E-3</v>
      </c>
      <c r="P81" s="441">
        <v>1.48069E-2</v>
      </c>
      <c r="Q81" s="441">
        <v>1.4065899999999999E-2</v>
      </c>
      <c r="R81" s="441">
        <v>5.4609000000000003E-3</v>
      </c>
      <c r="S81" s="441">
        <v>6.1810000000000001E-4</v>
      </c>
      <c r="T81" s="441">
        <f t="shared" si="17"/>
        <v>1.523559999999996E-2</v>
      </c>
      <c r="U81" s="442">
        <f t="shared" si="18"/>
        <v>-8.759999999999879E-4</v>
      </c>
      <c r="V81" s="462">
        <f t="shared" si="19"/>
        <v>-4.421991228707749E-3</v>
      </c>
      <c r="W81" s="463">
        <f t="shared" si="20"/>
        <v>3.1201287425391524E-3</v>
      </c>
      <c r="X81" s="580"/>
      <c r="Y81" s="458">
        <v>2005</v>
      </c>
      <c r="Z81" s="459" t="s">
        <v>472</v>
      </c>
      <c r="AA81" s="458" t="s">
        <v>559</v>
      </c>
      <c r="AB81" s="460" t="s">
        <v>8</v>
      </c>
      <c r="AC81" s="460" t="s">
        <v>93</v>
      </c>
      <c r="AD81" s="461" t="s">
        <v>416</v>
      </c>
      <c r="AE81" s="464">
        <f t="shared" si="21"/>
        <v>0.41472660813204199</v>
      </c>
      <c r="AF81" s="464">
        <f t="shared" si="22"/>
        <v>1</v>
      </c>
      <c r="AG81" s="465">
        <f t="shared" si="23"/>
        <v>0.62178143652120554</v>
      </c>
      <c r="AH81" s="466">
        <f t="shared" si="12"/>
        <v>1.5648599097025356E-2</v>
      </c>
      <c r="AI81" s="466">
        <f t="shared" si="12"/>
        <v>0.10498796572250088</v>
      </c>
      <c r="AJ81" s="466">
        <f t="shared" si="12"/>
        <v>8.6612472034439045E-3</v>
      </c>
      <c r="AK81" s="466">
        <f t="shared" si="12"/>
        <v>7.4744271603143467E-2</v>
      </c>
      <c r="AL81" s="466">
        <f t="shared" si="12"/>
        <v>7.1003751625435138E-2</v>
      </c>
      <c r="AM81" s="466">
        <f t="shared" si="12"/>
        <v>2.7566269293208313E-2</v>
      </c>
      <c r="AN81" s="466">
        <f t="shared" si="13"/>
        <v>3.1201287425391524E-3</v>
      </c>
      <c r="AO81" s="466">
        <f t="shared" si="11"/>
        <v>7.6908321420206094E-2</v>
      </c>
      <c r="AP81" s="467">
        <f t="shared" si="10"/>
        <v>-4.421991228707749E-3</v>
      </c>
    </row>
    <row r="82" spans="1:42" ht="11.45" customHeight="1" x14ac:dyDescent="0.25">
      <c r="A82" s="458">
        <v>2000</v>
      </c>
      <c r="B82" s="459" t="s">
        <v>472</v>
      </c>
      <c r="C82" s="458" t="s">
        <v>559</v>
      </c>
      <c r="D82" s="460" t="s">
        <v>10</v>
      </c>
      <c r="E82" s="460" t="s">
        <v>94</v>
      </c>
      <c r="F82" s="461" t="s">
        <v>416</v>
      </c>
      <c r="G82" s="440">
        <v>0.48265200000000003</v>
      </c>
      <c r="H82" s="441">
        <v>0.29995640000000001</v>
      </c>
      <c r="I82" s="442">
        <v>0.27782440000000003</v>
      </c>
      <c r="J82" s="272">
        <f t="shared" si="15"/>
        <v>0.2048276</v>
      </c>
      <c r="K82" s="434">
        <f t="shared" si="16"/>
        <v>0.42437947009439508</v>
      </c>
      <c r="L82" s="440">
        <v>0.1212656</v>
      </c>
      <c r="M82" s="441">
        <v>2.8879000000000001E-3</v>
      </c>
      <c r="N82" s="441">
        <v>2.39732E-2</v>
      </c>
      <c r="O82" s="441">
        <v>2.2726999999999999E-3</v>
      </c>
      <c r="P82" s="441">
        <v>1.2896100000000001E-2</v>
      </c>
      <c r="Q82" s="441">
        <v>1.51127E-2</v>
      </c>
      <c r="R82" s="441">
        <v>4.0996000000000001E-3</v>
      </c>
      <c r="S82" s="441">
        <v>8.0619999999999997E-4</v>
      </c>
      <c r="T82" s="441">
        <f t="shared" si="17"/>
        <v>2.2131999999999985E-2</v>
      </c>
      <c r="U82" s="442">
        <f t="shared" si="18"/>
        <v>-6.1839999999999118E-4</v>
      </c>
      <c r="V82" s="462">
        <f t="shared" si="19"/>
        <v>-3.0191243758164975E-3</v>
      </c>
      <c r="W82" s="463">
        <f t="shared" si="20"/>
        <v>3.9359930009432321E-3</v>
      </c>
      <c r="X82" s="580"/>
      <c r="Y82" s="458">
        <v>2000</v>
      </c>
      <c r="Z82" s="459" t="s">
        <v>472</v>
      </c>
      <c r="AA82" s="458" t="s">
        <v>559</v>
      </c>
      <c r="AB82" s="460" t="s">
        <v>10</v>
      </c>
      <c r="AC82" s="460" t="s">
        <v>94</v>
      </c>
      <c r="AD82" s="461" t="s">
        <v>416</v>
      </c>
      <c r="AE82" s="464">
        <f t="shared" si="21"/>
        <v>0.42437947009439508</v>
      </c>
      <c r="AF82" s="464">
        <f t="shared" si="22"/>
        <v>1</v>
      </c>
      <c r="AG82" s="465">
        <f t="shared" si="23"/>
        <v>0.59203740120960258</v>
      </c>
      <c r="AH82" s="466">
        <f t="shared" si="12"/>
        <v>1.4099174134735749E-2</v>
      </c>
      <c r="AI82" s="466">
        <f t="shared" si="12"/>
        <v>0.11704086753933551</v>
      </c>
      <c r="AJ82" s="466">
        <f t="shared" si="12"/>
        <v>1.1095672653490056E-2</v>
      </c>
      <c r="AK82" s="466">
        <f t="shared" si="12"/>
        <v>6.2960753335976213E-2</v>
      </c>
      <c r="AL82" s="466">
        <f t="shared" si="12"/>
        <v>7.3782537119021066E-2</v>
      </c>
      <c r="AM82" s="466">
        <f t="shared" si="12"/>
        <v>2.0014880807078736E-2</v>
      </c>
      <c r="AN82" s="466">
        <f t="shared" si="13"/>
        <v>3.9359930009432321E-3</v>
      </c>
      <c r="AO82" s="466">
        <f t="shared" si="11"/>
        <v>0.10805184457563329</v>
      </c>
      <c r="AP82" s="467">
        <f t="shared" si="10"/>
        <v>-3.0191243758164975E-3</v>
      </c>
    </row>
    <row r="83" spans="1:42" ht="11.45" customHeight="1" x14ac:dyDescent="0.25">
      <c r="A83" s="458">
        <v>1994</v>
      </c>
      <c r="B83" s="459" t="s">
        <v>472</v>
      </c>
      <c r="C83" s="458" t="s">
        <v>559</v>
      </c>
      <c r="D83" s="460" t="s">
        <v>12</v>
      </c>
      <c r="E83" s="460" t="s">
        <v>95</v>
      </c>
      <c r="F83" s="461" t="s">
        <v>416</v>
      </c>
      <c r="G83" s="440">
        <v>0.48557679999999998</v>
      </c>
      <c r="H83" s="441">
        <v>0.30630479999999999</v>
      </c>
      <c r="I83" s="442">
        <v>0.28837000000000002</v>
      </c>
      <c r="J83" s="272">
        <f t="shared" si="15"/>
        <v>0.19720679999999996</v>
      </c>
      <c r="K83" s="434">
        <f t="shared" si="16"/>
        <v>0.40612895838516166</v>
      </c>
      <c r="L83" s="440">
        <v>0.1217072</v>
      </c>
      <c r="M83" s="441">
        <v>2.5823999999999999E-3</v>
      </c>
      <c r="N83" s="441">
        <v>2.03511E-2</v>
      </c>
      <c r="O83" s="441">
        <v>3.6346E-3</v>
      </c>
      <c r="P83" s="441">
        <v>1.34444E-2</v>
      </c>
      <c r="Q83" s="441">
        <v>1.34623E-2</v>
      </c>
      <c r="R83" s="441">
        <v>3.4691000000000001E-3</v>
      </c>
      <c r="S83" s="441">
        <v>1.176E-3</v>
      </c>
      <c r="T83" s="441">
        <f t="shared" si="17"/>
        <v>1.7934799999999973E-2</v>
      </c>
      <c r="U83" s="442">
        <f t="shared" si="18"/>
        <v>-5.5510000000003057E-4</v>
      </c>
      <c r="V83" s="462">
        <f t="shared" si="19"/>
        <v>-2.814811659638667E-3</v>
      </c>
      <c r="W83" s="463">
        <f t="shared" si="20"/>
        <v>5.9632832133577557E-3</v>
      </c>
      <c r="X83" s="580"/>
      <c r="Y83" s="458">
        <v>1994</v>
      </c>
      <c r="Z83" s="459" t="s">
        <v>472</v>
      </c>
      <c r="AA83" s="458" t="s">
        <v>559</v>
      </c>
      <c r="AB83" s="460" t="s">
        <v>12</v>
      </c>
      <c r="AC83" s="460" t="s">
        <v>95</v>
      </c>
      <c r="AD83" s="461" t="s">
        <v>416</v>
      </c>
      <c r="AE83" s="464">
        <f t="shared" si="21"/>
        <v>0.40612895838516166</v>
      </c>
      <c r="AF83" s="464">
        <f t="shared" si="22"/>
        <v>1</v>
      </c>
      <c r="AG83" s="465">
        <f t="shared" si="23"/>
        <v>0.61715518937480873</v>
      </c>
      <c r="AH83" s="466">
        <f t="shared" si="12"/>
        <v>1.3094883137903969E-2</v>
      </c>
      <c r="AI83" s="466">
        <f t="shared" si="12"/>
        <v>0.10319674575116074</v>
      </c>
      <c r="AJ83" s="466">
        <f t="shared" si="12"/>
        <v>1.8430398951760289E-2</v>
      </c>
      <c r="AK83" s="466">
        <f t="shared" si="12"/>
        <v>6.8174119756519574E-2</v>
      </c>
      <c r="AL83" s="466">
        <f t="shared" si="12"/>
        <v>6.8264887417675266E-2</v>
      </c>
      <c r="AM83" s="466">
        <f t="shared" si="12"/>
        <v>1.7591178397499484E-2</v>
      </c>
      <c r="AN83" s="466">
        <f t="shared" si="13"/>
        <v>5.9632832133577557E-3</v>
      </c>
      <c r="AO83" s="466">
        <f t="shared" si="11"/>
        <v>9.0944125658952824E-2</v>
      </c>
      <c r="AP83" s="467">
        <f t="shared" si="10"/>
        <v>-2.814811659638667E-3</v>
      </c>
    </row>
    <row r="84" spans="1:42" ht="11.45" customHeight="1" x14ac:dyDescent="0.25">
      <c r="A84" s="458">
        <v>1989</v>
      </c>
      <c r="B84" s="459" t="s">
        <v>472</v>
      </c>
      <c r="C84" s="458" t="s">
        <v>559</v>
      </c>
      <c r="D84" s="460" t="s">
        <v>14</v>
      </c>
      <c r="E84" s="460" t="s">
        <v>96</v>
      </c>
      <c r="F84" s="461" t="s">
        <v>416</v>
      </c>
      <c r="G84" s="440">
        <v>0.47758509999999998</v>
      </c>
      <c r="H84" s="441">
        <v>0.30889689999999997</v>
      </c>
      <c r="I84" s="442">
        <v>0.28684179999999998</v>
      </c>
      <c r="J84" s="272">
        <f t="shared" si="15"/>
        <v>0.1907433</v>
      </c>
      <c r="K84" s="434">
        <f t="shared" si="16"/>
        <v>0.39939122891396739</v>
      </c>
      <c r="L84" s="440">
        <v>0.10507</v>
      </c>
      <c r="M84" s="441"/>
      <c r="N84" s="441">
        <v>2.3588499999999998E-2</v>
      </c>
      <c r="O84" s="441"/>
      <c r="P84" s="441">
        <v>1.83561E-2</v>
      </c>
      <c r="Q84" s="441"/>
      <c r="R84" s="441"/>
      <c r="S84" s="441">
        <v>2.1924699999999998E-2</v>
      </c>
      <c r="T84" s="441">
        <f t="shared" si="17"/>
        <v>2.2055099999999994E-2</v>
      </c>
      <c r="U84" s="442">
        <f t="shared" si="18"/>
        <v>-2.5109999999997634E-4</v>
      </c>
      <c r="V84" s="462">
        <f t="shared" si="19"/>
        <v>-1.3164289387882894E-3</v>
      </c>
      <c r="W84" s="463">
        <f t="shared" si="20"/>
        <v>0.11494348687476832</v>
      </c>
      <c r="X84" s="580"/>
      <c r="Y84" s="458">
        <v>1989</v>
      </c>
      <c r="Z84" s="459" t="s">
        <v>472</v>
      </c>
      <c r="AA84" s="458" t="s">
        <v>559</v>
      </c>
      <c r="AB84" s="460" t="s">
        <v>14</v>
      </c>
      <c r="AC84" s="460" t="s">
        <v>96</v>
      </c>
      <c r="AD84" s="461" t="s">
        <v>416</v>
      </c>
      <c r="AE84" s="464">
        <f t="shared" si="21"/>
        <v>0.39939122891396739</v>
      </c>
      <c r="AF84" s="464">
        <f t="shared" si="22"/>
        <v>1</v>
      </c>
      <c r="AG84" s="465">
        <f t="shared" si="23"/>
        <v>0.55084503623456238</v>
      </c>
      <c r="AH84" s="466"/>
      <c r="AI84" s="466">
        <f t="shared" si="12"/>
        <v>0.12366620478936874</v>
      </c>
      <c r="AJ84" s="466"/>
      <c r="AK84" s="466">
        <f t="shared" si="12"/>
        <v>9.6234572852624448E-2</v>
      </c>
      <c r="AL84" s="466"/>
      <c r="AM84" s="466"/>
      <c r="AN84" s="466">
        <f t="shared" si="13"/>
        <v>0.11494348687476832</v>
      </c>
      <c r="AO84" s="466">
        <f t="shared" si="11"/>
        <v>0.11562712818746448</v>
      </c>
      <c r="AP84" s="467">
        <f t="shared" si="10"/>
        <v>-1.3164289387882894E-3</v>
      </c>
    </row>
    <row r="85" spans="1:42" ht="11.45" customHeight="1" x14ac:dyDescent="0.25">
      <c r="A85" s="458">
        <v>1984</v>
      </c>
      <c r="B85" s="459" t="s">
        <v>472</v>
      </c>
      <c r="C85" s="458" t="s">
        <v>559</v>
      </c>
      <c r="D85" s="460" t="s">
        <v>16</v>
      </c>
      <c r="E85" s="460" t="s">
        <v>97</v>
      </c>
      <c r="F85" s="461" t="s">
        <v>416</v>
      </c>
      <c r="G85" s="440">
        <v>0.49564819999999998</v>
      </c>
      <c r="H85" s="441">
        <v>0.3508908</v>
      </c>
      <c r="I85" s="442">
        <v>0.33790579999999998</v>
      </c>
      <c r="J85" s="272">
        <f t="shared" si="15"/>
        <v>0.1577424</v>
      </c>
      <c r="K85" s="434">
        <f t="shared" si="16"/>
        <v>0.31825476214782988</v>
      </c>
      <c r="L85" s="440">
        <v>9.3283400000000002E-2</v>
      </c>
      <c r="M85" s="441"/>
      <c r="N85" s="441">
        <v>2.05141E-2</v>
      </c>
      <c r="O85" s="441"/>
      <c r="P85" s="441">
        <v>1.51577E-2</v>
      </c>
      <c r="Q85" s="441"/>
      <c r="R85" s="441"/>
      <c r="S85" s="441">
        <v>1.6137200000000001E-2</v>
      </c>
      <c r="T85" s="441">
        <f t="shared" si="17"/>
        <v>1.2985000000000024E-2</v>
      </c>
      <c r="U85" s="442">
        <f t="shared" si="18"/>
        <v>-3.3500000000000196E-4</v>
      </c>
      <c r="V85" s="462">
        <f t="shared" si="19"/>
        <v>-2.1237156275040951E-3</v>
      </c>
      <c r="W85" s="463">
        <f t="shared" si="20"/>
        <v>0.10230096663928025</v>
      </c>
      <c r="X85" s="580"/>
      <c r="Y85" s="458">
        <v>1984</v>
      </c>
      <c r="Z85" s="459" t="s">
        <v>472</v>
      </c>
      <c r="AA85" s="458" t="s">
        <v>559</v>
      </c>
      <c r="AB85" s="460" t="s">
        <v>16</v>
      </c>
      <c r="AC85" s="460" t="s">
        <v>97</v>
      </c>
      <c r="AD85" s="461" t="s">
        <v>416</v>
      </c>
      <c r="AE85" s="464">
        <f t="shared" si="21"/>
        <v>0.31825476214782988</v>
      </c>
      <c r="AF85" s="464">
        <f t="shared" si="22"/>
        <v>1</v>
      </c>
      <c r="AG85" s="465">
        <f t="shared" si="23"/>
        <v>0.59136541602004278</v>
      </c>
      <c r="AH85" s="466"/>
      <c r="AI85" s="466">
        <f t="shared" si="12"/>
        <v>0.13004810374382539</v>
      </c>
      <c r="AJ85" s="466"/>
      <c r="AK85" s="466">
        <f t="shared" si="12"/>
        <v>9.609147572244367E-2</v>
      </c>
      <c r="AL85" s="466"/>
      <c r="AM85" s="466"/>
      <c r="AN85" s="466">
        <f t="shared" si="13"/>
        <v>0.10230096663928025</v>
      </c>
      <c r="AO85" s="466">
        <f t="shared" si="11"/>
        <v>8.231775350191213E-2</v>
      </c>
      <c r="AP85" s="467">
        <f t="shared" si="10"/>
        <v>-2.1237156275040951E-3</v>
      </c>
    </row>
    <row r="86" spans="1:42" ht="11.45" customHeight="1" x14ac:dyDescent="0.25">
      <c r="A86" s="458">
        <v>1978</v>
      </c>
      <c r="B86" s="459" t="s">
        <v>472</v>
      </c>
      <c r="C86" s="458" t="s">
        <v>559</v>
      </c>
      <c r="D86" s="460" t="s">
        <v>18</v>
      </c>
      <c r="E86" s="460" t="s">
        <v>98</v>
      </c>
      <c r="F86" s="461" t="s">
        <v>416</v>
      </c>
      <c r="G86" s="440">
        <v>0.61133519999999997</v>
      </c>
      <c r="H86" s="441">
        <v>0.55333160000000003</v>
      </c>
      <c r="I86" s="442">
        <v>0.3119073</v>
      </c>
      <c r="J86" s="272">
        <f t="shared" si="15"/>
        <v>0.29942789999999997</v>
      </c>
      <c r="K86" s="434">
        <f t="shared" si="16"/>
        <v>0.48979332451329483</v>
      </c>
      <c r="L86" s="440">
        <v>4.9646900000000001E-2</v>
      </c>
      <c r="M86" s="441"/>
      <c r="N86" s="441">
        <v>3.9366999999999996E-3</v>
      </c>
      <c r="O86" s="441">
        <v>7.9270000000000002E-4</v>
      </c>
      <c r="P86" s="441">
        <v>1.7407E-3</v>
      </c>
      <c r="Q86" s="441"/>
      <c r="R86" s="441"/>
      <c r="S86" s="441">
        <v>7.7939999999999997E-4</v>
      </c>
      <c r="T86" s="441">
        <f t="shared" si="17"/>
        <v>0.24142430000000004</v>
      </c>
      <c r="U86" s="442">
        <f t="shared" si="18"/>
        <v>1.1071999999999194E-3</v>
      </c>
      <c r="V86" s="462">
        <f t="shared" si="19"/>
        <v>3.6977182153029812E-3</v>
      </c>
      <c r="W86" s="463">
        <f t="shared" si="20"/>
        <v>2.6029638520658899E-3</v>
      </c>
      <c r="X86" s="580"/>
      <c r="Y86" s="458">
        <v>1978</v>
      </c>
      <c r="Z86" s="459" t="s">
        <v>472</v>
      </c>
      <c r="AA86" s="458" t="s">
        <v>559</v>
      </c>
      <c r="AB86" s="460" t="s">
        <v>18</v>
      </c>
      <c r="AC86" s="460" t="s">
        <v>98</v>
      </c>
      <c r="AD86" s="461" t="s">
        <v>416</v>
      </c>
      <c r="AE86" s="464">
        <f t="shared" si="21"/>
        <v>0.48979332451329483</v>
      </c>
      <c r="AF86" s="464">
        <f t="shared" si="22"/>
        <v>1</v>
      </c>
      <c r="AG86" s="465">
        <f t="shared" si="23"/>
        <v>0.16580585843870929</v>
      </c>
      <c r="AH86" s="466"/>
      <c r="AI86" s="466">
        <f t="shared" si="12"/>
        <v>1.3147405435498829E-2</v>
      </c>
      <c r="AJ86" s="466">
        <f t="shared" si="12"/>
        <v>2.6473818905987053E-3</v>
      </c>
      <c r="AK86" s="466">
        <f t="shared" si="12"/>
        <v>5.8134195243663006E-3</v>
      </c>
      <c r="AL86" s="466"/>
      <c r="AM86" s="466"/>
      <c r="AN86" s="466">
        <f t="shared" si="13"/>
        <v>2.6029638520658899E-3</v>
      </c>
      <c r="AO86" s="466">
        <f t="shared" si="11"/>
        <v>0.80628525264345796</v>
      </c>
      <c r="AP86" s="467">
        <f t="shared" si="10"/>
        <v>3.6977182153029812E-3</v>
      </c>
    </row>
    <row r="87" spans="1:42" ht="11.45" customHeight="1" x14ac:dyDescent="0.25">
      <c r="A87" s="537">
        <v>2013</v>
      </c>
      <c r="B87" s="538" t="s">
        <v>473</v>
      </c>
      <c r="C87" s="537" t="s">
        <v>560</v>
      </c>
      <c r="D87" s="539" t="s">
        <v>20</v>
      </c>
      <c r="E87" s="539" t="s">
        <v>99</v>
      </c>
      <c r="F87" s="540" t="s">
        <v>415</v>
      </c>
      <c r="G87" s="541">
        <v>0.48061359999999997</v>
      </c>
      <c r="H87" s="542">
        <v>0.39433770000000001</v>
      </c>
      <c r="I87" s="543">
        <v>0.39433770000000001</v>
      </c>
      <c r="J87" s="587">
        <f t="shared" si="15"/>
        <v>8.6275899999999961E-2</v>
      </c>
      <c r="K87" s="438">
        <f t="shared" si="16"/>
        <v>0.17951198218277628</v>
      </c>
      <c r="L87" s="541">
        <v>6.6444900000000001E-2</v>
      </c>
      <c r="M87" s="542"/>
      <c r="N87" s="542">
        <v>1.4933800000000001E-2</v>
      </c>
      <c r="O87" s="542">
        <v>1.13E-6</v>
      </c>
      <c r="P87" s="542"/>
      <c r="Q87" s="542"/>
      <c r="R87" s="542"/>
      <c r="S87" s="542">
        <v>1.5441000000000001E-3</v>
      </c>
      <c r="T87" s="542"/>
      <c r="U87" s="543">
        <f t="shared" si="18"/>
        <v>3.3519699999999542E-3</v>
      </c>
      <c r="V87" s="544">
        <f t="shared" si="19"/>
        <v>3.8851753502426006E-2</v>
      </c>
      <c r="W87" s="545">
        <f t="shared" si="20"/>
        <v>1.7897234337746704E-2</v>
      </c>
      <c r="X87" s="582"/>
      <c r="Y87" s="537">
        <v>2013</v>
      </c>
      <c r="Z87" s="538" t="s">
        <v>473</v>
      </c>
      <c r="AA87" s="537" t="s">
        <v>560</v>
      </c>
      <c r="AB87" s="539" t="s">
        <v>20</v>
      </c>
      <c r="AC87" s="539" t="s">
        <v>99</v>
      </c>
      <c r="AD87" s="540" t="s">
        <v>415</v>
      </c>
      <c r="AE87" s="546">
        <f t="shared" si="21"/>
        <v>0.17951198218277628</v>
      </c>
      <c r="AF87" s="546">
        <f t="shared" si="22"/>
        <v>1</v>
      </c>
      <c r="AG87" s="547">
        <f t="shared" si="23"/>
        <v>0.77014438562796828</v>
      </c>
      <c r="AH87" s="548"/>
      <c r="AI87" s="548">
        <f t="shared" si="12"/>
        <v>0.17309352901563482</v>
      </c>
      <c r="AJ87" s="548">
        <f t="shared" si="12"/>
        <v>1.3097516224113576E-5</v>
      </c>
      <c r="AK87" s="548"/>
      <c r="AL87" s="548"/>
      <c r="AM87" s="548"/>
      <c r="AN87" s="548">
        <f t="shared" si="13"/>
        <v>1.7897234337746704E-2</v>
      </c>
      <c r="AO87" s="548"/>
      <c r="AP87" s="549">
        <f t="shared" ref="AP87:AP150" si="24">+U87/$J87</f>
        <v>3.8851753502426006E-2</v>
      </c>
    </row>
    <row r="88" spans="1:42" ht="11.45" customHeight="1" x14ac:dyDescent="0.25">
      <c r="A88" s="550">
        <v>2010</v>
      </c>
      <c r="B88" s="551" t="s">
        <v>473</v>
      </c>
      <c r="C88" s="550" t="s">
        <v>560</v>
      </c>
      <c r="D88" s="552" t="s">
        <v>4</v>
      </c>
      <c r="E88" s="552" t="s">
        <v>100</v>
      </c>
      <c r="F88" s="553" t="s">
        <v>415</v>
      </c>
      <c r="G88" s="554">
        <v>0.52613169999999998</v>
      </c>
      <c r="H88" s="555">
        <v>0.43722080000000002</v>
      </c>
      <c r="I88" s="556">
        <v>0.43722080000000002</v>
      </c>
      <c r="J88" s="275">
        <f t="shared" si="15"/>
        <v>8.8910899999999959E-2</v>
      </c>
      <c r="K88" s="433">
        <f t="shared" si="16"/>
        <v>0.16898981756849085</v>
      </c>
      <c r="L88" s="554">
        <v>7.6788599999999999E-2</v>
      </c>
      <c r="M88" s="555"/>
      <c r="N88" s="555">
        <v>1.46036E-2</v>
      </c>
      <c r="O88" s="555">
        <v>-2.6999999999999999E-5</v>
      </c>
      <c r="P88" s="555"/>
      <c r="Q88" s="555"/>
      <c r="R88" s="555"/>
      <c r="S88" s="555">
        <v>2.1976999999999999E-3</v>
      </c>
      <c r="T88" s="555"/>
      <c r="U88" s="556">
        <f t="shared" si="18"/>
        <v>-4.6520000000000311E-3</v>
      </c>
      <c r="V88" s="557">
        <f t="shared" si="19"/>
        <v>-5.232204375391581E-2</v>
      </c>
      <c r="W88" s="558">
        <f t="shared" si="20"/>
        <v>2.4718004204208943E-2</v>
      </c>
      <c r="X88" s="582"/>
      <c r="Y88" s="550">
        <v>2010</v>
      </c>
      <c r="Z88" s="551" t="s">
        <v>473</v>
      </c>
      <c r="AA88" s="550" t="s">
        <v>560</v>
      </c>
      <c r="AB88" s="552" t="s">
        <v>4</v>
      </c>
      <c r="AC88" s="552" t="s">
        <v>100</v>
      </c>
      <c r="AD88" s="553" t="s">
        <v>415</v>
      </c>
      <c r="AE88" s="559">
        <f t="shared" si="21"/>
        <v>0.16898981756849085</v>
      </c>
      <c r="AF88" s="559">
        <f t="shared" si="22"/>
        <v>1</v>
      </c>
      <c r="AG88" s="560">
        <f t="shared" si="23"/>
        <v>0.86365788671580235</v>
      </c>
      <c r="AH88" s="561"/>
      <c r="AI88" s="561">
        <f t="shared" si="12"/>
        <v>0.16424982763643159</v>
      </c>
      <c r="AJ88" s="561">
        <f t="shared" si="12"/>
        <v>-3.0367480252702436E-4</v>
      </c>
      <c r="AK88" s="561"/>
      <c r="AL88" s="561"/>
      <c r="AM88" s="561"/>
      <c r="AN88" s="561">
        <f t="shared" si="13"/>
        <v>2.4718004204208943E-2</v>
      </c>
      <c r="AO88" s="561"/>
      <c r="AP88" s="562">
        <f t="shared" si="24"/>
        <v>-5.232204375391581E-2</v>
      </c>
    </row>
    <row r="89" spans="1:42" ht="11.45" customHeight="1" x14ac:dyDescent="0.25">
      <c r="A89" s="458">
        <v>2013</v>
      </c>
      <c r="B89" s="459" t="s">
        <v>475</v>
      </c>
      <c r="C89" s="458" t="s">
        <v>559</v>
      </c>
      <c r="D89" s="460" t="s">
        <v>20</v>
      </c>
      <c r="E89" s="460" t="s">
        <v>101</v>
      </c>
      <c r="F89" s="461" t="s">
        <v>314</v>
      </c>
      <c r="G89" s="440">
        <v>0.52029720000000002</v>
      </c>
      <c r="H89" s="441">
        <v>0.34428500000000001</v>
      </c>
      <c r="I89" s="442">
        <v>0.29105039999999999</v>
      </c>
      <c r="J89" s="272">
        <f t="shared" si="15"/>
        <v>0.22924680000000003</v>
      </c>
      <c r="K89" s="434">
        <f t="shared" si="16"/>
        <v>0.44060740668986881</v>
      </c>
      <c r="L89" s="440">
        <v>0.1391085</v>
      </c>
      <c r="M89" s="441"/>
      <c r="N89" s="441">
        <v>1.31267E-2</v>
      </c>
      <c r="O89" s="441">
        <v>1.9946999999999999E-3</v>
      </c>
      <c r="P89" s="441">
        <v>1.9535500000000001E-2</v>
      </c>
      <c r="Q89" s="441">
        <v>1.1724999999999999E-3</v>
      </c>
      <c r="R89" s="441">
        <v>1.0935999999999999E-3</v>
      </c>
      <c r="S89" s="441">
        <v>9.2600000000000001E-5</v>
      </c>
      <c r="T89" s="441">
        <f t="shared" si="17"/>
        <v>5.3234600000000021E-2</v>
      </c>
      <c r="U89" s="442">
        <f t="shared" si="18"/>
        <v>-1.1189999999997036E-4</v>
      </c>
      <c r="V89" s="462">
        <f t="shared" si="19"/>
        <v>-4.881202267598516E-4</v>
      </c>
      <c r="W89" s="463">
        <f t="shared" si="20"/>
        <v>4.0393148344927817E-4</v>
      </c>
      <c r="X89" s="580"/>
      <c r="Y89" s="458">
        <v>2013</v>
      </c>
      <c r="Z89" s="459" t="s">
        <v>475</v>
      </c>
      <c r="AA89" s="458" t="s">
        <v>559</v>
      </c>
      <c r="AB89" s="460" t="s">
        <v>20</v>
      </c>
      <c r="AC89" s="460" t="s">
        <v>101</v>
      </c>
      <c r="AD89" s="461" t="s">
        <v>314</v>
      </c>
      <c r="AE89" s="464">
        <f t="shared" si="21"/>
        <v>0.44060740668986881</v>
      </c>
      <c r="AF89" s="464">
        <f t="shared" si="22"/>
        <v>1</v>
      </c>
      <c r="AG89" s="465">
        <f t="shared" si="23"/>
        <v>0.60680672532833602</v>
      </c>
      <c r="AH89" s="466"/>
      <c r="AI89" s="466">
        <f t="shared" si="12"/>
        <v>5.7260123151119224E-2</v>
      </c>
      <c r="AJ89" s="466">
        <f t="shared" si="12"/>
        <v>8.7011029161584794E-3</v>
      </c>
      <c r="AK89" s="466">
        <f t="shared" si="12"/>
        <v>8.5216020463535366E-2</v>
      </c>
      <c r="AL89" s="466">
        <f t="shared" si="12"/>
        <v>5.1145752089014973E-3</v>
      </c>
      <c r="AM89" s="466">
        <f t="shared" si="12"/>
        <v>4.7704046468696609E-3</v>
      </c>
      <c r="AN89" s="466">
        <f t="shared" si="13"/>
        <v>4.0393148344927817E-4</v>
      </c>
      <c r="AO89" s="466">
        <f t="shared" si="11"/>
        <v>0.23221523702839042</v>
      </c>
      <c r="AP89" s="467">
        <f t="shared" si="24"/>
        <v>-4.881202267598516E-4</v>
      </c>
    </row>
    <row r="90" spans="1:42" ht="11.45" customHeight="1" x14ac:dyDescent="0.25">
      <c r="A90" s="458">
        <v>2010</v>
      </c>
      <c r="B90" s="459" t="s">
        <v>475</v>
      </c>
      <c r="C90" s="458" t="s">
        <v>559</v>
      </c>
      <c r="D90" s="460" t="s">
        <v>4</v>
      </c>
      <c r="E90" s="460" t="s">
        <v>102</v>
      </c>
      <c r="F90" s="461" t="s">
        <v>314</v>
      </c>
      <c r="G90" s="440">
        <v>0.51421209999999995</v>
      </c>
      <c r="H90" s="441">
        <v>0.33813080000000001</v>
      </c>
      <c r="I90" s="442">
        <v>0.28529890000000002</v>
      </c>
      <c r="J90" s="272">
        <f t="shared" si="15"/>
        <v>0.22891319999999993</v>
      </c>
      <c r="K90" s="434">
        <f t="shared" si="16"/>
        <v>0.44517272152872317</v>
      </c>
      <c r="L90" s="440">
        <v>0.1390122</v>
      </c>
      <c r="M90" s="441"/>
      <c r="N90" s="441">
        <v>1.26991E-2</v>
      </c>
      <c r="O90" s="441">
        <v>1.689E-3</v>
      </c>
      <c r="P90" s="441">
        <v>1.98885E-2</v>
      </c>
      <c r="Q90" s="441">
        <v>1.374E-3</v>
      </c>
      <c r="R90" s="441">
        <v>1.1551000000000001E-3</v>
      </c>
      <c r="S90" s="441">
        <v>3.9449999999999999E-4</v>
      </c>
      <c r="T90" s="441">
        <f t="shared" si="17"/>
        <v>5.2831899999999987E-2</v>
      </c>
      <c r="U90" s="442">
        <f t="shared" si="18"/>
        <v>-1.3110000000002286E-4</v>
      </c>
      <c r="V90" s="462">
        <f t="shared" si="19"/>
        <v>-5.7270616111269651E-4</v>
      </c>
      <c r="W90" s="463">
        <f t="shared" si="20"/>
        <v>1.7233606449955708E-3</v>
      </c>
      <c r="X90" s="580"/>
      <c r="Y90" s="458">
        <v>2010</v>
      </c>
      <c r="Z90" s="459" t="s">
        <v>475</v>
      </c>
      <c r="AA90" s="458" t="s">
        <v>559</v>
      </c>
      <c r="AB90" s="460" t="s">
        <v>4</v>
      </c>
      <c r="AC90" s="460" t="s">
        <v>102</v>
      </c>
      <c r="AD90" s="461" t="s">
        <v>314</v>
      </c>
      <c r="AE90" s="464">
        <f t="shared" si="21"/>
        <v>0.44517272152872317</v>
      </c>
      <c r="AF90" s="464">
        <f t="shared" si="22"/>
        <v>1</v>
      </c>
      <c r="AG90" s="465">
        <f t="shared" si="23"/>
        <v>0.60727035400317697</v>
      </c>
      <c r="AH90" s="466"/>
      <c r="AI90" s="466">
        <f t="shared" si="12"/>
        <v>5.5475612590274406E-2</v>
      </c>
      <c r="AJ90" s="466">
        <f t="shared" si="12"/>
        <v>7.3783425333270453E-3</v>
      </c>
      <c r="AK90" s="466">
        <f t="shared" si="12"/>
        <v>8.6882276775651232E-2</v>
      </c>
      <c r="AL90" s="466">
        <f t="shared" si="12"/>
        <v>6.0022750981594793E-3</v>
      </c>
      <c r="AM90" s="466">
        <f t="shared" si="12"/>
        <v>5.0460174424192244E-3</v>
      </c>
      <c r="AN90" s="466">
        <f t="shared" si="13"/>
        <v>1.7233606449955708E-3</v>
      </c>
      <c r="AO90" s="466">
        <f t="shared" si="11"/>
        <v>0.23079446707310894</v>
      </c>
      <c r="AP90" s="467">
        <f t="shared" si="24"/>
        <v>-5.7270616111269651E-4</v>
      </c>
    </row>
    <row r="91" spans="1:42" ht="11.45" customHeight="1" x14ac:dyDescent="0.25">
      <c r="A91" s="458">
        <v>2007</v>
      </c>
      <c r="B91" s="459" t="s">
        <v>475</v>
      </c>
      <c r="C91" s="458" t="s">
        <v>559</v>
      </c>
      <c r="D91" s="460" t="s">
        <v>6</v>
      </c>
      <c r="E91" s="460" t="s">
        <v>103</v>
      </c>
      <c r="F91" s="461" t="s">
        <v>314</v>
      </c>
      <c r="G91" s="440">
        <v>0.51224820000000004</v>
      </c>
      <c r="H91" s="441">
        <v>0.3429335</v>
      </c>
      <c r="I91" s="442">
        <v>0.28906409999999999</v>
      </c>
      <c r="J91" s="272">
        <f t="shared" si="15"/>
        <v>0.22318410000000005</v>
      </c>
      <c r="K91" s="434">
        <f t="shared" si="16"/>
        <v>0.43569523523947967</v>
      </c>
      <c r="L91" s="440">
        <v>0.1322671</v>
      </c>
      <c r="M91" s="441"/>
      <c r="N91" s="441">
        <v>1.1765599999999999E-2</v>
      </c>
      <c r="O91" s="441">
        <v>1.0422000000000001E-3</v>
      </c>
      <c r="P91" s="441">
        <v>1.9428299999999999E-2</v>
      </c>
      <c r="Q91" s="441">
        <v>1.7399E-3</v>
      </c>
      <c r="R91" s="441">
        <v>1.9559E-3</v>
      </c>
      <c r="S91" s="441">
        <v>1.1663000000000001E-3</v>
      </c>
      <c r="T91" s="441">
        <f t="shared" si="17"/>
        <v>5.3869400000000012E-2</v>
      </c>
      <c r="U91" s="442">
        <f t="shared" si="18"/>
        <v>-5.0599999999956236E-5</v>
      </c>
      <c r="V91" s="462">
        <f t="shared" si="19"/>
        <v>-2.2671865961758128E-4</v>
      </c>
      <c r="W91" s="463">
        <f t="shared" si="20"/>
        <v>5.2257306860121304E-3</v>
      </c>
      <c r="X91" s="580"/>
      <c r="Y91" s="458">
        <v>2007</v>
      </c>
      <c r="Z91" s="459" t="s">
        <v>475</v>
      </c>
      <c r="AA91" s="458" t="s">
        <v>559</v>
      </c>
      <c r="AB91" s="460" t="s">
        <v>6</v>
      </c>
      <c r="AC91" s="460" t="s">
        <v>103</v>
      </c>
      <c r="AD91" s="461" t="s">
        <v>314</v>
      </c>
      <c r="AE91" s="464">
        <f t="shared" si="21"/>
        <v>0.43569523523947967</v>
      </c>
      <c r="AF91" s="464">
        <f t="shared" si="22"/>
        <v>1</v>
      </c>
      <c r="AG91" s="465">
        <f t="shared" si="23"/>
        <v>0.59263675145317241</v>
      </c>
      <c r="AH91" s="466"/>
      <c r="AI91" s="466">
        <f t="shared" si="12"/>
        <v>5.2717017027646668E-2</v>
      </c>
      <c r="AJ91" s="466">
        <f t="shared" si="12"/>
        <v>4.6696874911788065E-3</v>
      </c>
      <c r="AK91" s="466">
        <f t="shared" si="12"/>
        <v>8.7050556020791786E-2</v>
      </c>
      <c r="AL91" s="466">
        <f t="shared" si="12"/>
        <v>7.7958062424697792E-3</v>
      </c>
      <c r="AM91" s="466">
        <f t="shared" si="12"/>
        <v>8.7636171214705693E-3</v>
      </c>
      <c r="AN91" s="466">
        <f t="shared" si="13"/>
        <v>5.2257306860121304E-3</v>
      </c>
      <c r="AO91" s="466">
        <f t="shared" si="11"/>
        <v>0.24136755261687548</v>
      </c>
      <c r="AP91" s="467">
        <f t="shared" si="24"/>
        <v>-2.2671865961758128E-4</v>
      </c>
    </row>
    <row r="92" spans="1:42" ht="11.45" customHeight="1" x14ac:dyDescent="0.25">
      <c r="A92" s="458">
        <v>2004</v>
      </c>
      <c r="B92" s="459" t="s">
        <v>475</v>
      </c>
      <c r="C92" s="458" t="s">
        <v>559</v>
      </c>
      <c r="D92" s="460" t="s">
        <v>8</v>
      </c>
      <c r="E92" s="460" t="s">
        <v>104</v>
      </c>
      <c r="F92" s="461" t="s">
        <v>314</v>
      </c>
      <c r="G92" s="440">
        <v>0.4979325</v>
      </c>
      <c r="H92" s="441">
        <v>0.33074609999999999</v>
      </c>
      <c r="I92" s="442">
        <v>0.2783311</v>
      </c>
      <c r="J92" s="272">
        <f t="shared" si="15"/>
        <v>0.2196014</v>
      </c>
      <c r="K92" s="434">
        <f t="shared" si="16"/>
        <v>0.44102644434737642</v>
      </c>
      <c r="L92" s="440">
        <v>0.12719230000000001</v>
      </c>
      <c r="M92" s="441"/>
      <c r="N92" s="441">
        <v>1.3893300000000001E-2</v>
      </c>
      <c r="O92" s="441">
        <v>1.4759E-3</v>
      </c>
      <c r="P92" s="441">
        <v>1.7207E-2</v>
      </c>
      <c r="Q92" s="441">
        <v>2.9569000000000002E-3</v>
      </c>
      <c r="R92" s="441">
        <v>2.745E-3</v>
      </c>
      <c r="S92" s="441">
        <v>1.8165E-3</v>
      </c>
      <c r="T92" s="441">
        <f t="shared" si="17"/>
        <v>5.2414999999999989E-2</v>
      </c>
      <c r="U92" s="442">
        <f t="shared" si="18"/>
        <v>-1.0050000000000336E-4</v>
      </c>
      <c r="V92" s="462">
        <f t="shared" si="19"/>
        <v>-4.5764735561796676E-4</v>
      </c>
      <c r="W92" s="463">
        <f t="shared" si="20"/>
        <v>8.2718051888558079E-3</v>
      </c>
      <c r="X92" s="580"/>
      <c r="Y92" s="458">
        <v>2004</v>
      </c>
      <c r="Z92" s="459" t="s">
        <v>475</v>
      </c>
      <c r="AA92" s="458" t="s">
        <v>559</v>
      </c>
      <c r="AB92" s="460" t="s">
        <v>8</v>
      </c>
      <c r="AC92" s="460" t="s">
        <v>104</v>
      </c>
      <c r="AD92" s="461" t="s">
        <v>314</v>
      </c>
      <c r="AE92" s="464">
        <f t="shared" si="21"/>
        <v>0.44102644434737642</v>
      </c>
      <c r="AF92" s="464">
        <f t="shared" si="22"/>
        <v>1</v>
      </c>
      <c r="AG92" s="465">
        <f t="shared" si="23"/>
        <v>0.5791962164175638</v>
      </c>
      <c r="AH92" s="466"/>
      <c r="AI92" s="466">
        <f t="shared" si="12"/>
        <v>6.32659901075312E-2</v>
      </c>
      <c r="AJ92" s="466">
        <f t="shared" si="12"/>
        <v>6.7208132552889011E-3</v>
      </c>
      <c r="AK92" s="466">
        <f t="shared" si="12"/>
        <v>7.8355602468836716E-2</v>
      </c>
      <c r="AL92" s="466">
        <f t="shared" si="12"/>
        <v>1.3464850406236026E-2</v>
      </c>
      <c r="AM92" s="466">
        <f t="shared" si="12"/>
        <v>1.2499920310161956E-2</v>
      </c>
      <c r="AN92" s="466">
        <f t="shared" si="13"/>
        <v>8.2718051888558079E-3</v>
      </c>
      <c r="AO92" s="466">
        <f t="shared" si="11"/>
        <v>0.23868244920114348</v>
      </c>
      <c r="AP92" s="467">
        <f t="shared" si="24"/>
        <v>-4.5764735561796676E-4</v>
      </c>
    </row>
    <row r="93" spans="1:42" ht="11.45" customHeight="1" x14ac:dyDescent="0.25">
      <c r="A93" s="458">
        <v>2000</v>
      </c>
      <c r="B93" s="459" t="s">
        <v>475</v>
      </c>
      <c r="C93" s="458" t="s">
        <v>559</v>
      </c>
      <c r="D93" s="460" t="s">
        <v>10</v>
      </c>
      <c r="E93" s="460" t="s">
        <v>105</v>
      </c>
      <c r="F93" s="461" t="s">
        <v>314</v>
      </c>
      <c r="G93" s="440">
        <v>0.47279080000000001</v>
      </c>
      <c r="H93" s="441">
        <v>0.31841589999999997</v>
      </c>
      <c r="I93" s="442">
        <v>0.26582270000000002</v>
      </c>
      <c r="J93" s="272">
        <f t="shared" si="15"/>
        <v>0.20696809999999999</v>
      </c>
      <c r="K93" s="434">
        <f t="shared" si="16"/>
        <v>0.43775830663371618</v>
      </c>
      <c r="L93" s="440">
        <v>0.121549</v>
      </c>
      <c r="M93" s="441"/>
      <c r="N93" s="441">
        <v>1.24846E-2</v>
      </c>
      <c r="O93" s="441">
        <v>1.1464999999999999E-3</v>
      </c>
      <c r="P93" s="441">
        <v>1.3333899999999999E-2</v>
      </c>
      <c r="Q93" s="441">
        <v>1.9442999999999999E-3</v>
      </c>
      <c r="R93" s="441">
        <v>2.6922000000000001E-3</v>
      </c>
      <c r="S93" s="441">
        <v>1.2853000000000001E-3</v>
      </c>
      <c r="T93" s="441">
        <f t="shared" si="17"/>
        <v>5.2593199999999951E-2</v>
      </c>
      <c r="U93" s="442">
        <f t="shared" si="18"/>
        <v>-6.0899999999974863E-5</v>
      </c>
      <c r="V93" s="462">
        <f t="shared" si="19"/>
        <v>-2.942482440529476E-4</v>
      </c>
      <c r="W93" s="463">
        <f t="shared" si="20"/>
        <v>6.2101357648835743E-3</v>
      </c>
      <c r="X93" s="580"/>
      <c r="Y93" s="458">
        <v>2000</v>
      </c>
      <c r="Z93" s="459" t="s">
        <v>475</v>
      </c>
      <c r="AA93" s="458" t="s">
        <v>559</v>
      </c>
      <c r="AB93" s="460" t="s">
        <v>10</v>
      </c>
      <c r="AC93" s="460" t="s">
        <v>105</v>
      </c>
      <c r="AD93" s="461" t="s">
        <v>314</v>
      </c>
      <c r="AE93" s="464">
        <f t="shared" si="21"/>
        <v>0.43775830663371618</v>
      </c>
      <c r="AF93" s="464">
        <f t="shared" si="22"/>
        <v>1</v>
      </c>
      <c r="AG93" s="465">
        <f t="shared" si="23"/>
        <v>0.58728374082769286</v>
      </c>
      <c r="AH93" s="466"/>
      <c r="AI93" s="466">
        <f t="shared" si="12"/>
        <v>6.032137319712555E-2</v>
      </c>
      <c r="AJ93" s="466">
        <f t="shared" si="12"/>
        <v>5.5395010148907003E-3</v>
      </c>
      <c r="AK93" s="466">
        <f t="shared" si="12"/>
        <v>6.4424904127737562E-2</v>
      </c>
      <c r="AL93" s="466">
        <f t="shared" si="12"/>
        <v>9.3942013286105446E-3</v>
      </c>
      <c r="AM93" s="466">
        <f t="shared" si="12"/>
        <v>1.3007801685380502E-2</v>
      </c>
      <c r="AN93" s="466">
        <f t="shared" si="13"/>
        <v>6.2101357648835743E-3</v>
      </c>
      <c r="AO93" s="466">
        <f t="shared" si="11"/>
        <v>0.25411259029773164</v>
      </c>
      <c r="AP93" s="467">
        <f t="shared" si="24"/>
        <v>-2.942482440529476E-4</v>
      </c>
    </row>
    <row r="94" spans="1:42" ht="11.45" customHeight="1" x14ac:dyDescent="0.25">
      <c r="A94" s="458">
        <v>1994</v>
      </c>
      <c r="B94" s="459" t="s">
        <v>475</v>
      </c>
      <c r="C94" s="458" t="s">
        <v>559</v>
      </c>
      <c r="D94" s="460" t="s">
        <v>12</v>
      </c>
      <c r="E94" s="460" t="s">
        <v>106</v>
      </c>
      <c r="F94" s="461" t="s">
        <v>314</v>
      </c>
      <c r="G94" s="440">
        <v>0.45789010000000002</v>
      </c>
      <c r="H94" s="441">
        <v>0.31410850000000001</v>
      </c>
      <c r="I94" s="442">
        <v>0.26952759999999998</v>
      </c>
      <c r="J94" s="272">
        <f t="shared" si="15"/>
        <v>0.18836250000000004</v>
      </c>
      <c r="K94" s="434">
        <f t="shared" si="16"/>
        <v>0.41137054502816295</v>
      </c>
      <c r="L94" s="440">
        <v>0.112695</v>
      </c>
      <c r="M94" s="441"/>
      <c r="N94" s="441">
        <v>8.3510000000000008E-3</v>
      </c>
      <c r="O94" s="441">
        <v>1.2465E-3</v>
      </c>
      <c r="P94" s="441">
        <v>1.43532E-2</v>
      </c>
      <c r="Q94" s="441">
        <v>1.9759000000000001E-3</v>
      </c>
      <c r="R94" s="441">
        <v>3.6535999999999999E-3</v>
      </c>
      <c r="S94" s="441">
        <v>1.5468000000000001E-3</v>
      </c>
      <c r="T94" s="441">
        <f t="shared" si="17"/>
        <v>4.4580900000000034E-2</v>
      </c>
      <c r="U94" s="442">
        <f t="shared" si="18"/>
        <v>-4.0399999999995995E-5</v>
      </c>
      <c r="V94" s="462">
        <f t="shared" si="19"/>
        <v>-2.1448005839801439E-4</v>
      </c>
      <c r="W94" s="463">
        <f t="shared" si="20"/>
        <v>8.2118256022297425E-3</v>
      </c>
      <c r="X94" s="580"/>
      <c r="Y94" s="458">
        <v>1994</v>
      </c>
      <c r="Z94" s="459" t="s">
        <v>475</v>
      </c>
      <c r="AA94" s="458" t="s">
        <v>559</v>
      </c>
      <c r="AB94" s="460" t="s">
        <v>12</v>
      </c>
      <c r="AC94" s="460" t="s">
        <v>106</v>
      </c>
      <c r="AD94" s="461" t="s">
        <v>314</v>
      </c>
      <c r="AE94" s="464">
        <f t="shared" si="21"/>
        <v>0.41137054502816295</v>
      </c>
      <c r="AF94" s="464">
        <f t="shared" si="22"/>
        <v>1</v>
      </c>
      <c r="AG94" s="465">
        <f t="shared" si="23"/>
        <v>0.59828787577145115</v>
      </c>
      <c r="AH94" s="466"/>
      <c r="AI94" s="466">
        <f t="shared" si="12"/>
        <v>4.4334726922821678E-2</v>
      </c>
      <c r="AJ94" s="466">
        <f t="shared" si="12"/>
        <v>6.6175592275532534E-3</v>
      </c>
      <c r="AK94" s="466">
        <f t="shared" si="12"/>
        <v>7.619988054947241E-2</v>
      </c>
      <c r="AL94" s="466">
        <f t="shared" si="12"/>
        <v>1.0489879885858382E-2</v>
      </c>
      <c r="AM94" s="466">
        <f t="shared" si="12"/>
        <v>1.9396642112947105E-2</v>
      </c>
      <c r="AN94" s="466">
        <f t="shared" si="13"/>
        <v>8.2118256022297425E-3</v>
      </c>
      <c r="AO94" s="466">
        <f t="shared" si="11"/>
        <v>0.23667608998606424</v>
      </c>
      <c r="AP94" s="467">
        <f t="shared" si="24"/>
        <v>-2.1448005839801439E-4</v>
      </c>
    </row>
    <row r="95" spans="1:42" ht="11.45" customHeight="1" x14ac:dyDescent="0.25">
      <c r="A95" s="458">
        <v>1989</v>
      </c>
      <c r="B95" s="459" t="s">
        <v>475</v>
      </c>
      <c r="C95" s="458" t="s">
        <v>559</v>
      </c>
      <c r="D95" s="460" t="s">
        <v>14</v>
      </c>
      <c r="E95" s="460" t="s">
        <v>107</v>
      </c>
      <c r="F95" s="461" t="s">
        <v>314</v>
      </c>
      <c r="G95" s="440">
        <v>0.43793880000000002</v>
      </c>
      <c r="H95" s="441">
        <v>0.3047878</v>
      </c>
      <c r="I95" s="442">
        <v>0.25818669999999999</v>
      </c>
      <c r="J95" s="272">
        <f t="shared" si="15"/>
        <v>0.17975210000000003</v>
      </c>
      <c r="K95" s="434">
        <f t="shared" si="16"/>
        <v>0.41045027296051417</v>
      </c>
      <c r="L95" s="440">
        <v>0.1126653</v>
      </c>
      <c r="M95" s="441"/>
      <c r="N95" s="441">
        <v>6.6917000000000001E-3</v>
      </c>
      <c r="O95" s="441">
        <v>8.2720000000000005E-4</v>
      </c>
      <c r="P95" s="441">
        <v>6.1592000000000001E-3</v>
      </c>
      <c r="Q95" s="441">
        <v>1.8776000000000001E-3</v>
      </c>
      <c r="R95" s="441">
        <v>2.2867999999999999E-3</v>
      </c>
      <c r="S95" s="441">
        <v>2.6413000000000001E-3</v>
      </c>
      <c r="T95" s="441">
        <f t="shared" si="17"/>
        <v>4.6601100000000006E-2</v>
      </c>
      <c r="U95" s="442">
        <f t="shared" si="18"/>
        <v>1.8999999999991246E-6</v>
      </c>
      <c r="V95" s="462">
        <f t="shared" si="19"/>
        <v>1.0570112949996826E-5</v>
      </c>
      <c r="W95" s="463">
        <f t="shared" si="20"/>
        <v>1.4694125965704989E-2</v>
      </c>
      <c r="X95" s="580"/>
      <c r="Y95" s="458">
        <v>1989</v>
      </c>
      <c r="Z95" s="459" t="s">
        <v>475</v>
      </c>
      <c r="AA95" s="458" t="s">
        <v>559</v>
      </c>
      <c r="AB95" s="460" t="s">
        <v>14</v>
      </c>
      <c r="AC95" s="460" t="s">
        <v>107</v>
      </c>
      <c r="AD95" s="461" t="s">
        <v>314</v>
      </c>
      <c r="AE95" s="464">
        <f t="shared" si="21"/>
        <v>0.41045027296051417</v>
      </c>
      <c r="AF95" s="464">
        <f t="shared" si="22"/>
        <v>1</v>
      </c>
      <c r="AG95" s="465">
        <f t="shared" si="23"/>
        <v>0.62678155081359266</v>
      </c>
      <c r="AH95" s="466"/>
      <c r="AI95" s="466">
        <f t="shared" si="12"/>
        <v>3.7227381488171764E-2</v>
      </c>
      <c r="AJ95" s="466">
        <f t="shared" si="12"/>
        <v>4.6018933853902121E-3</v>
      </c>
      <c r="AK95" s="466">
        <f t="shared" si="12"/>
        <v>3.4264968253500235E-2</v>
      </c>
      <c r="AL95" s="466">
        <f t="shared" si="12"/>
        <v>1.0445496881538518E-2</v>
      </c>
      <c r="AM95" s="466">
        <f t="shared" si="12"/>
        <v>1.2721965417928355E-2</v>
      </c>
      <c r="AN95" s="466">
        <f t="shared" si="13"/>
        <v>1.4694125965704989E-2</v>
      </c>
      <c r="AO95" s="466">
        <f t="shared" si="11"/>
        <v>0.25925204768122317</v>
      </c>
      <c r="AP95" s="467">
        <f t="shared" si="24"/>
        <v>1.0570112949996826E-5</v>
      </c>
    </row>
    <row r="96" spans="1:42" ht="11.45" customHeight="1" x14ac:dyDescent="0.25">
      <c r="A96" s="458">
        <v>1984</v>
      </c>
      <c r="B96" s="459" t="s">
        <v>475</v>
      </c>
      <c r="C96" s="458" t="s">
        <v>559</v>
      </c>
      <c r="D96" s="460" t="s">
        <v>16</v>
      </c>
      <c r="E96" s="460" t="s">
        <v>108</v>
      </c>
      <c r="F96" s="461" t="s">
        <v>314</v>
      </c>
      <c r="G96" s="440">
        <v>0.44172689999999998</v>
      </c>
      <c r="H96" s="441">
        <v>0.3071796</v>
      </c>
      <c r="I96" s="442">
        <v>0.26495940000000001</v>
      </c>
      <c r="J96" s="272">
        <f t="shared" si="15"/>
        <v>0.17676749999999997</v>
      </c>
      <c r="K96" s="434">
        <f t="shared" si="16"/>
        <v>0.40017372725093259</v>
      </c>
      <c r="L96" s="440">
        <v>0.1144906</v>
      </c>
      <c r="M96" s="441"/>
      <c r="N96" s="441">
        <v>6.5693000000000001E-3</v>
      </c>
      <c r="O96" s="441">
        <v>1.3886E-3</v>
      </c>
      <c r="P96" s="441">
        <v>7.5525000000000002E-3</v>
      </c>
      <c r="Q96" s="441">
        <v>1.5758E-3</v>
      </c>
      <c r="R96" s="441">
        <v>2.5848999999999998E-3</v>
      </c>
      <c r="S96" s="441">
        <v>3.2000000000000003E-4</v>
      </c>
      <c r="T96" s="441">
        <f t="shared" si="17"/>
        <v>4.2220199999999986E-2</v>
      </c>
      <c r="U96" s="442">
        <f t="shared" si="18"/>
        <v>6.5599999999998992E-5</v>
      </c>
      <c r="V96" s="462">
        <f t="shared" si="19"/>
        <v>3.7110894253750831E-4</v>
      </c>
      <c r="W96" s="463">
        <f t="shared" si="20"/>
        <v>1.8102875245732393E-3</v>
      </c>
      <c r="X96" s="580"/>
      <c r="Y96" s="458">
        <v>1984</v>
      </c>
      <c r="Z96" s="459" t="s">
        <v>475</v>
      </c>
      <c r="AA96" s="458" t="s">
        <v>559</v>
      </c>
      <c r="AB96" s="460" t="s">
        <v>16</v>
      </c>
      <c r="AC96" s="460" t="s">
        <v>108</v>
      </c>
      <c r="AD96" s="461" t="s">
        <v>314</v>
      </c>
      <c r="AE96" s="464">
        <f t="shared" si="21"/>
        <v>0.40017372725093259</v>
      </c>
      <c r="AF96" s="464">
        <f t="shared" si="22"/>
        <v>1</v>
      </c>
      <c r="AG96" s="465">
        <f t="shared" si="23"/>
        <v>0.64769032769032775</v>
      </c>
      <c r="AH96" s="466"/>
      <c r="AI96" s="466">
        <f t="shared" si="12"/>
        <v>3.7163505734934314E-2</v>
      </c>
      <c r="AJ96" s="466">
        <f t="shared" si="12"/>
        <v>7.8555164269450001E-3</v>
      </c>
      <c r="AK96" s="466">
        <f t="shared" si="12"/>
        <v>4.272561415418559E-2</v>
      </c>
      <c r="AL96" s="466">
        <f t="shared" si="12"/>
        <v>8.9145346288203448E-3</v>
      </c>
      <c r="AM96" s="466">
        <f t="shared" si="12"/>
        <v>1.4623163194591768E-2</v>
      </c>
      <c r="AN96" s="466">
        <f t="shared" si="13"/>
        <v>1.8102875245732393E-3</v>
      </c>
      <c r="AO96" s="466">
        <f t="shared" si="11"/>
        <v>0.23884594170308451</v>
      </c>
      <c r="AP96" s="467">
        <f t="shared" si="24"/>
        <v>3.7110894253750831E-4</v>
      </c>
    </row>
    <row r="97" spans="1:42" ht="11.45" customHeight="1" x14ac:dyDescent="0.25">
      <c r="A97" s="458">
        <v>1983</v>
      </c>
      <c r="B97" s="459" t="s">
        <v>475</v>
      </c>
      <c r="C97" s="458" t="s">
        <v>559</v>
      </c>
      <c r="D97" s="460" t="s">
        <v>16</v>
      </c>
      <c r="E97" s="460" t="s">
        <v>109</v>
      </c>
      <c r="F97" s="461" t="s">
        <v>314</v>
      </c>
      <c r="G97" s="440">
        <v>0.4146649</v>
      </c>
      <c r="H97" s="441">
        <v>0.2842713</v>
      </c>
      <c r="I97" s="442">
        <v>0.26029799999999997</v>
      </c>
      <c r="J97" s="272">
        <f t="shared" si="15"/>
        <v>0.15436690000000003</v>
      </c>
      <c r="K97" s="434">
        <f t="shared" si="16"/>
        <v>0.37226902976355131</v>
      </c>
      <c r="L97" s="440">
        <v>0.107238</v>
      </c>
      <c r="M97" s="441"/>
      <c r="N97" s="441">
        <v>5.3708000000000002E-3</v>
      </c>
      <c r="O97" s="441"/>
      <c r="P97" s="441">
        <v>4.4669000000000002E-3</v>
      </c>
      <c r="Q97" s="441"/>
      <c r="R97" s="441"/>
      <c r="S97" s="441">
        <v>1.3425100000000001E-2</v>
      </c>
      <c r="T97" s="441">
        <f t="shared" si="17"/>
        <v>2.3973300000000031E-2</v>
      </c>
      <c r="U97" s="442">
        <f t="shared" si="18"/>
        <v>-1.0720000000000174E-4</v>
      </c>
      <c r="V97" s="462">
        <f t="shared" si="19"/>
        <v>-6.9444939297220922E-4</v>
      </c>
      <c r="W97" s="463">
        <f t="shared" si="20"/>
        <v>8.696877374618521E-2</v>
      </c>
      <c r="X97" s="580"/>
      <c r="Y97" s="458">
        <v>1983</v>
      </c>
      <c r="Z97" s="459" t="s">
        <v>475</v>
      </c>
      <c r="AA97" s="458" t="s">
        <v>559</v>
      </c>
      <c r="AB97" s="460" t="s">
        <v>16</v>
      </c>
      <c r="AC97" s="460" t="s">
        <v>109</v>
      </c>
      <c r="AD97" s="461" t="s">
        <v>314</v>
      </c>
      <c r="AE97" s="464">
        <f t="shared" si="21"/>
        <v>0.37226902976355131</v>
      </c>
      <c r="AF97" s="464">
        <f t="shared" si="22"/>
        <v>1</v>
      </c>
      <c r="AG97" s="465">
        <f t="shared" si="23"/>
        <v>0.69469555973463215</v>
      </c>
      <c r="AH97" s="466"/>
      <c r="AI97" s="466">
        <f t="shared" si="12"/>
        <v>3.479243283372277E-2</v>
      </c>
      <c r="AJ97" s="466"/>
      <c r="AK97" s="466">
        <f t="shared" si="12"/>
        <v>2.8936902924137229E-2</v>
      </c>
      <c r="AL97" s="466"/>
      <c r="AM97" s="466"/>
      <c r="AN97" s="466">
        <f t="shared" si="13"/>
        <v>8.696877374618521E-2</v>
      </c>
      <c r="AO97" s="466">
        <f t="shared" si="11"/>
        <v>0.15530078015429491</v>
      </c>
      <c r="AP97" s="467">
        <f t="shared" si="24"/>
        <v>-6.9444939297220922E-4</v>
      </c>
    </row>
    <row r="98" spans="1:42" ht="11.45" customHeight="1" x14ac:dyDescent="0.25">
      <c r="A98" s="458">
        <v>1981</v>
      </c>
      <c r="B98" s="459" t="s">
        <v>475</v>
      </c>
      <c r="C98" s="458" t="s">
        <v>559</v>
      </c>
      <c r="D98" s="460" t="s">
        <v>18</v>
      </c>
      <c r="E98" s="460" t="s">
        <v>110</v>
      </c>
      <c r="F98" s="461" t="s">
        <v>314</v>
      </c>
      <c r="G98" s="440">
        <v>0.40467760000000003</v>
      </c>
      <c r="H98" s="441">
        <v>0.27319749999999998</v>
      </c>
      <c r="I98" s="442">
        <v>0.24390100000000001</v>
      </c>
      <c r="J98" s="272">
        <f t="shared" si="15"/>
        <v>0.16077660000000002</v>
      </c>
      <c r="K98" s="434">
        <f t="shared" si="16"/>
        <v>0.39729552611758101</v>
      </c>
      <c r="L98" s="440">
        <v>9.8410800000000007E-2</v>
      </c>
      <c r="M98" s="441"/>
      <c r="N98" s="441">
        <v>7.5519999999999997E-3</v>
      </c>
      <c r="O98" s="441"/>
      <c r="P98" s="441">
        <v>1.8724E-3</v>
      </c>
      <c r="Q98" s="441"/>
      <c r="R98" s="441"/>
      <c r="S98" s="441">
        <v>2.37903E-2</v>
      </c>
      <c r="T98" s="441">
        <f t="shared" si="17"/>
        <v>2.9296499999999975E-2</v>
      </c>
      <c r="U98" s="442">
        <f t="shared" si="18"/>
        <v>-1.4539999999996223E-4</v>
      </c>
      <c r="V98" s="462">
        <f t="shared" si="19"/>
        <v>-9.0436046041502435E-4</v>
      </c>
      <c r="W98" s="463">
        <f t="shared" si="20"/>
        <v>0.1479711599822362</v>
      </c>
      <c r="X98" s="580"/>
      <c r="Y98" s="458">
        <v>1981</v>
      </c>
      <c r="Z98" s="459" t="s">
        <v>475</v>
      </c>
      <c r="AA98" s="458" t="s">
        <v>559</v>
      </c>
      <c r="AB98" s="460" t="s">
        <v>18</v>
      </c>
      <c r="AC98" s="460" t="s">
        <v>110</v>
      </c>
      <c r="AD98" s="461" t="s">
        <v>314</v>
      </c>
      <c r="AE98" s="464">
        <f t="shared" si="21"/>
        <v>0.39729552611758101</v>
      </c>
      <c r="AF98" s="464">
        <f t="shared" si="22"/>
        <v>1</v>
      </c>
      <c r="AG98" s="465">
        <f t="shared" si="23"/>
        <v>0.61209653643627238</v>
      </c>
      <c r="AH98" s="466"/>
      <c r="AI98" s="466">
        <f t="shared" si="12"/>
        <v>4.6972009608363396E-2</v>
      </c>
      <c r="AJ98" s="466"/>
      <c r="AK98" s="466">
        <f t="shared" si="12"/>
        <v>1.1645973356819337E-2</v>
      </c>
      <c r="AL98" s="466"/>
      <c r="AM98" s="466"/>
      <c r="AN98" s="466">
        <f t="shared" si="13"/>
        <v>0.1479711599822362</v>
      </c>
      <c r="AO98" s="466">
        <f t="shared" si="11"/>
        <v>0.18221868107672368</v>
      </c>
      <c r="AP98" s="467">
        <f t="shared" si="24"/>
        <v>-9.0436046041502435E-4</v>
      </c>
    </row>
    <row r="99" spans="1:42" ht="11.45" customHeight="1" x14ac:dyDescent="0.25">
      <c r="A99" s="458">
        <v>1978</v>
      </c>
      <c r="B99" s="459" t="s">
        <v>475</v>
      </c>
      <c r="C99" s="458" t="s">
        <v>559</v>
      </c>
      <c r="D99" s="460" t="s">
        <v>50</v>
      </c>
      <c r="E99" s="460" t="s">
        <v>111</v>
      </c>
      <c r="F99" s="461" t="s">
        <v>314</v>
      </c>
      <c r="G99" s="440">
        <v>0.41491410000000001</v>
      </c>
      <c r="H99" s="441">
        <v>0.28942859999999998</v>
      </c>
      <c r="I99" s="442">
        <v>0.26251390000000002</v>
      </c>
      <c r="J99" s="272">
        <f t="shared" si="15"/>
        <v>0.15240019999999999</v>
      </c>
      <c r="K99" s="434">
        <f t="shared" si="16"/>
        <v>0.36730542538805017</v>
      </c>
      <c r="L99" s="440">
        <v>0.1096061</v>
      </c>
      <c r="M99" s="441"/>
      <c r="N99" s="441">
        <v>5.9768E-3</v>
      </c>
      <c r="O99" s="441"/>
      <c r="P99" s="441">
        <v>2.3671E-3</v>
      </c>
      <c r="Q99" s="441"/>
      <c r="R99" s="441"/>
      <c r="S99" s="441">
        <v>7.5757000000000003E-3</v>
      </c>
      <c r="T99" s="441">
        <f t="shared" si="17"/>
        <v>2.6914699999999958E-2</v>
      </c>
      <c r="U99" s="442">
        <f t="shared" si="18"/>
        <v>-4.0199999999962488E-5</v>
      </c>
      <c r="V99" s="462">
        <f t="shared" si="19"/>
        <v>-2.6377918139190427E-4</v>
      </c>
      <c r="W99" s="463">
        <f t="shared" si="20"/>
        <v>4.9709252350062537E-2</v>
      </c>
      <c r="X99" s="580"/>
      <c r="Y99" s="458">
        <v>1978</v>
      </c>
      <c r="Z99" s="459" t="s">
        <v>475</v>
      </c>
      <c r="AA99" s="458" t="s">
        <v>559</v>
      </c>
      <c r="AB99" s="460" t="s">
        <v>50</v>
      </c>
      <c r="AC99" s="460" t="s">
        <v>111</v>
      </c>
      <c r="AD99" s="461" t="s">
        <v>314</v>
      </c>
      <c r="AE99" s="464">
        <f t="shared" si="21"/>
        <v>0.36730542538805017</v>
      </c>
      <c r="AF99" s="464">
        <f t="shared" si="22"/>
        <v>1</v>
      </c>
      <c r="AG99" s="465">
        <f t="shared" si="23"/>
        <v>0.71919918740264122</v>
      </c>
      <c r="AH99" s="466"/>
      <c r="AI99" s="466">
        <f t="shared" si="12"/>
        <v>3.9217796302104597E-2</v>
      </c>
      <c r="AJ99" s="466"/>
      <c r="AK99" s="466">
        <f t="shared" si="12"/>
        <v>1.5532131847596001E-2</v>
      </c>
      <c r="AL99" s="466"/>
      <c r="AM99" s="466"/>
      <c r="AN99" s="466">
        <f t="shared" si="13"/>
        <v>4.9709252350062537E-2</v>
      </c>
      <c r="AO99" s="466">
        <f t="shared" si="11"/>
        <v>0.17660541127898757</v>
      </c>
      <c r="AP99" s="467">
        <f t="shared" si="24"/>
        <v>-2.6377918139190427E-4</v>
      </c>
    </row>
    <row r="100" spans="1:42" ht="11.45" customHeight="1" x14ac:dyDescent="0.25">
      <c r="A100" s="458">
        <v>1973</v>
      </c>
      <c r="B100" s="459" t="s">
        <v>475</v>
      </c>
      <c r="C100" s="458" t="s">
        <v>559</v>
      </c>
      <c r="D100" s="460" t="s">
        <v>50</v>
      </c>
      <c r="E100" s="460" t="s">
        <v>112</v>
      </c>
      <c r="F100" s="461" t="s">
        <v>314</v>
      </c>
      <c r="G100" s="440">
        <v>0.37743070000000001</v>
      </c>
      <c r="H100" s="441">
        <v>0.28704800000000003</v>
      </c>
      <c r="I100" s="442">
        <v>0.27101540000000002</v>
      </c>
      <c r="J100" s="272">
        <f t="shared" si="15"/>
        <v>0.10641529999999999</v>
      </c>
      <c r="K100" s="434">
        <f t="shared" si="16"/>
        <v>0.28194659310967546</v>
      </c>
      <c r="L100" s="440">
        <v>2.1861100000000001E-2</v>
      </c>
      <c r="M100" s="441"/>
      <c r="N100" s="441"/>
      <c r="O100" s="441"/>
      <c r="P100" s="441"/>
      <c r="Q100" s="441"/>
      <c r="R100" s="441"/>
      <c r="S100" s="441">
        <v>6.8521600000000002E-2</v>
      </c>
      <c r="T100" s="441">
        <f t="shared" si="17"/>
        <v>1.6032600000000008E-2</v>
      </c>
      <c r="U100" s="442">
        <f t="shared" si="18"/>
        <v>0</v>
      </c>
      <c r="V100" s="462">
        <f t="shared" si="19"/>
        <v>0</v>
      </c>
      <c r="W100" s="463">
        <f t="shared" si="20"/>
        <v>0.64390740805128599</v>
      </c>
      <c r="X100" s="580"/>
      <c r="Y100" s="458">
        <v>1973</v>
      </c>
      <c r="Z100" s="459" t="s">
        <v>475</v>
      </c>
      <c r="AA100" s="458" t="s">
        <v>559</v>
      </c>
      <c r="AB100" s="460" t="s">
        <v>50</v>
      </c>
      <c r="AC100" s="460" t="s">
        <v>112</v>
      </c>
      <c r="AD100" s="461" t="s">
        <v>314</v>
      </c>
      <c r="AE100" s="464">
        <f t="shared" si="21"/>
        <v>0.28194659310967546</v>
      </c>
      <c r="AF100" s="464">
        <f t="shared" si="22"/>
        <v>1</v>
      </c>
      <c r="AG100" s="465">
        <f t="shared" si="23"/>
        <v>0.20543192567234225</v>
      </c>
      <c r="AH100" s="466"/>
      <c r="AI100" s="466"/>
      <c r="AJ100" s="466"/>
      <c r="AK100" s="466"/>
      <c r="AL100" s="466"/>
      <c r="AM100" s="466"/>
      <c r="AN100" s="466">
        <f t="shared" si="13"/>
        <v>0.64390740805128599</v>
      </c>
      <c r="AO100" s="466">
        <f t="shared" si="11"/>
        <v>0.15066066627637201</v>
      </c>
      <c r="AP100" s="467">
        <f t="shared" si="24"/>
        <v>0</v>
      </c>
    </row>
    <row r="101" spans="1:42" ht="11.45" customHeight="1" x14ac:dyDescent="0.25">
      <c r="A101" s="469">
        <v>2013</v>
      </c>
      <c r="B101" s="470" t="s">
        <v>474</v>
      </c>
      <c r="C101" s="469" t="s">
        <v>559</v>
      </c>
      <c r="D101" s="471" t="s">
        <v>20</v>
      </c>
      <c r="E101" s="471" t="s">
        <v>113</v>
      </c>
      <c r="F101" s="472" t="s">
        <v>314</v>
      </c>
      <c r="G101" s="473">
        <v>0.5673087</v>
      </c>
      <c r="H101" s="474">
        <v>0.41015499999999999</v>
      </c>
      <c r="I101" s="475">
        <v>0.33227319999999999</v>
      </c>
      <c r="J101" s="581">
        <f t="shared" si="15"/>
        <v>0.23503550000000001</v>
      </c>
      <c r="K101" s="435">
        <f t="shared" si="16"/>
        <v>0.41429912849917516</v>
      </c>
      <c r="L101" s="473">
        <v>0.1441993</v>
      </c>
      <c r="M101" s="474">
        <v>1.7420000000000001E-4</v>
      </c>
      <c r="N101" s="474">
        <v>4.7200000000000002E-3</v>
      </c>
      <c r="O101" s="474">
        <v>2.5899999999999999E-5</v>
      </c>
      <c r="P101" s="474">
        <v>5.1996999999999998E-3</v>
      </c>
      <c r="Q101" s="474">
        <v>1.026E-4</v>
      </c>
      <c r="R101" s="474"/>
      <c r="S101" s="474">
        <v>2.7667E-3</v>
      </c>
      <c r="T101" s="474">
        <f t="shared" si="17"/>
        <v>7.7881800000000001E-2</v>
      </c>
      <c r="U101" s="475">
        <f t="shared" si="18"/>
        <v>-3.4700000000026376E-5</v>
      </c>
      <c r="V101" s="476">
        <f t="shared" si="19"/>
        <v>-1.4763727181649739E-4</v>
      </c>
      <c r="W101" s="477">
        <f t="shared" si="20"/>
        <v>1.1771413254593455E-2</v>
      </c>
      <c r="X101" s="580"/>
      <c r="Y101" s="469">
        <v>2013</v>
      </c>
      <c r="Z101" s="470" t="s">
        <v>474</v>
      </c>
      <c r="AA101" s="469" t="s">
        <v>559</v>
      </c>
      <c r="AB101" s="471" t="s">
        <v>20</v>
      </c>
      <c r="AC101" s="471" t="s">
        <v>113</v>
      </c>
      <c r="AD101" s="472" t="s">
        <v>314</v>
      </c>
      <c r="AE101" s="478">
        <f t="shared" si="21"/>
        <v>0.41429912849917516</v>
      </c>
      <c r="AF101" s="478">
        <f t="shared" si="22"/>
        <v>1</v>
      </c>
      <c r="AG101" s="479">
        <f t="shared" si="23"/>
        <v>0.61352136166664184</v>
      </c>
      <c r="AH101" s="480">
        <f t="shared" si="12"/>
        <v>7.4116463257678099E-4</v>
      </c>
      <c r="AI101" s="480">
        <f t="shared" si="12"/>
        <v>2.0082072708165363E-2</v>
      </c>
      <c r="AJ101" s="480">
        <f t="shared" si="12"/>
        <v>1.101961193096362E-4</v>
      </c>
      <c r="AK101" s="480">
        <f t="shared" si="12"/>
        <v>2.2123040987425301E-2</v>
      </c>
      <c r="AL101" s="480">
        <f t="shared" si="12"/>
        <v>4.3652980081732332E-4</v>
      </c>
      <c r="AM101" s="480"/>
      <c r="AN101" s="480">
        <f t="shared" si="13"/>
        <v>1.1771413254593455E-2</v>
      </c>
      <c r="AO101" s="480">
        <f t="shared" si="11"/>
        <v>0.33136185810228669</v>
      </c>
      <c r="AP101" s="481">
        <f t="shared" si="24"/>
        <v>-1.4763727181649739E-4</v>
      </c>
    </row>
    <row r="102" spans="1:42" ht="11.45" customHeight="1" x14ac:dyDescent="0.25">
      <c r="A102" s="458">
        <v>2010</v>
      </c>
      <c r="B102" s="459" t="s">
        <v>474</v>
      </c>
      <c r="C102" s="458" t="s">
        <v>559</v>
      </c>
      <c r="D102" s="460" t="s">
        <v>4</v>
      </c>
      <c r="E102" s="460" t="s">
        <v>114</v>
      </c>
      <c r="F102" s="461" t="s">
        <v>314</v>
      </c>
      <c r="G102" s="440">
        <v>0.56421659999999996</v>
      </c>
      <c r="H102" s="441">
        <v>0.44506380000000001</v>
      </c>
      <c r="I102" s="442">
        <v>0.32439390000000001</v>
      </c>
      <c r="J102" s="273">
        <f t="shared" si="15"/>
        <v>0.23982269999999994</v>
      </c>
      <c r="K102" s="436">
        <f t="shared" si="16"/>
        <v>0.42505431424740064</v>
      </c>
      <c r="L102" s="440">
        <v>0.1118391</v>
      </c>
      <c r="M102" s="441">
        <v>1.249E-4</v>
      </c>
      <c r="N102" s="441">
        <v>2.5098E-3</v>
      </c>
      <c r="O102" s="441">
        <v>-1.7200000000000001E-5</v>
      </c>
      <c r="P102" s="441">
        <v>4.8709000000000001E-3</v>
      </c>
      <c r="Q102" s="441">
        <v>2.2489999999999999E-4</v>
      </c>
      <c r="R102" s="441"/>
      <c r="S102" s="441">
        <v>3.4289999999999999E-4</v>
      </c>
      <c r="T102" s="441">
        <f t="shared" si="17"/>
        <v>0.1206699</v>
      </c>
      <c r="U102" s="442">
        <f t="shared" si="18"/>
        <v>-7.425000000000348E-4</v>
      </c>
      <c r="V102" s="462">
        <f t="shared" si="19"/>
        <v>-3.0960371974797841E-3</v>
      </c>
      <c r="W102" s="463">
        <f t="shared" si="20"/>
        <v>1.4298062693815059E-3</v>
      </c>
      <c r="X102" s="580"/>
      <c r="Y102" s="458">
        <v>2010</v>
      </c>
      <c r="Z102" s="459" t="s">
        <v>474</v>
      </c>
      <c r="AA102" s="458" t="s">
        <v>559</v>
      </c>
      <c r="AB102" s="460" t="s">
        <v>4</v>
      </c>
      <c r="AC102" s="460" t="s">
        <v>114</v>
      </c>
      <c r="AD102" s="461" t="s">
        <v>314</v>
      </c>
      <c r="AE102" s="464">
        <f t="shared" si="21"/>
        <v>0.42505431424740064</v>
      </c>
      <c r="AF102" s="464">
        <f t="shared" si="22"/>
        <v>1</v>
      </c>
      <c r="AG102" s="465">
        <f t="shared" si="23"/>
        <v>0.46634075923588558</v>
      </c>
      <c r="AH102" s="466">
        <f t="shared" si="12"/>
        <v>5.2080140870734931E-4</v>
      </c>
      <c r="AI102" s="466">
        <f t="shared" si="12"/>
        <v>1.0465231189541275E-2</v>
      </c>
      <c r="AJ102" s="466">
        <f t="shared" si="12"/>
        <v>-7.1719649557777502E-5</v>
      </c>
      <c r="AK102" s="466">
        <f t="shared" si="12"/>
        <v>2.0310420990173161E-2</v>
      </c>
      <c r="AL102" s="466">
        <f t="shared" si="12"/>
        <v>9.3777611543861383E-4</v>
      </c>
      <c r="AM102" s="466"/>
      <c r="AN102" s="466">
        <f t="shared" si="13"/>
        <v>1.4298062693815059E-3</v>
      </c>
      <c r="AO102" s="466">
        <f t="shared" si="11"/>
        <v>0.50316296163791008</v>
      </c>
      <c r="AP102" s="467">
        <f t="shared" si="24"/>
        <v>-3.0960371974797841E-3</v>
      </c>
    </row>
    <row r="103" spans="1:42" ht="11.45" customHeight="1" x14ac:dyDescent="0.25">
      <c r="A103" s="458">
        <v>2007</v>
      </c>
      <c r="B103" s="459" t="s">
        <v>474</v>
      </c>
      <c r="C103" s="458" t="s">
        <v>559</v>
      </c>
      <c r="D103" s="460" t="s">
        <v>6</v>
      </c>
      <c r="E103" s="460" t="s">
        <v>115</v>
      </c>
      <c r="F103" s="461" t="s">
        <v>314</v>
      </c>
      <c r="G103" s="440">
        <v>0.51546219999999998</v>
      </c>
      <c r="H103" s="441">
        <v>0.40929120000000002</v>
      </c>
      <c r="I103" s="442">
        <v>0.31997510000000001</v>
      </c>
      <c r="J103" s="273">
        <f t="shared" si="15"/>
        <v>0.19548709999999997</v>
      </c>
      <c r="K103" s="436">
        <f t="shared" si="16"/>
        <v>0.37924623764846382</v>
      </c>
      <c r="L103" s="440">
        <v>0.101381</v>
      </c>
      <c r="M103" s="441">
        <v>2.5710000000000002E-4</v>
      </c>
      <c r="N103" s="441">
        <v>1.1471000000000001E-3</v>
      </c>
      <c r="O103" s="441">
        <v>4.5300000000000003E-5</v>
      </c>
      <c r="P103" s="441">
        <v>2.1367999999999999E-3</v>
      </c>
      <c r="Q103" s="441">
        <v>5.7839999999999996E-4</v>
      </c>
      <c r="R103" s="441"/>
      <c r="S103" s="441">
        <v>5.3459999999999998E-4</v>
      </c>
      <c r="T103" s="441">
        <f t="shared" si="17"/>
        <v>8.9316100000000009E-2</v>
      </c>
      <c r="U103" s="442">
        <f t="shared" si="18"/>
        <v>9.0699999999971359E-5</v>
      </c>
      <c r="V103" s="462">
        <f t="shared" si="19"/>
        <v>4.6396923377538149E-4</v>
      </c>
      <c r="W103" s="463">
        <f t="shared" si="20"/>
        <v>2.7347073029371249E-3</v>
      </c>
      <c r="X103" s="580"/>
      <c r="Y103" s="458">
        <v>2007</v>
      </c>
      <c r="Z103" s="459" t="s">
        <v>474</v>
      </c>
      <c r="AA103" s="458" t="s">
        <v>559</v>
      </c>
      <c r="AB103" s="460" t="s">
        <v>6</v>
      </c>
      <c r="AC103" s="460" t="s">
        <v>115</v>
      </c>
      <c r="AD103" s="461" t="s">
        <v>314</v>
      </c>
      <c r="AE103" s="464">
        <f t="shared" si="21"/>
        <v>0.37924623764846382</v>
      </c>
      <c r="AF103" s="464">
        <f t="shared" si="22"/>
        <v>1</v>
      </c>
      <c r="AG103" s="465">
        <f t="shared" si="23"/>
        <v>0.51860711013667915</v>
      </c>
      <c r="AH103" s="466">
        <f t="shared" si="12"/>
        <v>1.3151762955202673E-3</v>
      </c>
      <c r="AI103" s="466">
        <f t="shared" si="12"/>
        <v>5.8679063733617217E-3</v>
      </c>
      <c r="AJ103" s="466">
        <f t="shared" si="12"/>
        <v>2.3172884553507628E-4</v>
      </c>
      <c r="AK103" s="466">
        <f t="shared" si="12"/>
        <v>1.0930644528462492E-2</v>
      </c>
      <c r="AL103" s="466">
        <f t="shared" si="12"/>
        <v>2.9587630078915694E-3</v>
      </c>
      <c r="AM103" s="466"/>
      <c r="AN103" s="466">
        <f t="shared" si="13"/>
        <v>2.7347073029371249E-3</v>
      </c>
      <c r="AO103" s="466">
        <f t="shared" si="11"/>
        <v>0.45688999427583726</v>
      </c>
      <c r="AP103" s="467">
        <f t="shared" si="24"/>
        <v>4.6396923377538149E-4</v>
      </c>
    </row>
    <row r="104" spans="1:42" ht="11.45" customHeight="1" x14ac:dyDescent="0.25">
      <c r="A104" s="482">
        <v>2004</v>
      </c>
      <c r="B104" s="483" t="s">
        <v>474</v>
      </c>
      <c r="C104" s="482" t="s">
        <v>559</v>
      </c>
      <c r="D104" s="484" t="s">
        <v>8</v>
      </c>
      <c r="E104" s="484" t="s">
        <v>116</v>
      </c>
      <c r="F104" s="485" t="s">
        <v>415</v>
      </c>
      <c r="G104" s="486">
        <v>0.45782519999999999</v>
      </c>
      <c r="H104" s="487">
        <v>0.32684289999999999</v>
      </c>
      <c r="I104" s="488">
        <v>0.32684289999999999</v>
      </c>
      <c r="J104" s="274">
        <f t="shared" si="15"/>
        <v>0.1309823</v>
      </c>
      <c r="K104" s="432">
        <f t="shared" si="16"/>
        <v>0.28609674609436092</v>
      </c>
      <c r="L104" s="486">
        <v>0.1168754</v>
      </c>
      <c r="M104" s="487">
        <v>6.2870000000000005E-4</v>
      </c>
      <c r="N104" s="487">
        <v>2.8313000000000001E-3</v>
      </c>
      <c r="O104" s="487">
        <v>1.0699999999999999E-5</v>
      </c>
      <c r="P104" s="487">
        <v>3.3733000000000001E-3</v>
      </c>
      <c r="Q104" s="487">
        <v>4.2539999999999999E-4</v>
      </c>
      <c r="R104" s="487">
        <v>2.4667999999999999E-3</v>
      </c>
      <c r="S104" s="487">
        <v>-1.6400000000000001E-7</v>
      </c>
      <c r="T104" s="487"/>
      <c r="U104" s="488">
        <f t="shared" si="18"/>
        <v>4.3708640000000021E-3</v>
      </c>
      <c r="V104" s="489">
        <f t="shared" si="19"/>
        <v>3.3369882800958622E-2</v>
      </c>
      <c r="W104" s="490">
        <f t="shared" si="20"/>
        <v>-1.252077570786282E-6</v>
      </c>
      <c r="X104" s="582"/>
      <c r="Y104" s="482">
        <v>2004</v>
      </c>
      <c r="Z104" s="483" t="s">
        <v>474</v>
      </c>
      <c r="AA104" s="482" t="s">
        <v>559</v>
      </c>
      <c r="AB104" s="484" t="s">
        <v>8</v>
      </c>
      <c r="AC104" s="484" t="s">
        <v>116</v>
      </c>
      <c r="AD104" s="485" t="s">
        <v>415</v>
      </c>
      <c r="AE104" s="491">
        <f t="shared" si="21"/>
        <v>0.28609674609436092</v>
      </c>
      <c r="AF104" s="491">
        <f t="shared" si="22"/>
        <v>1</v>
      </c>
      <c r="AG104" s="492">
        <f t="shared" si="23"/>
        <v>0.89229918851631107</v>
      </c>
      <c r="AH104" s="493">
        <f t="shared" si="12"/>
        <v>4.7998851753252164E-3</v>
      </c>
      <c r="AI104" s="493">
        <f t="shared" si="12"/>
        <v>2.1615897720531706E-2</v>
      </c>
      <c r="AJ104" s="493">
        <f t="shared" si="12"/>
        <v>8.1690426874470815E-5</v>
      </c>
      <c r="AK104" s="493">
        <f t="shared" si="12"/>
        <v>2.5753861399593687E-2</v>
      </c>
      <c r="AL104" s="493">
        <f t="shared" si="12"/>
        <v>3.2477670647102701E-3</v>
      </c>
      <c r="AM104" s="493">
        <f t="shared" si="12"/>
        <v>1.8833078973265853E-2</v>
      </c>
      <c r="AN104" s="493">
        <f t="shared" si="13"/>
        <v>-1.252077570786282E-6</v>
      </c>
      <c r="AO104" s="493"/>
      <c r="AP104" s="494">
        <f t="shared" si="24"/>
        <v>3.3369882800958622E-2</v>
      </c>
    </row>
    <row r="105" spans="1:42" ht="11.45" customHeight="1" x14ac:dyDescent="0.25">
      <c r="A105" s="482">
        <v>2000</v>
      </c>
      <c r="B105" s="483" t="s">
        <v>474</v>
      </c>
      <c r="C105" s="482" t="s">
        <v>559</v>
      </c>
      <c r="D105" s="484" t="s">
        <v>10</v>
      </c>
      <c r="E105" s="484" t="s">
        <v>117</v>
      </c>
      <c r="F105" s="485" t="s">
        <v>415</v>
      </c>
      <c r="G105" s="486">
        <v>0.46523930000000002</v>
      </c>
      <c r="H105" s="487">
        <v>0.3334181</v>
      </c>
      <c r="I105" s="488">
        <v>0.3334181</v>
      </c>
      <c r="J105" s="274">
        <f t="shared" si="15"/>
        <v>0.13182120000000003</v>
      </c>
      <c r="K105" s="432">
        <f t="shared" si="16"/>
        <v>0.2833406378180004</v>
      </c>
      <c r="L105" s="486">
        <v>0.12183389999999999</v>
      </c>
      <c r="M105" s="487">
        <v>1.0482E-3</v>
      </c>
      <c r="N105" s="487">
        <v>2.7724999999999998E-3</v>
      </c>
      <c r="O105" s="487">
        <v>-5.1799999999999999E-5</v>
      </c>
      <c r="P105" s="487">
        <v>1.7064000000000001E-3</v>
      </c>
      <c r="Q105" s="487">
        <v>1.3200000000000001E-5</v>
      </c>
      <c r="R105" s="487">
        <v>2.9480000000000001E-4</v>
      </c>
      <c r="S105" s="487">
        <v>9.1069999999999996E-4</v>
      </c>
      <c r="T105" s="487"/>
      <c r="U105" s="488">
        <f t="shared" si="18"/>
        <v>3.2933000000000268E-3</v>
      </c>
      <c r="V105" s="489">
        <f t="shared" si="19"/>
        <v>2.4983083145958512E-2</v>
      </c>
      <c r="W105" s="490">
        <f t="shared" si="20"/>
        <v>6.9086004375623934E-3</v>
      </c>
      <c r="X105" s="582"/>
      <c r="Y105" s="482">
        <v>2000</v>
      </c>
      <c r="Z105" s="483" t="s">
        <v>474</v>
      </c>
      <c r="AA105" s="482" t="s">
        <v>559</v>
      </c>
      <c r="AB105" s="484" t="s">
        <v>10</v>
      </c>
      <c r="AC105" s="484" t="s">
        <v>117</v>
      </c>
      <c r="AD105" s="485" t="s">
        <v>415</v>
      </c>
      <c r="AE105" s="491">
        <f t="shared" si="21"/>
        <v>0.2833406378180004</v>
      </c>
      <c r="AF105" s="491">
        <f t="shared" si="22"/>
        <v>1</v>
      </c>
      <c r="AG105" s="492">
        <f t="shared" si="23"/>
        <v>0.924236010596171</v>
      </c>
      <c r="AH105" s="493">
        <f t="shared" si="12"/>
        <v>7.9516800029130353E-3</v>
      </c>
      <c r="AI105" s="493">
        <f t="shared" si="12"/>
        <v>2.1032277054070205E-2</v>
      </c>
      <c r="AJ105" s="493">
        <f t="shared" si="12"/>
        <v>-3.9295651989209619E-4</v>
      </c>
      <c r="AK105" s="493">
        <f t="shared" si="12"/>
        <v>1.2944807056831525E-2</v>
      </c>
      <c r="AL105" s="493">
        <f t="shared" si="12"/>
        <v>1.0013563827366157E-4</v>
      </c>
      <c r="AM105" s="493">
        <f t="shared" si="12"/>
        <v>2.2363625881117754E-3</v>
      </c>
      <c r="AN105" s="493">
        <f t="shared" si="13"/>
        <v>6.9086004375623934E-3</v>
      </c>
      <c r="AO105" s="493"/>
      <c r="AP105" s="494">
        <f t="shared" si="24"/>
        <v>2.4983083145958512E-2</v>
      </c>
    </row>
    <row r="106" spans="1:42" ht="11.45" customHeight="1" x14ac:dyDescent="0.25">
      <c r="A106" s="550">
        <v>1995</v>
      </c>
      <c r="B106" s="551" t="s">
        <v>474</v>
      </c>
      <c r="C106" s="550" t="s">
        <v>559</v>
      </c>
      <c r="D106" s="552" t="s">
        <v>12</v>
      </c>
      <c r="E106" s="552" t="s">
        <v>118</v>
      </c>
      <c r="F106" s="553" t="s">
        <v>415</v>
      </c>
      <c r="G106" s="554">
        <v>0.46200219999999997</v>
      </c>
      <c r="H106" s="555">
        <v>0.3488793</v>
      </c>
      <c r="I106" s="556">
        <v>0.3488793</v>
      </c>
      <c r="J106" s="275">
        <f t="shared" si="15"/>
        <v>0.11312289999999997</v>
      </c>
      <c r="K106" s="433">
        <f t="shared" si="16"/>
        <v>0.24485359593525741</v>
      </c>
      <c r="L106" s="554">
        <v>0.1064701</v>
      </c>
      <c r="M106" s="555">
        <v>5.9659999999999997E-4</v>
      </c>
      <c r="N106" s="555">
        <v>3.6028000000000002E-3</v>
      </c>
      <c r="O106" s="555">
        <v>7.4400000000000006E-5</v>
      </c>
      <c r="P106" s="555">
        <v>5.5049999999999999E-4</v>
      </c>
      <c r="Q106" s="555">
        <v>5.49E-5</v>
      </c>
      <c r="R106" s="555">
        <v>1.1681E-3</v>
      </c>
      <c r="S106" s="555">
        <v>7.1230000000000002E-4</v>
      </c>
      <c r="T106" s="555"/>
      <c r="U106" s="556">
        <f t="shared" si="18"/>
        <v>-1.0680000000003187E-4</v>
      </c>
      <c r="V106" s="557">
        <f t="shared" si="19"/>
        <v>-9.4410592373455682E-4</v>
      </c>
      <c r="W106" s="558">
        <f t="shared" si="20"/>
        <v>6.2966914744936719E-3</v>
      </c>
      <c r="X106" s="582"/>
      <c r="Y106" s="550">
        <v>1995</v>
      </c>
      <c r="Z106" s="551" t="s">
        <v>474</v>
      </c>
      <c r="AA106" s="550" t="s">
        <v>559</v>
      </c>
      <c r="AB106" s="552" t="s">
        <v>12</v>
      </c>
      <c r="AC106" s="552" t="s">
        <v>118</v>
      </c>
      <c r="AD106" s="553" t="s">
        <v>415</v>
      </c>
      <c r="AE106" s="559">
        <f t="shared" si="21"/>
        <v>0.24485359593525741</v>
      </c>
      <c r="AF106" s="559">
        <f t="shared" si="22"/>
        <v>1</v>
      </c>
      <c r="AG106" s="560">
        <f t="shared" si="23"/>
        <v>0.94118962650356408</v>
      </c>
      <c r="AH106" s="561">
        <f t="shared" si="12"/>
        <v>5.2739100571148733E-3</v>
      </c>
      <c r="AI106" s="561">
        <f t="shared" si="12"/>
        <v>3.1848547022751368E-2</v>
      </c>
      <c r="AJ106" s="561">
        <f t="shared" si="12"/>
        <v>6.5769176709578724E-4</v>
      </c>
      <c r="AK106" s="561">
        <f t="shared" si="12"/>
        <v>4.866388679922457E-3</v>
      </c>
      <c r="AL106" s="561">
        <f t="shared" si="12"/>
        <v>4.8531287652632679E-4</v>
      </c>
      <c r="AM106" s="561">
        <f t="shared" si="12"/>
        <v>1.0325937542265981E-2</v>
      </c>
      <c r="AN106" s="561">
        <f t="shared" si="13"/>
        <v>6.2966914744936719E-3</v>
      </c>
      <c r="AO106" s="561"/>
      <c r="AP106" s="562">
        <f t="shared" si="24"/>
        <v>-9.4410592373455682E-4</v>
      </c>
    </row>
    <row r="107" spans="1:42" ht="11.45" customHeight="1" x14ac:dyDescent="0.25">
      <c r="A107" s="458">
        <v>2014</v>
      </c>
      <c r="B107" s="459" t="s">
        <v>476</v>
      </c>
      <c r="C107" s="458" t="s">
        <v>564</v>
      </c>
      <c r="D107" s="460" t="s">
        <v>20</v>
      </c>
      <c r="E107" s="460" t="s">
        <v>119</v>
      </c>
      <c r="F107" s="461" t="s">
        <v>314</v>
      </c>
      <c r="G107" s="708">
        <v>0.42748809999999998</v>
      </c>
      <c r="H107" s="709">
        <v>0.42363889999999998</v>
      </c>
      <c r="I107" s="710">
        <v>0.39371329999999999</v>
      </c>
      <c r="J107" s="272">
        <f t="shared" si="15"/>
        <v>3.3774799999999994E-2</v>
      </c>
      <c r="K107" s="434">
        <f t="shared" si="16"/>
        <v>7.9007579392268448E-2</v>
      </c>
      <c r="L107" s="708">
        <v>-1.0583000000000001E-3</v>
      </c>
      <c r="M107" s="812"/>
      <c r="N107" s="812"/>
      <c r="O107" s="812">
        <v>2.7500000000000002E-4</v>
      </c>
      <c r="P107" s="812"/>
      <c r="Q107" s="812"/>
      <c r="R107" s="812">
        <v>2.7003999999999999E-3</v>
      </c>
      <c r="S107" s="812">
        <v>1.9396000000000001E-3</v>
      </c>
      <c r="T107" s="441">
        <f t="shared" si="17"/>
        <v>2.9925599999999997E-2</v>
      </c>
      <c r="U107" s="442">
        <f t="shared" si="18"/>
        <v>-7.5000000000005618E-6</v>
      </c>
      <c r="V107" s="462">
        <f t="shared" si="19"/>
        <v>-2.220590499425774E-4</v>
      </c>
      <c r="W107" s="463">
        <f t="shared" si="20"/>
        <v>5.7427431102478783E-2</v>
      </c>
      <c r="X107" s="580"/>
      <c r="Y107" s="458">
        <v>2014</v>
      </c>
      <c r="Z107" s="459" t="s">
        <v>476</v>
      </c>
      <c r="AA107" s="458" t="s">
        <v>564</v>
      </c>
      <c r="AB107" s="460" t="s">
        <v>20</v>
      </c>
      <c r="AC107" s="460" t="s">
        <v>119</v>
      </c>
      <c r="AD107" s="461" t="s">
        <v>314</v>
      </c>
      <c r="AE107" s="464">
        <f t="shared" si="21"/>
        <v>7.9007579392268448E-2</v>
      </c>
      <c r="AF107" s="464">
        <f t="shared" si="22"/>
        <v>1</v>
      </c>
      <c r="AG107" s="465">
        <f t="shared" si="23"/>
        <v>-3.1334012340561608E-2</v>
      </c>
      <c r="AH107" s="466"/>
      <c r="AI107" s="466"/>
      <c r="AJ107" s="466">
        <f t="shared" si="12"/>
        <v>8.1421651645605612E-3</v>
      </c>
      <c r="AK107" s="466"/>
      <c r="AL107" s="466"/>
      <c r="AM107" s="466">
        <f t="shared" si="12"/>
        <v>7.9953101128652143E-2</v>
      </c>
      <c r="AN107" s="466">
        <f t="shared" si="13"/>
        <v>5.7427431102478783E-2</v>
      </c>
      <c r="AO107" s="466">
        <f t="shared" si="11"/>
        <v>0.88603337399481275</v>
      </c>
      <c r="AP107" s="467">
        <f t="shared" si="24"/>
        <v>-2.220590499425774E-4</v>
      </c>
    </row>
    <row r="108" spans="1:42" ht="11.45" customHeight="1" x14ac:dyDescent="0.25">
      <c r="A108" s="458">
        <v>2011</v>
      </c>
      <c r="B108" s="459" t="s">
        <v>476</v>
      </c>
      <c r="C108" s="458" t="s">
        <v>564</v>
      </c>
      <c r="D108" s="460" t="s">
        <v>4</v>
      </c>
      <c r="E108" s="460" t="s">
        <v>120</v>
      </c>
      <c r="F108" s="461" t="s">
        <v>314</v>
      </c>
      <c r="G108" s="195">
        <v>0.49330230000000003</v>
      </c>
      <c r="H108" s="184">
        <v>0.4918149</v>
      </c>
      <c r="I108" s="196">
        <v>0.48085349999999999</v>
      </c>
      <c r="J108" s="272">
        <f t="shared" si="15"/>
        <v>1.2448800000000038E-2</v>
      </c>
      <c r="K108" s="434">
        <f t="shared" si="16"/>
        <v>2.5235641512314128E-2</v>
      </c>
      <c r="L108" s="195">
        <v>3.2810000000000001E-4</v>
      </c>
      <c r="M108" s="812"/>
      <c r="N108" s="812"/>
      <c r="O108" s="812">
        <v>1.2970000000000001E-4</v>
      </c>
      <c r="P108" s="812"/>
      <c r="Q108" s="812"/>
      <c r="R108" s="812">
        <v>4.75E-4</v>
      </c>
      <c r="S108" s="812">
        <v>5.5730000000000005E-4</v>
      </c>
      <c r="T108" s="441">
        <f t="shared" si="17"/>
        <v>1.096140000000001E-2</v>
      </c>
      <c r="U108" s="442">
        <f t="shared" si="18"/>
        <v>-2.6999999999718222E-6</v>
      </c>
      <c r="V108" s="462">
        <f t="shared" si="19"/>
        <v>-2.1688837478084748E-4</v>
      </c>
      <c r="W108" s="463">
        <f t="shared" si="20"/>
        <v>4.4767367135788057E-2</v>
      </c>
      <c r="X108" s="580"/>
      <c r="Y108" s="458">
        <v>2011</v>
      </c>
      <c r="Z108" s="459" t="s">
        <v>476</v>
      </c>
      <c r="AA108" s="458" t="s">
        <v>564</v>
      </c>
      <c r="AB108" s="460" t="s">
        <v>4</v>
      </c>
      <c r="AC108" s="460" t="s">
        <v>120</v>
      </c>
      <c r="AD108" s="461" t="s">
        <v>314</v>
      </c>
      <c r="AE108" s="464">
        <f t="shared" si="21"/>
        <v>2.5235641512314128E-2</v>
      </c>
      <c r="AF108" s="464">
        <f t="shared" si="22"/>
        <v>1</v>
      </c>
      <c r="AG108" s="465">
        <f t="shared" si="23"/>
        <v>2.6355953987532856E-2</v>
      </c>
      <c r="AH108" s="466"/>
      <c r="AI108" s="466"/>
      <c r="AJ108" s="466">
        <f t="shared" si="12"/>
        <v>1.0418674892359071E-2</v>
      </c>
      <c r="AK108" s="466"/>
      <c r="AL108" s="466"/>
      <c r="AM108" s="466">
        <f t="shared" si="12"/>
        <v>3.8156288156288042E-2</v>
      </c>
      <c r="AN108" s="466">
        <f t="shared" si="13"/>
        <v>4.4767367135788057E-2</v>
      </c>
      <c r="AO108" s="466">
        <f t="shared" si="11"/>
        <v>0.88051860420281292</v>
      </c>
      <c r="AP108" s="467">
        <f t="shared" si="24"/>
        <v>-2.1688837478084748E-4</v>
      </c>
    </row>
    <row r="109" spans="1:42" ht="11.45" customHeight="1" x14ac:dyDescent="0.25">
      <c r="A109" s="458">
        <v>2006</v>
      </c>
      <c r="B109" s="459" t="s">
        <v>476</v>
      </c>
      <c r="C109" s="458" t="s">
        <v>564</v>
      </c>
      <c r="D109" s="460" t="s">
        <v>8</v>
      </c>
      <c r="E109" s="460" t="s">
        <v>121</v>
      </c>
      <c r="F109" s="461" t="s">
        <v>314</v>
      </c>
      <c r="G109" s="721">
        <v>0.4904483</v>
      </c>
      <c r="H109" s="614">
        <v>0.48471560000000002</v>
      </c>
      <c r="I109" s="722">
        <v>0.47221220000000003</v>
      </c>
      <c r="J109" s="272">
        <f t="shared" si="15"/>
        <v>1.8236099999999977E-2</v>
      </c>
      <c r="K109" s="434">
        <f t="shared" si="16"/>
        <v>3.7182512407525882E-2</v>
      </c>
      <c r="L109" s="721">
        <v>-7.7130000000000005E-4</v>
      </c>
      <c r="M109" s="812"/>
      <c r="N109" s="812"/>
      <c r="O109" s="812">
        <v>2.1821000000000002E-3</v>
      </c>
      <c r="P109" s="812"/>
      <c r="Q109" s="812">
        <v>3.0509999999999999E-4</v>
      </c>
      <c r="R109" s="812">
        <v>3.8486000000000002E-3</v>
      </c>
      <c r="S109" s="812">
        <v>2.2130000000000001E-4</v>
      </c>
      <c r="T109" s="441">
        <f t="shared" si="17"/>
        <v>1.2503399999999998E-2</v>
      </c>
      <c r="U109" s="442">
        <f t="shared" si="18"/>
        <v>-5.3100000000021186E-5</v>
      </c>
      <c r="V109" s="462">
        <f t="shared" si="19"/>
        <v>-2.9118068007973883E-3</v>
      </c>
      <c r="W109" s="463">
        <f t="shared" si="20"/>
        <v>1.2135270150964312E-2</v>
      </c>
      <c r="X109" s="580"/>
      <c r="Y109" s="458">
        <v>2006</v>
      </c>
      <c r="Z109" s="459" t="s">
        <v>476</v>
      </c>
      <c r="AA109" s="458" t="s">
        <v>564</v>
      </c>
      <c r="AB109" s="460" t="s">
        <v>8</v>
      </c>
      <c r="AC109" s="460" t="s">
        <v>121</v>
      </c>
      <c r="AD109" s="461" t="s">
        <v>314</v>
      </c>
      <c r="AE109" s="464">
        <f t="shared" si="21"/>
        <v>3.7182512407525882E-2</v>
      </c>
      <c r="AF109" s="464">
        <f t="shared" si="22"/>
        <v>1</v>
      </c>
      <c r="AG109" s="465">
        <f t="shared" si="23"/>
        <v>-4.2295227598006205E-2</v>
      </c>
      <c r="AH109" s="466"/>
      <c r="AI109" s="466"/>
      <c r="AJ109" s="466">
        <f t="shared" si="12"/>
        <v>0.11965826026398205</v>
      </c>
      <c r="AK109" s="466"/>
      <c r="AL109" s="466">
        <f t="shared" ref="AL109" si="25">+Q109/$J109</f>
        <v>1.6730550940168148E-2</v>
      </c>
      <c r="AM109" s="466">
        <f t="shared" si="12"/>
        <v>0.21104293132851898</v>
      </c>
      <c r="AN109" s="466">
        <f t="shared" si="13"/>
        <v>1.2135270150964312E-2</v>
      </c>
      <c r="AO109" s="466">
        <f t="shared" si="11"/>
        <v>0.68564002171517013</v>
      </c>
      <c r="AP109" s="467">
        <f t="shared" si="24"/>
        <v>-2.9118068007973883E-3</v>
      </c>
    </row>
    <row r="110" spans="1:42" ht="11.45" customHeight="1" x14ac:dyDescent="0.25">
      <c r="A110" s="537">
        <v>2012</v>
      </c>
      <c r="B110" s="538" t="s">
        <v>477</v>
      </c>
      <c r="C110" s="537" t="s">
        <v>565</v>
      </c>
      <c r="D110" s="539" t="s">
        <v>20</v>
      </c>
      <c r="E110" s="539" t="s">
        <v>122</v>
      </c>
      <c r="F110" s="540" t="s">
        <v>415</v>
      </c>
      <c r="G110" s="541">
        <v>0.58592299999999997</v>
      </c>
      <c r="H110" s="542">
        <v>0.28883989999999998</v>
      </c>
      <c r="I110" s="543">
        <v>0.28883989999999998</v>
      </c>
      <c r="J110" s="587">
        <f t="shared" si="15"/>
        <v>0.29708309999999999</v>
      </c>
      <c r="K110" s="438">
        <f t="shared" si="16"/>
        <v>0.50703437141057783</v>
      </c>
      <c r="L110" s="541">
        <v>6.6191899999999998E-2</v>
      </c>
      <c r="M110" s="542">
        <v>0.13289219999999999</v>
      </c>
      <c r="N110" s="542">
        <v>8.9051000000000009E-3</v>
      </c>
      <c r="O110" s="542"/>
      <c r="P110" s="542">
        <v>0.1338336</v>
      </c>
      <c r="Q110" s="542">
        <v>7.9900000000000004E-5</v>
      </c>
      <c r="R110" s="542"/>
      <c r="S110" s="542">
        <v>0.1378393</v>
      </c>
      <c r="T110" s="542"/>
      <c r="U110" s="543">
        <f t="shared" si="18"/>
        <v>-0.18265890000000001</v>
      </c>
      <c r="V110" s="544">
        <f t="shared" si="19"/>
        <v>-0.61484110001545034</v>
      </c>
      <c r="W110" s="545">
        <f t="shared" si="20"/>
        <v>0.46397556777884708</v>
      </c>
      <c r="X110" s="582"/>
      <c r="Y110" s="537">
        <v>2012</v>
      </c>
      <c r="Z110" s="538" t="s">
        <v>477</v>
      </c>
      <c r="AA110" s="537" t="s">
        <v>565</v>
      </c>
      <c r="AB110" s="539" t="s">
        <v>20</v>
      </c>
      <c r="AC110" s="539" t="s">
        <v>122</v>
      </c>
      <c r="AD110" s="540" t="s">
        <v>415</v>
      </c>
      <c r="AE110" s="546">
        <f t="shared" si="21"/>
        <v>0.50703437141057783</v>
      </c>
      <c r="AF110" s="546">
        <f t="shared" si="22"/>
        <v>1</v>
      </c>
      <c r="AG110" s="547">
        <f t="shared" si="23"/>
        <v>0.22280600949700605</v>
      </c>
      <c r="AH110" s="548">
        <f t="shared" si="12"/>
        <v>0.44732332468592118</v>
      </c>
      <c r="AI110" s="548">
        <f t="shared" si="12"/>
        <v>2.9975114706962468E-2</v>
      </c>
      <c r="AJ110" s="548"/>
      <c r="AK110" s="548">
        <f t="shared" si="12"/>
        <v>0.45049213502888585</v>
      </c>
      <c r="AL110" s="548">
        <f t="shared" si="12"/>
        <v>2.6894831782757082E-4</v>
      </c>
      <c r="AM110" s="548"/>
      <c r="AN110" s="548">
        <f t="shared" si="13"/>
        <v>0.46397556777884708</v>
      </c>
      <c r="AO110" s="548"/>
      <c r="AP110" s="549">
        <f t="shared" si="24"/>
        <v>-0.61484110001545034</v>
      </c>
    </row>
    <row r="111" spans="1:42" ht="11.45" customHeight="1" x14ac:dyDescent="0.25">
      <c r="A111" s="482">
        <v>2009</v>
      </c>
      <c r="B111" s="483" t="s">
        <v>477</v>
      </c>
      <c r="C111" s="482" t="s">
        <v>565</v>
      </c>
      <c r="D111" s="484" t="s">
        <v>4</v>
      </c>
      <c r="E111" s="484" t="s">
        <v>123</v>
      </c>
      <c r="F111" s="485" t="s">
        <v>415</v>
      </c>
      <c r="G111" s="486">
        <v>0.55773729999999999</v>
      </c>
      <c r="H111" s="487">
        <v>0.27810869999999999</v>
      </c>
      <c r="I111" s="488">
        <v>0.27810869999999999</v>
      </c>
      <c r="J111" s="274">
        <f t="shared" si="15"/>
        <v>0.2796286</v>
      </c>
      <c r="K111" s="432">
        <f t="shared" si="16"/>
        <v>0.50136255903989213</v>
      </c>
      <c r="L111" s="486">
        <v>7.7731300000000003E-2</v>
      </c>
      <c r="M111" s="487">
        <v>0.1245325</v>
      </c>
      <c r="N111" s="487">
        <v>7.9910999999999992E-3</v>
      </c>
      <c r="O111" s="487"/>
      <c r="P111" s="487">
        <v>0.1246719</v>
      </c>
      <c r="Q111" s="487">
        <v>-1.2987000000000001E-3</v>
      </c>
      <c r="R111" s="487"/>
      <c r="S111" s="487">
        <v>0.1308204</v>
      </c>
      <c r="T111" s="487"/>
      <c r="U111" s="488">
        <f t="shared" si="18"/>
        <v>-0.18481989999999998</v>
      </c>
      <c r="V111" s="489">
        <f t="shared" si="19"/>
        <v>-0.66094777143682715</v>
      </c>
      <c r="W111" s="490">
        <f t="shared" si="20"/>
        <v>0.46783626567525638</v>
      </c>
      <c r="X111" s="582"/>
      <c r="Y111" s="482">
        <v>2009</v>
      </c>
      <c r="Z111" s="483" t="s">
        <v>477</v>
      </c>
      <c r="AA111" s="482" t="s">
        <v>565</v>
      </c>
      <c r="AB111" s="484" t="s">
        <v>4</v>
      </c>
      <c r="AC111" s="484" t="s">
        <v>123</v>
      </c>
      <c r="AD111" s="485" t="s">
        <v>415</v>
      </c>
      <c r="AE111" s="491">
        <f t="shared" si="21"/>
        <v>0.50136255903989213</v>
      </c>
      <c r="AF111" s="491">
        <f t="shared" si="22"/>
        <v>1</v>
      </c>
      <c r="AG111" s="492">
        <f t="shared" si="23"/>
        <v>0.27798050700107213</v>
      </c>
      <c r="AH111" s="493">
        <f t="shared" si="12"/>
        <v>0.44534965307554381</v>
      </c>
      <c r="AI111" s="493">
        <f t="shared" si="12"/>
        <v>2.8577548934551042E-2</v>
      </c>
      <c r="AJ111" s="493"/>
      <c r="AK111" s="493">
        <f t="shared" si="12"/>
        <v>0.44584817146743932</v>
      </c>
      <c r="AL111" s="493">
        <f t="shared" si="12"/>
        <v>-4.6443747170353822E-3</v>
      </c>
      <c r="AM111" s="493"/>
      <c r="AN111" s="493">
        <f t="shared" si="13"/>
        <v>0.46783626567525638</v>
      </c>
      <c r="AO111" s="493"/>
      <c r="AP111" s="494">
        <f t="shared" si="24"/>
        <v>-0.66094777143682715</v>
      </c>
    </row>
    <row r="112" spans="1:42" ht="11.45" customHeight="1" x14ac:dyDescent="0.25">
      <c r="A112" s="482">
        <v>2007</v>
      </c>
      <c r="B112" s="483" t="s">
        <v>477</v>
      </c>
      <c r="C112" s="482" t="s">
        <v>565</v>
      </c>
      <c r="D112" s="484" t="s">
        <v>6</v>
      </c>
      <c r="E112" s="484" t="s">
        <v>124</v>
      </c>
      <c r="F112" s="485" t="s">
        <v>415</v>
      </c>
      <c r="G112" s="486">
        <v>0.54276100000000005</v>
      </c>
      <c r="H112" s="487">
        <v>0.27448220000000001</v>
      </c>
      <c r="I112" s="488">
        <v>0.27448220000000001</v>
      </c>
      <c r="J112" s="274">
        <f t="shared" si="15"/>
        <v>0.26827880000000004</v>
      </c>
      <c r="K112" s="432">
        <f t="shared" si="16"/>
        <v>0.49428533000713026</v>
      </c>
      <c r="L112" s="486">
        <v>6.2519099999999994E-2</v>
      </c>
      <c r="M112" s="487">
        <v>0.1229093</v>
      </c>
      <c r="N112" s="487">
        <v>8.6268999999999998E-3</v>
      </c>
      <c r="O112" s="487"/>
      <c r="P112" s="487">
        <v>0.1244282</v>
      </c>
      <c r="Q112" s="487">
        <v>-2.65E-5</v>
      </c>
      <c r="R112" s="487"/>
      <c r="S112" s="487">
        <v>0.1262498</v>
      </c>
      <c r="T112" s="487"/>
      <c r="U112" s="488">
        <f t="shared" si="18"/>
        <v>-0.17642799999999992</v>
      </c>
      <c r="V112" s="489">
        <f t="shared" si="19"/>
        <v>-0.65762930205442949</v>
      </c>
      <c r="W112" s="490">
        <f t="shared" si="20"/>
        <v>0.47059178734957802</v>
      </c>
      <c r="X112" s="582"/>
      <c r="Y112" s="482">
        <v>2007</v>
      </c>
      <c r="Z112" s="483" t="s">
        <v>477</v>
      </c>
      <c r="AA112" s="482" t="s">
        <v>565</v>
      </c>
      <c r="AB112" s="484" t="s">
        <v>6</v>
      </c>
      <c r="AC112" s="484" t="s">
        <v>124</v>
      </c>
      <c r="AD112" s="485" t="s">
        <v>415</v>
      </c>
      <c r="AE112" s="491">
        <f t="shared" si="21"/>
        <v>0.49428533000713026</v>
      </c>
      <c r="AF112" s="491">
        <f t="shared" si="22"/>
        <v>1</v>
      </c>
      <c r="AG112" s="492">
        <f t="shared" si="23"/>
        <v>0.23303779501026539</v>
      </c>
      <c r="AH112" s="493">
        <f t="shared" si="12"/>
        <v>0.45814018849048072</v>
      </c>
      <c r="AI112" s="493">
        <f t="shared" si="12"/>
        <v>3.2156473042223237E-2</v>
      </c>
      <c r="AJ112" s="493"/>
      <c r="AK112" s="493">
        <f t="shared" si="12"/>
        <v>0.46380183600045916</v>
      </c>
      <c r="AL112" s="493">
        <f t="shared" si="12"/>
        <v>-9.8777838576883436E-5</v>
      </c>
      <c r="AM112" s="493"/>
      <c r="AN112" s="493">
        <f t="shared" si="13"/>
        <v>0.47059178734957802</v>
      </c>
      <c r="AO112" s="493"/>
      <c r="AP112" s="494">
        <f t="shared" si="24"/>
        <v>-0.65762930205442949</v>
      </c>
    </row>
    <row r="113" spans="1:42" ht="11.45" customHeight="1" x14ac:dyDescent="0.25">
      <c r="A113" s="482">
        <v>2005</v>
      </c>
      <c r="B113" s="483" t="s">
        <v>477</v>
      </c>
      <c r="C113" s="482" t="s">
        <v>565</v>
      </c>
      <c r="D113" s="484" t="s">
        <v>8</v>
      </c>
      <c r="E113" s="484" t="s">
        <v>125</v>
      </c>
      <c r="F113" s="485" t="s">
        <v>415</v>
      </c>
      <c r="G113" s="486">
        <v>0.52999059999999998</v>
      </c>
      <c r="H113" s="487">
        <v>0.2890297</v>
      </c>
      <c r="I113" s="488">
        <v>0.2890297</v>
      </c>
      <c r="J113" s="274">
        <f t="shared" si="15"/>
        <v>0.24096089999999998</v>
      </c>
      <c r="K113" s="432">
        <f t="shared" si="16"/>
        <v>0.45465127117348869</v>
      </c>
      <c r="L113" s="486">
        <v>0.17732319999999999</v>
      </c>
      <c r="M113" s="487">
        <v>9.7499999999999996E-4</v>
      </c>
      <c r="N113" s="487">
        <v>3.4287100000000001E-2</v>
      </c>
      <c r="O113" s="487"/>
      <c r="P113" s="487">
        <v>8.4352999999999997E-3</v>
      </c>
      <c r="Q113" s="487">
        <v>7.785E-4</v>
      </c>
      <c r="R113" s="487"/>
      <c r="S113" s="487">
        <v>1.99271E-2</v>
      </c>
      <c r="T113" s="487"/>
      <c r="U113" s="488">
        <f t="shared" si="18"/>
        <v>-7.6529999999999654E-4</v>
      </c>
      <c r="V113" s="489">
        <f t="shared" si="19"/>
        <v>-3.1760339540564324E-3</v>
      </c>
      <c r="W113" s="490">
        <f t="shared" si="20"/>
        <v>8.2698479296848579E-2</v>
      </c>
      <c r="X113" s="582"/>
      <c r="Y113" s="482">
        <v>2005</v>
      </c>
      <c r="Z113" s="483" t="s">
        <v>477</v>
      </c>
      <c r="AA113" s="482" t="s">
        <v>565</v>
      </c>
      <c r="AB113" s="484" t="s">
        <v>8</v>
      </c>
      <c r="AC113" s="484" t="s">
        <v>125</v>
      </c>
      <c r="AD113" s="485" t="s">
        <v>415</v>
      </c>
      <c r="AE113" s="491">
        <f t="shared" si="21"/>
        <v>0.45465127117348869</v>
      </c>
      <c r="AF113" s="491">
        <f t="shared" si="22"/>
        <v>1</v>
      </c>
      <c r="AG113" s="492">
        <f t="shared" si="23"/>
        <v>0.73590030581725085</v>
      </c>
      <c r="AH113" s="493">
        <f t="shared" si="12"/>
        <v>4.046299627864936E-3</v>
      </c>
      <c r="AI113" s="493">
        <f t="shared" si="12"/>
        <v>0.14229321022622343</v>
      </c>
      <c r="AJ113" s="493"/>
      <c r="AK113" s="493">
        <f t="shared" si="12"/>
        <v>3.5006924359927277E-2</v>
      </c>
      <c r="AL113" s="493">
        <f t="shared" si="12"/>
        <v>3.2308146259413875E-3</v>
      </c>
      <c r="AM113" s="493"/>
      <c r="AN113" s="493">
        <f t="shared" si="13"/>
        <v>8.2698479296848579E-2</v>
      </c>
      <c r="AO113" s="493"/>
      <c r="AP113" s="494">
        <f t="shared" si="24"/>
        <v>-3.1760339540564324E-3</v>
      </c>
    </row>
    <row r="114" spans="1:42" ht="11.45" customHeight="1" x14ac:dyDescent="0.25">
      <c r="A114" s="482">
        <v>1999</v>
      </c>
      <c r="B114" s="483" t="s">
        <v>477</v>
      </c>
      <c r="C114" s="482" t="s">
        <v>565</v>
      </c>
      <c r="D114" s="484" t="s">
        <v>10</v>
      </c>
      <c r="E114" s="484" t="s">
        <v>126</v>
      </c>
      <c r="F114" s="485" t="s">
        <v>415</v>
      </c>
      <c r="G114" s="486">
        <v>0.51266449999999997</v>
      </c>
      <c r="H114" s="487">
        <v>0.29247640000000003</v>
      </c>
      <c r="I114" s="488">
        <v>0.29247640000000003</v>
      </c>
      <c r="J114" s="274">
        <f t="shared" si="15"/>
        <v>0.22018809999999994</v>
      </c>
      <c r="K114" s="432">
        <f t="shared" si="16"/>
        <v>0.42949745886442292</v>
      </c>
      <c r="L114" s="486">
        <v>0.17149900000000001</v>
      </c>
      <c r="M114" s="487">
        <v>1.4081E-3</v>
      </c>
      <c r="N114" s="487">
        <v>3.2736000000000001E-2</v>
      </c>
      <c r="O114" s="487"/>
      <c r="P114" s="487">
        <v>9.6249000000000005E-3</v>
      </c>
      <c r="Q114" s="487"/>
      <c r="R114" s="487"/>
      <c r="S114" s="487">
        <v>2.4778999999999999E-3</v>
      </c>
      <c r="T114" s="487"/>
      <c r="U114" s="488">
        <f t="shared" si="18"/>
        <v>2.4421999999999222E-3</v>
      </c>
      <c r="V114" s="489">
        <f t="shared" si="19"/>
        <v>1.1091425921745647E-2</v>
      </c>
      <c r="W114" s="490">
        <f t="shared" si="20"/>
        <v>1.1253560024360992E-2</v>
      </c>
      <c r="X114" s="582"/>
      <c r="Y114" s="482">
        <v>1999</v>
      </c>
      <c r="Z114" s="483" t="s">
        <v>477</v>
      </c>
      <c r="AA114" s="482" t="s">
        <v>565</v>
      </c>
      <c r="AB114" s="484" t="s">
        <v>10</v>
      </c>
      <c r="AC114" s="484" t="s">
        <v>126</v>
      </c>
      <c r="AD114" s="485" t="s">
        <v>415</v>
      </c>
      <c r="AE114" s="491">
        <f t="shared" si="21"/>
        <v>0.42949745886442292</v>
      </c>
      <c r="AF114" s="491">
        <f t="shared" si="22"/>
        <v>1</v>
      </c>
      <c r="AG114" s="492">
        <f t="shared" si="23"/>
        <v>0.77887497099071235</v>
      </c>
      <c r="AH114" s="493">
        <f t="shared" si="12"/>
        <v>6.3949868317134326E-3</v>
      </c>
      <c r="AI114" s="493">
        <f t="shared" si="12"/>
        <v>0.14867288468359557</v>
      </c>
      <c r="AJ114" s="493"/>
      <c r="AK114" s="493">
        <f t="shared" si="12"/>
        <v>4.371217154787204E-2</v>
      </c>
      <c r="AL114" s="493"/>
      <c r="AM114" s="493"/>
      <c r="AN114" s="493">
        <f t="shared" si="13"/>
        <v>1.1253560024360992E-2</v>
      </c>
      <c r="AO114" s="493"/>
      <c r="AP114" s="494">
        <f t="shared" si="24"/>
        <v>1.1091425921745647E-2</v>
      </c>
    </row>
    <row r="115" spans="1:42" ht="11.45" customHeight="1" x14ac:dyDescent="0.25">
      <c r="A115" s="482">
        <v>1994</v>
      </c>
      <c r="B115" s="483" t="s">
        <v>477</v>
      </c>
      <c r="C115" s="482" t="s">
        <v>565</v>
      </c>
      <c r="D115" s="484" t="s">
        <v>12</v>
      </c>
      <c r="E115" s="484" t="s">
        <v>127</v>
      </c>
      <c r="F115" s="485" t="s">
        <v>415</v>
      </c>
      <c r="G115" s="486">
        <v>0.54300349999999997</v>
      </c>
      <c r="H115" s="487">
        <v>0.31876559999999998</v>
      </c>
      <c r="I115" s="488">
        <v>0.31876559999999998</v>
      </c>
      <c r="J115" s="274">
        <f t="shared" si="15"/>
        <v>0.22423789999999999</v>
      </c>
      <c r="K115" s="432">
        <f t="shared" si="16"/>
        <v>0.41295848000979735</v>
      </c>
      <c r="L115" s="486">
        <v>0.15113689999999999</v>
      </c>
      <c r="M115" s="487">
        <v>4.6033999999999997E-3</v>
      </c>
      <c r="N115" s="487">
        <v>3.8141500000000002E-2</v>
      </c>
      <c r="O115" s="487"/>
      <c r="P115" s="487">
        <v>1.04504E-2</v>
      </c>
      <c r="Q115" s="487"/>
      <c r="R115" s="487"/>
      <c r="S115" s="487">
        <v>1.50382E-2</v>
      </c>
      <c r="T115" s="487"/>
      <c r="U115" s="488">
        <f t="shared" si="18"/>
        <v>4.8674999999999968E-3</v>
      </c>
      <c r="V115" s="489">
        <f t="shared" si="19"/>
        <v>2.1706856869423041E-2</v>
      </c>
      <c r="W115" s="490">
        <f t="shared" si="20"/>
        <v>6.7063596296611766E-2</v>
      </c>
      <c r="X115" s="582"/>
      <c r="Y115" s="482">
        <v>1994</v>
      </c>
      <c r="Z115" s="483" t="s">
        <v>477</v>
      </c>
      <c r="AA115" s="482" t="s">
        <v>565</v>
      </c>
      <c r="AB115" s="484" t="s">
        <v>12</v>
      </c>
      <c r="AC115" s="484" t="s">
        <v>127</v>
      </c>
      <c r="AD115" s="485" t="s">
        <v>415</v>
      </c>
      <c r="AE115" s="491">
        <f t="shared" si="21"/>
        <v>0.41295848000979735</v>
      </c>
      <c r="AF115" s="491">
        <f t="shared" si="22"/>
        <v>1</v>
      </c>
      <c r="AG115" s="492">
        <f t="shared" si="23"/>
        <v>0.67400247683375558</v>
      </c>
      <c r="AH115" s="493">
        <f t="shared" si="12"/>
        <v>2.0529089863934688E-2</v>
      </c>
      <c r="AI115" s="493">
        <f t="shared" si="12"/>
        <v>0.17009390473242927</v>
      </c>
      <c r="AJ115" s="493"/>
      <c r="AK115" s="493">
        <f t="shared" si="12"/>
        <v>4.6604075403845653E-2</v>
      </c>
      <c r="AL115" s="493"/>
      <c r="AM115" s="493"/>
      <c r="AN115" s="493">
        <f t="shared" si="13"/>
        <v>6.7063596296611766E-2</v>
      </c>
      <c r="AO115" s="493"/>
      <c r="AP115" s="494">
        <f t="shared" si="24"/>
        <v>2.1706856869423041E-2</v>
      </c>
    </row>
    <row r="116" spans="1:42" ht="11.45" customHeight="1" x14ac:dyDescent="0.25">
      <c r="A116" s="550">
        <v>1991</v>
      </c>
      <c r="B116" s="551" t="s">
        <v>477</v>
      </c>
      <c r="C116" s="550" t="s">
        <v>565</v>
      </c>
      <c r="D116" s="552" t="s">
        <v>14</v>
      </c>
      <c r="E116" s="552" t="s">
        <v>128</v>
      </c>
      <c r="F116" s="553" t="s">
        <v>415</v>
      </c>
      <c r="G116" s="554">
        <v>0.46801979999999999</v>
      </c>
      <c r="H116" s="555">
        <v>0.28287790000000002</v>
      </c>
      <c r="I116" s="556">
        <v>0.28287790000000002</v>
      </c>
      <c r="J116" s="275">
        <f t="shared" si="15"/>
        <v>0.18514189999999997</v>
      </c>
      <c r="K116" s="433">
        <f t="shared" si="16"/>
        <v>0.39558561411290716</v>
      </c>
      <c r="L116" s="554">
        <v>0.12494089999999999</v>
      </c>
      <c r="M116" s="555">
        <v>2.1072E-3</v>
      </c>
      <c r="N116" s="555">
        <v>3.7764899999999997E-2</v>
      </c>
      <c r="O116" s="555"/>
      <c r="P116" s="555">
        <v>1.29891E-2</v>
      </c>
      <c r="Q116" s="555"/>
      <c r="R116" s="555"/>
      <c r="S116" s="555">
        <v>7.3537000000000003E-3</v>
      </c>
      <c r="T116" s="555"/>
      <c r="U116" s="556">
        <f t="shared" si="18"/>
        <v>-1.3900000000011126E-5</v>
      </c>
      <c r="V116" s="557">
        <f t="shared" si="19"/>
        <v>-7.5077548626276E-5</v>
      </c>
      <c r="W116" s="558">
        <f t="shared" si="20"/>
        <v>3.9719263980762871E-2</v>
      </c>
      <c r="X116" s="582"/>
      <c r="Y116" s="550">
        <v>1991</v>
      </c>
      <c r="Z116" s="551" t="s">
        <v>477</v>
      </c>
      <c r="AA116" s="550" t="s">
        <v>565</v>
      </c>
      <c r="AB116" s="552" t="s">
        <v>14</v>
      </c>
      <c r="AC116" s="552" t="s">
        <v>128</v>
      </c>
      <c r="AD116" s="553" t="s">
        <v>415</v>
      </c>
      <c r="AE116" s="559">
        <f t="shared" si="21"/>
        <v>0.39558561411290716</v>
      </c>
      <c r="AF116" s="559">
        <f t="shared" si="22"/>
        <v>1</v>
      </c>
      <c r="AG116" s="560">
        <f t="shared" si="23"/>
        <v>0.67483859677360991</v>
      </c>
      <c r="AH116" s="561">
        <f t="shared" si="12"/>
        <v>1.1381540321234687E-2</v>
      </c>
      <c r="AI116" s="561">
        <f t="shared" si="12"/>
        <v>0.20397813784994107</v>
      </c>
      <c r="AJ116" s="561"/>
      <c r="AK116" s="561">
        <f t="shared" si="12"/>
        <v>7.0157538623077775E-2</v>
      </c>
      <c r="AL116" s="561"/>
      <c r="AM116" s="561"/>
      <c r="AN116" s="561">
        <f t="shared" si="13"/>
        <v>3.9719263980762871E-2</v>
      </c>
      <c r="AO116" s="561"/>
      <c r="AP116" s="562">
        <f t="shared" si="24"/>
        <v>-7.5077548626276E-5</v>
      </c>
    </row>
    <row r="117" spans="1:42" ht="11.45" customHeight="1" x14ac:dyDescent="0.25">
      <c r="A117" s="458">
        <v>2010</v>
      </c>
      <c r="B117" s="459" t="s">
        <v>478</v>
      </c>
      <c r="C117" s="458" t="s">
        <v>560</v>
      </c>
      <c r="D117" s="460" t="s">
        <v>4</v>
      </c>
      <c r="E117" s="460" t="s">
        <v>129</v>
      </c>
      <c r="F117" s="461" t="s">
        <v>314</v>
      </c>
      <c r="G117" s="440">
        <v>0.39323079999999999</v>
      </c>
      <c r="H117" s="441">
        <v>0.28733890000000001</v>
      </c>
      <c r="I117" s="442">
        <v>0.24467459999999999</v>
      </c>
      <c r="J117" s="272">
        <f t="shared" si="15"/>
        <v>0.1485562</v>
      </c>
      <c r="K117" s="434">
        <f t="shared" si="16"/>
        <v>0.37778373413272814</v>
      </c>
      <c r="L117" s="440">
        <v>7.1246799999999999E-2</v>
      </c>
      <c r="M117" s="441">
        <v>2.0100000000000001E-4</v>
      </c>
      <c r="N117" s="441">
        <v>1.22218E-2</v>
      </c>
      <c r="O117" s="441">
        <v>3.4630000000000001E-4</v>
      </c>
      <c r="P117" s="441">
        <v>1.28158E-2</v>
      </c>
      <c r="Q117" s="441">
        <v>8.0291000000000008E-3</v>
      </c>
      <c r="R117" s="441">
        <v>1.2252000000000001E-3</v>
      </c>
      <c r="S117" s="441">
        <v>0</v>
      </c>
      <c r="T117" s="441">
        <f t="shared" si="17"/>
        <v>4.2664300000000016E-2</v>
      </c>
      <c r="U117" s="442">
        <f t="shared" si="18"/>
        <v>-1.941000000000026E-4</v>
      </c>
      <c r="V117" s="462">
        <f t="shared" si="19"/>
        <v>-1.3065762317560803E-3</v>
      </c>
      <c r="W117" s="463">
        <f t="shared" si="20"/>
        <v>0</v>
      </c>
      <c r="X117" s="580"/>
      <c r="Y117" s="458">
        <v>2010</v>
      </c>
      <c r="Z117" s="459" t="s">
        <v>478</v>
      </c>
      <c r="AA117" s="458" t="s">
        <v>560</v>
      </c>
      <c r="AB117" s="460" t="s">
        <v>4</v>
      </c>
      <c r="AC117" s="460" t="s">
        <v>129</v>
      </c>
      <c r="AD117" s="461" t="s">
        <v>314</v>
      </c>
      <c r="AE117" s="464">
        <f t="shared" si="21"/>
        <v>0.37778373413272814</v>
      </c>
      <c r="AF117" s="464">
        <f t="shared" si="22"/>
        <v>1</v>
      </c>
      <c r="AG117" s="465">
        <f t="shared" si="23"/>
        <v>0.4795949277108596</v>
      </c>
      <c r="AH117" s="466">
        <f t="shared" si="12"/>
        <v>1.3530233002728934E-3</v>
      </c>
      <c r="AI117" s="466">
        <f t="shared" si="12"/>
        <v>8.2270548115797246E-2</v>
      </c>
      <c r="AJ117" s="466">
        <f t="shared" si="12"/>
        <v>2.3311043228084727E-3</v>
      </c>
      <c r="AK117" s="466">
        <f t="shared" si="12"/>
        <v>8.6269034883767901E-2</v>
      </c>
      <c r="AL117" s="466">
        <f t="shared" si="12"/>
        <v>5.4047559105577556E-2</v>
      </c>
      <c r="AM117" s="466">
        <f t="shared" si="12"/>
        <v>8.2473838183798453E-3</v>
      </c>
      <c r="AN117" s="466">
        <f t="shared" si="13"/>
        <v>0</v>
      </c>
      <c r="AO117" s="466">
        <f t="shared" si="11"/>
        <v>0.28719299497429268</v>
      </c>
      <c r="AP117" s="467">
        <f t="shared" si="24"/>
        <v>-1.3065762317560803E-3</v>
      </c>
    </row>
    <row r="118" spans="1:42" ht="11.45" customHeight="1" x14ac:dyDescent="0.25">
      <c r="A118" s="458">
        <v>2007</v>
      </c>
      <c r="B118" s="459" t="s">
        <v>478</v>
      </c>
      <c r="C118" s="458" t="s">
        <v>560</v>
      </c>
      <c r="D118" s="460" t="s">
        <v>6</v>
      </c>
      <c r="E118" s="460" t="s">
        <v>130</v>
      </c>
      <c r="F118" s="461" t="s">
        <v>314</v>
      </c>
      <c r="G118" s="440">
        <v>0.3750716</v>
      </c>
      <c r="H118" s="441">
        <v>0.30241089999999998</v>
      </c>
      <c r="I118" s="442">
        <v>0.27645370000000002</v>
      </c>
      <c r="J118" s="272">
        <f t="shared" si="15"/>
        <v>9.8617899999999981E-2</v>
      </c>
      <c r="K118" s="434">
        <f t="shared" si="16"/>
        <v>0.26293086440029045</v>
      </c>
      <c r="L118" s="440">
        <v>5.4969200000000003E-2</v>
      </c>
      <c r="M118" s="441">
        <v>-7.4800000000000004E-6</v>
      </c>
      <c r="N118" s="441">
        <v>1.14591E-2</v>
      </c>
      <c r="O118" s="441">
        <v>1.641E-4</v>
      </c>
      <c r="P118" s="441">
        <v>1.3821E-3</v>
      </c>
      <c r="Q118" s="441">
        <v>3.6616000000000001E-3</v>
      </c>
      <c r="R118" s="441">
        <v>9.9770000000000002E-4</v>
      </c>
      <c r="S118" s="441">
        <v>0</v>
      </c>
      <c r="T118" s="441">
        <f t="shared" si="17"/>
        <v>2.5957199999999958E-2</v>
      </c>
      <c r="U118" s="442">
        <f t="shared" si="18"/>
        <v>3.4380000000014399E-5</v>
      </c>
      <c r="V118" s="462">
        <f t="shared" si="19"/>
        <v>3.4861825287310324E-4</v>
      </c>
      <c r="W118" s="463">
        <f t="shared" si="20"/>
        <v>0</v>
      </c>
      <c r="X118" s="580"/>
      <c r="Y118" s="458">
        <v>2007</v>
      </c>
      <c r="Z118" s="459" t="s">
        <v>478</v>
      </c>
      <c r="AA118" s="458" t="s">
        <v>560</v>
      </c>
      <c r="AB118" s="460" t="s">
        <v>6</v>
      </c>
      <c r="AC118" s="460" t="s">
        <v>130</v>
      </c>
      <c r="AD118" s="461" t="s">
        <v>314</v>
      </c>
      <c r="AE118" s="464">
        <f t="shared" si="21"/>
        <v>0.26293086440029045</v>
      </c>
      <c r="AF118" s="464">
        <f t="shared" si="22"/>
        <v>1</v>
      </c>
      <c r="AG118" s="465">
        <f t="shared" si="23"/>
        <v>0.55739576689424553</v>
      </c>
      <c r="AH118" s="466">
        <f t="shared" si="12"/>
        <v>-7.5848299345250732E-5</v>
      </c>
      <c r="AI118" s="466">
        <f t="shared" si="12"/>
        <v>0.11619695815871157</v>
      </c>
      <c r="AJ118" s="466">
        <f t="shared" si="12"/>
        <v>1.6639981179887226E-3</v>
      </c>
      <c r="AK118" s="466">
        <f t="shared" si="12"/>
        <v>1.4014697129020192E-2</v>
      </c>
      <c r="AL118" s="466">
        <f t="shared" si="12"/>
        <v>3.7129162150076209E-2</v>
      </c>
      <c r="AM118" s="466">
        <f t="shared" si="12"/>
        <v>1.0116824633256237E-2</v>
      </c>
      <c r="AN118" s="466">
        <f t="shared" si="13"/>
        <v>0</v>
      </c>
      <c r="AO118" s="466">
        <f t="shared" si="11"/>
        <v>0.26320982296317363</v>
      </c>
      <c r="AP118" s="467">
        <f t="shared" si="24"/>
        <v>3.4861825287310324E-4</v>
      </c>
    </row>
    <row r="119" spans="1:42" ht="11.45" customHeight="1" x14ac:dyDescent="0.25">
      <c r="A119" s="458">
        <v>2004</v>
      </c>
      <c r="B119" s="459" t="s">
        <v>478</v>
      </c>
      <c r="C119" s="458" t="s">
        <v>560</v>
      </c>
      <c r="D119" s="460" t="s">
        <v>8</v>
      </c>
      <c r="E119" s="460" t="s">
        <v>131</v>
      </c>
      <c r="F119" s="461" t="s">
        <v>314</v>
      </c>
      <c r="G119" s="440">
        <v>0.36663960000000001</v>
      </c>
      <c r="H119" s="441">
        <v>0.28583249999999999</v>
      </c>
      <c r="I119" s="442">
        <v>0.25454539999999998</v>
      </c>
      <c r="J119" s="272">
        <f t="shared" si="15"/>
        <v>0.11209420000000003</v>
      </c>
      <c r="K119" s="434">
        <f t="shared" si="16"/>
        <v>0.30573402327517274</v>
      </c>
      <c r="L119" s="440">
        <v>6.0136599999999998E-2</v>
      </c>
      <c r="M119" s="441">
        <v>1.206E-4</v>
      </c>
      <c r="N119" s="441">
        <v>1.1041499999999999E-2</v>
      </c>
      <c r="O119" s="441">
        <v>3.9280000000000001E-4</v>
      </c>
      <c r="P119" s="441">
        <v>3.4431000000000002E-3</v>
      </c>
      <c r="Q119" s="441">
        <v>5.1085999999999996E-3</v>
      </c>
      <c r="R119" s="441">
        <v>6.0910000000000001E-4</v>
      </c>
      <c r="S119" s="441">
        <v>1.4899999999999999E-8</v>
      </c>
      <c r="T119" s="441">
        <f t="shared" si="17"/>
        <v>3.1287100000000012E-2</v>
      </c>
      <c r="U119" s="442">
        <f t="shared" si="18"/>
        <v>-4.5214899999979075E-5</v>
      </c>
      <c r="V119" s="462">
        <f t="shared" si="19"/>
        <v>-4.0336520533603933E-4</v>
      </c>
      <c r="W119" s="463">
        <f t="shared" si="20"/>
        <v>1.3292391577797955E-7</v>
      </c>
      <c r="X119" s="580"/>
      <c r="Y119" s="458">
        <v>2004</v>
      </c>
      <c r="Z119" s="459" t="s">
        <v>478</v>
      </c>
      <c r="AA119" s="458" t="s">
        <v>560</v>
      </c>
      <c r="AB119" s="460" t="s">
        <v>8</v>
      </c>
      <c r="AC119" s="460" t="s">
        <v>131</v>
      </c>
      <c r="AD119" s="461" t="s">
        <v>314</v>
      </c>
      <c r="AE119" s="464">
        <f t="shared" si="21"/>
        <v>0.30573402327517274</v>
      </c>
      <c r="AF119" s="464">
        <f t="shared" si="22"/>
        <v>1</v>
      </c>
      <c r="AG119" s="465">
        <f t="shared" si="23"/>
        <v>0.53648270829356004</v>
      </c>
      <c r="AH119" s="466">
        <f t="shared" si="12"/>
        <v>1.0758808216660626E-3</v>
      </c>
      <c r="AI119" s="466">
        <f t="shared" si="12"/>
        <v>9.8501974232386658E-2</v>
      </c>
      <c r="AJ119" s="466">
        <f t="shared" si="12"/>
        <v>3.5041955783617698E-3</v>
      </c>
      <c r="AK119" s="466">
        <f t="shared" si="12"/>
        <v>3.0716129826520902E-2</v>
      </c>
      <c r="AL119" s="466">
        <f t="shared" si="12"/>
        <v>4.5574168868683644E-2</v>
      </c>
      <c r="AM119" s="466">
        <f t="shared" si="12"/>
        <v>5.4338226241857279E-3</v>
      </c>
      <c r="AN119" s="466">
        <f t="shared" si="13"/>
        <v>1.3292391577797955E-7</v>
      </c>
      <c r="AO119" s="466">
        <f t="shared" si="11"/>
        <v>0.27911435203605539</v>
      </c>
      <c r="AP119" s="467">
        <f t="shared" si="24"/>
        <v>-4.0336520533603933E-4</v>
      </c>
    </row>
    <row r="120" spans="1:42" ht="11.45" customHeight="1" x14ac:dyDescent="0.25">
      <c r="A120" s="537">
        <v>2011</v>
      </c>
      <c r="B120" s="538" t="s">
        <v>479</v>
      </c>
      <c r="C120" s="537" t="s">
        <v>562</v>
      </c>
      <c r="D120" s="539" t="s">
        <v>4</v>
      </c>
      <c r="E120" s="539" t="s">
        <v>132</v>
      </c>
      <c r="F120" s="540" t="s">
        <v>415</v>
      </c>
      <c r="G120" s="541">
        <v>0.49242540000000001</v>
      </c>
      <c r="H120" s="542">
        <v>0.47949310000000001</v>
      </c>
      <c r="I120" s="543">
        <v>0.47949310000000001</v>
      </c>
      <c r="J120" s="587">
        <f t="shared" si="15"/>
        <v>1.2932300000000008E-2</v>
      </c>
      <c r="K120" s="438">
        <f t="shared" si="16"/>
        <v>2.6262455186105361E-2</v>
      </c>
      <c r="L120" s="541">
        <v>3.4461000000000001E-3</v>
      </c>
      <c r="M120" s="542"/>
      <c r="N120" s="542">
        <v>2.6810000000000001E-4</v>
      </c>
      <c r="O120" s="542"/>
      <c r="P120" s="542">
        <v>2.37E-5</v>
      </c>
      <c r="Q120" s="542">
        <v>1.1473E-3</v>
      </c>
      <c r="R120" s="542">
        <v>7.8878000000000004E-3</v>
      </c>
      <c r="S120" s="542">
        <v>2.7119999999999998E-4</v>
      </c>
      <c r="T120" s="542"/>
      <c r="U120" s="543">
        <f t="shared" si="18"/>
        <v>-1.1189999999999117E-4</v>
      </c>
      <c r="V120" s="544">
        <f t="shared" si="19"/>
        <v>-8.652753183887715E-3</v>
      </c>
      <c r="W120" s="545">
        <f t="shared" si="20"/>
        <v>2.0970747662828717E-2</v>
      </c>
      <c r="X120" s="582"/>
      <c r="Y120" s="537">
        <v>2011</v>
      </c>
      <c r="Z120" s="538" t="s">
        <v>479</v>
      </c>
      <c r="AA120" s="537" t="s">
        <v>562</v>
      </c>
      <c r="AB120" s="539" t="s">
        <v>4</v>
      </c>
      <c r="AC120" s="539" t="s">
        <v>132</v>
      </c>
      <c r="AD120" s="540" t="s">
        <v>415</v>
      </c>
      <c r="AE120" s="546">
        <f t="shared" si="21"/>
        <v>2.6262455186105361E-2</v>
      </c>
      <c r="AF120" s="546">
        <f t="shared" si="22"/>
        <v>1</v>
      </c>
      <c r="AG120" s="547">
        <f t="shared" si="23"/>
        <v>0.26647232124216097</v>
      </c>
      <c r="AH120" s="548"/>
      <c r="AI120" s="548">
        <f t="shared" si="12"/>
        <v>2.0731037789101694E-2</v>
      </c>
      <c r="AJ120" s="548"/>
      <c r="AK120" s="548">
        <f t="shared" si="12"/>
        <v>1.8326206475259611E-3</v>
      </c>
      <c r="AL120" s="548">
        <f t="shared" si="12"/>
        <v>8.8715851008714555E-2</v>
      </c>
      <c r="AM120" s="548">
        <f t="shared" si="12"/>
        <v>0.60993017483355594</v>
      </c>
      <c r="AN120" s="548">
        <f t="shared" si="13"/>
        <v>2.0970747662828717E-2</v>
      </c>
      <c r="AO120" s="548"/>
      <c r="AP120" s="549">
        <f t="shared" si="24"/>
        <v>-8.652753183887715E-3</v>
      </c>
    </row>
    <row r="121" spans="1:42" ht="11.45" customHeight="1" x14ac:dyDescent="0.25">
      <c r="A121" s="550">
        <v>2004</v>
      </c>
      <c r="B121" s="551" t="s">
        <v>479</v>
      </c>
      <c r="C121" s="550" t="s">
        <v>562</v>
      </c>
      <c r="D121" s="552" t="s">
        <v>8</v>
      </c>
      <c r="E121" s="552" t="s">
        <v>133</v>
      </c>
      <c r="F121" s="553" t="s">
        <v>415</v>
      </c>
      <c r="G121" s="554">
        <v>0.4785085</v>
      </c>
      <c r="H121" s="555">
        <v>0.4717712</v>
      </c>
      <c r="I121" s="556">
        <v>0.4717712</v>
      </c>
      <c r="J121" s="275">
        <f t="shared" si="15"/>
        <v>6.7373000000000016E-3</v>
      </c>
      <c r="K121" s="433">
        <f t="shared" si="16"/>
        <v>1.4079791686041109E-2</v>
      </c>
      <c r="L121" s="554">
        <v>-2.7800000000000001E-5</v>
      </c>
      <c r="M121" s="555"/>
      <c r="N121" s="555">
        <v>2.6100000000000001E-5</v>
      </c>
      <c r="O121" s="555"/>
      <c r="P121" s="555">
        <v>7.6199999999999995E-5</v>
      </c>
      <c r="Q121" s="555">
        <v>2.1327999999999998E-3</v>
      </c>
      <c r="R121" s="555">
        <v>4.5401E-3</v>
      </c>
      <c r="S121" s="555">
        <v>0</v>
      </c>
      <c r="T121" s="555"/>
      <c r="U121" s="556">
        <f t="shared" si="18"/>
        <v>-1.0099999999998131E-5</v>
      </c>
      <c r="V121" s="557">
        <f t="shared" si="19"/>
        <v>-1.4991168569008547E-3</v>
      </c>
      <c r="W121" s="558">
        <f t="shared" si="20"/>
        <v>0</v>
      </c>
      <c r="X121" s="582"/>
      <c r="Y121" s="550">
        <v>2004</v>
      </c>
      <c r="Z121" s="551" t="s">
        <v>479</v>
      </c>
      <c r="AA121" s="550" t="s">
        <v>562</v>
      </c>
      <c r="AB121" s="552" t="s">
        <v>8</v>
      </c>
      <c r="AC121" s="552" t="s">
        <v>133</v>
      </c>
      <c r="AD121" s="553" t="s">
        <v>415</v>
      </c>
      <c r="AE121" s="559">
        <f t="shared" si="21"/>
        <v>1.4079791686041109E-2</v>
      </c>
      <c r="AF121" s="559">
        <f t="shared" si="22"/>
        <v>1</v>
      </c>
      <c r="AG121" s="560">
        <f t="shared" si="23"/>
        <v>-4.1262820417674725E-3</v>
      </c>
      <c r="AH121" s="561"/>
      <c r="AI121" s="561">
        <f t="shared" si="12"/>
        <v>3.8739554420910444E-3</v>
      </c>
      <c r="AJ121" s="561"/>
      <c r="AK121" s="561">
        <f t="shared" si="12"/>
        <v>1.1310168761966957E-2</v>
      </c>
      <c r="AL121" s="561">
        <f t="shared" si="12"/>
        <v>0.31656598340581527</v>
      </c>
      <c r="AM121" s="561">
        <f t="shared" si="12"/>
        <v>0.67387529128879509</v>
      </c>
      <c r="AN121" s="561">
        <f t="shared" si="13"/>
        <v>0</v>
      </c>
      <c r="AO121" s="561"/>
      <c r="AP121" s="562">
        <f t="shared" si="24"/>
        <v>-1.4991168569008547E-3</v>
      </c>
    </row>
    <row r="122" spans="1:42" ht="11.45" customHeight="1" x14ac:dyDescent="0.25">
      <c r="A122" s="458">
        <v>2010</v>
      </c>
      <c r="B122" s="459" t="s">
        <v>480</v>
      </c>
      <c r="C122" s="458" t="s">
        <v>559</v>
      </c>
      <c r="D122" s="460" t="s">
        <v>4</v>
      </c>
      <c r="E122" s="460" t="s">
        <v>134</v>
      </c>
      <c r="F122" s="461" t="s">
        <v>314</v>
      </c>
      <c r="G122" s="440">
        <v>0.56430040000000004</v>
      </c>
      <c r="H122" s="441">
        <v>0.3655484</v>
      </c>
      <c r="I122" s="442">
        <v>0.29437990000000003</v>
      </c>
      <c r="J122" s="272">
        <f t="shared" si="15"/>
        <v>0.26992050000000001</v>
      </c>
      <c r="K122" s="434">
        <f t="shared" si="16"/>
        <v>0.47832767795309022</v>
      </c>
      <c r="L122" s="440">
        <v>7.8643900000000003E-2</v>
      </c>
      <c r="M122" s="441">
        <v>8.4221000000000001E-3</v>
      </c>
      <c r="N122" s="441">
        <v>4.0290399999999997E-2</v>
      </c>
      <c r="O122" s="441">
        <v>1.2356999999999999E-3</v>
      </c>
      <c r="P122" s="441">
        <v>5.1974800000000002E-2</v>
      </c>
      <c r="Q122" s="441">
        <v>8.4527999999999999E-3</v>
      </c>
      <c r="R122" s="441">
        <v>2.7212999999999998E-3</v>
      </c>
      <c r="S122" s="441">
        <v>6.5916000000000004E-3</v>
      </c>
      <c r="T122" s="441">
        <f t="shared" si="17"/>
        <v>7.1168499999999968E-2</v>
      </c>
      <c r="U122" s="442">
        <f t="shared" si="18"/>
        <v>4.1939999999995869E-4</v>
      </c>
      <c r="V122" s="462">
        <f t="shared" si="19"/>
        <v>1.5537908384133797E-3</v>
      </c>
      <c r="W122" s="463">
        <f t="shared" si="20"/>
        <v>2.4420523820902821E-2</v>
      </c>
      <c r="X122" s="580"/>
      <c r="Y122" s="458">
        <v>2010</v>
      </c>
      <c r="Z122" s="459" t="s">
        <v>480</v>
      </c>
      <c r="AA122" s="458" t="s">
        <v>559</v>
      </c>
      <c r="AB122" s="460" t="s">
        <v>4</v>
      </c>
      <c r="AC122" s="460" t="s">
        <v>134</v>
      </c>
      <c r="AD122" s="461" t="s">
        <v>314</v>
      </c>
      <c r="AE122" s="464">
        <f t="shared" si="21"/>
        <v>0.47832767795309022</v>
      </c>
      <c r="AF122" s="464">
        <f t="shared" si="22"/>
        <v>1</v>
      </c>
      <c r="AG122" s="465">
        <f t="shared" si="23"/>
        <v>0.29135949288772067</v>
      </c>
      <c r="AH122" s="466">
        <f t="shared" si="12"/>
        <v>3.1202150262762553E-2</v>
      </c>
      <c r="AI122" s="466">
        <f t="shared" si="12"/>
        <v>0.14926765473537576</v>
      </c>
      <c r="AJ122" s="466">
        <f t="shared" si="12"/>
        <v>4.5780146376433054E-3</v>
      </c>
      <c r="AK122" s="466">
        <f t="shared" si="12"/>
        <v>0.19255595629083377</v>
      </c>
      <c r="AL122" s="466">
        <f t="shared" si="12"/>
        <v>3.1315887455750861E-2</v>
      </c>
      <c r="AM122" s="466">
        <f t="shared" si="12"/>
        <v>1.0081857435800541E-2</v>
      </c>
      <c r="AN122" s="466">
        <f t="shared" si="13"/>
        <v>2.4420523820902821E-2</v>
      </c>
      <c r="AO122" s="466">
        <f t="shared" si="11"/>
        <v>0.26366467163479607</v>
      </c>
      <c r="AP122" s="467">
        <f t="shared" si="24"/>
        <v>1.5537908384133797E-3</v>
      </c>
    </row>
    <row r="123" spans="1:42" ht="11.45" customHeight="1" x14ac:dyDescent="0.25">
      <c r="A123" s="458">
        <v>2007</v>
      </c>
      <c r="B123" s="459" t="s">
        <v>480</v>
      </c>
      <c r="C123" s="458" t="s">
        <v>559</v>
      </c>
      <c r="D123" s="460" t="s">
        <v>6</v>
      </c>
      <c r="E123" s="460" t="s">
        <v>135</v>
      </c>
      <c r="F123" s="461" t="s">
        <v>314</v>
      </c>
      <c r="G123" s="440">
        <v>0.5010211</v>
      </c>
      <c r="H123" s="441">
        <v>0.34798859999999998</v>
      </c>
      <c r="I123" s="442">
        <v>0.2970544</v>
      </c>
      <c r="J123" s="272">
        <f t="shared" si="15"/>
        <v>0.2039667</v>
      </c>
      <c r="K123" s="434">
        <f t="shared" si="16"/>
        <v>0.40710201626238895</v>
      </c>
      <c r="L123" s="440">
        <v>7.3046600000000003E-2</v>
      </c>
      <c r="M123" s="441">
        <v>6.5718E-3</v>
      </c>
      <c r="N123" s="441">
        <v>3.49755E-2</v>
      </c>
      <c r="O123" s="441">
        <v>5.3790000000000001E-4</v>
      </c>
      <c r="P123" s="441">
        <v>2.32681E-2</v>
      </c>
      <c r="Q123" s="441">
        <v>4.6001999999999996E-3</v>
      </c>
      <c r="R123" s="441">
        <v>1.9193999999999999E-3</v>
      </c>
      <c r="S123" s="441">
        <v>8.1414999999999994E-3</v>
      </c>
      <c r="T123" s="441">
        <f t="shared" si="17"/>
        <v>5.0934199999999985E-2</v>
      </c>
      <c r="U123" s="442">
        <f t="shared" si="18"/>
        <v>-2.8499999999959114E-5</v>
      </c>
      <c r="V123" s="462">
        <f t="shared" si="19"/>
        <v>-1.3972869100671391E-4</v>
      </c>
      <c r="W123" s="463">
        <f t="shared" si="20"/>
        <v>3.9915829397641864E-2</v>
      </c>
      <c r="X123" s="580"/>
      <c r="Y123" s="458">
        <v>2007</v>
      </c>
      <c r="Z123" s="459" t="s">
        <v>480</v>
      </c>
      <c r="AA123" s="458" t="s">
        <v>559</v>
      </c>
      <c r="AB123" s="460" t="s">
        <v>6</v>
      </c>
      <c r="AC123" s="460" t="s">
        <v>135</v>
      </c>
      <c r="AD123" s="461" t="s">
        <v>314</v>
      </c>
      <c r="AE123" s="464">
        <f t="shared" si="21"/>
        <v>0.40710201626238895</v>
      </c>
      <c r="AF123" s="464">
        <f t="shared" si="22"/>
        <v>1</v>
      </c>
      <c r="AG123" s="465">
        <f t="shared" si="23"/>
        <v>0.35813002808791827</v>
      </c>
      <c r="AH123" s="466">
        <f t="shared" si="12"/>
        <v>3.2219965317868061E-2</v>
      </c>
      <c r="AI123" s="466">
        <f t="shared" si="12"/>
        <v>0.1714765204320117</v>
      </c>
      <c r="AJ123" s="466">
        <f t="shared" si="12"/>
        <v>2.63719518921471E-3</v>
      </c>
      <c r="AK123" s="466">
        <f t="shared" si="12"/>
        <v>0.11407793527080647</v>
      </c>
      <c r="AL123" s="466">
        <f t="shared" si="12"/>
        <v>2.2553681556842366E-2</v>
      </c>
      <c r="AM123" s="466">
        <f t="shared" si="12"/>
        <v>9.4103596322340846E-3</v>
      </c>
      <c r="AN123" s="466">
        <f t="shared" si="13"/>
        <v>3.9915829397641864E-2</v>
      </c>
      <c r="AO123" s="466">
        <f t="shared" si="11"/>
        <v>0.2497182138064693</v>
      </c>
      <c r="AP123" s="467">
        <f t="shared" si="24"/>
        <v>-1.3972869100671391E-4</v>
      </c>
    </row>
    <row r="124" spans="1:42" ht="11.45" customHeight="1" x14ac:dyDescent="0.25">
      <c r="A124" s="458">
        <v>2004</v>
      </c>
      <c r="B124" s="459" t="s">
        <v>480</v>
      </c>
      <c r="C124" s="458" t="s">
        <v>559</v>
      </c>
      <c r="D124" s="460" t="s">
        <v>8</v>
      </c>
      <c r="E124" s="460" t="s">
        <v>136</v>
      </c>
      <c r="F124" s="461" t="s">
        <v>314</v>
      </c>
      <c r="G124" s="440">
        <v>0.49607630000000003</v>
      </c>
      <c r="H124" s="441">
        <v>0.36213390000000001</v>
      </c>
      <c r="I124" s="442">
        <v>0.31666709999999998</v>
      </c>
      <c r="J124" s="272">
        <f t="shared" si="15"/>
        <v>0.17940920000000005</v>
      </c>
      <c r="K124" s="434">
        <f t="shared" si="16"/>
        <v>0.36165646292717479</v>
      </c>
      <c r="L124" s="440">
        <v>6.9141099999999997E-2</v>
      </c>
      <c r="M124" s="441">
        <v>4.7688000000000001E-3</v>
      </c>
      <c r="N124" s="441">
        <v>3.1486699999999999E-2</v>
      </c>
      <c r="O124" s="441">
        <v>1.785E-4</v>
      </c>
      <c r="P124" s="441">
        <v>1.5939100000000001E-2</v>
      </c>
      <c r="Q124" s="441">
        <v>4.9449999999999997E-3</v>
      </c>
      <c r="R124" s="441">
        <v>1.9808E-3</v>
      </c>
      <c r="S124" s="441">
        <v>5.1603999999999999E-3</v>
      </c>
      <c r="T124" s="441">
        <f t="shared" si="17"/>
        <v>4.5466800000000029E-2</v>
      </c>
      <c r="U124" s="442">
        <f t="shared" si="18"/>
        <v>3.4200000000000896E-4</v>
      </c>
      <c r="V124" s="462">
        <f t="shared" si="19"/>
        <v>1.906256758293381E-3</v>
      </c>
      <c r="W124" s="463">
        <f t="shared" si="20"/>
        <v>2.8763296419581596E-2</v>
      </c>
      <c r="X124" s="580"/>
      <c r="Y124" s="458">
        <v>2004</v>
      </c>
      <c r="Z124" s="459" t="s">
        <v>480</v>
      </c>
      <c r="AA124" s="458" t="s">
        <v>559</v>
      </c>
      <c r="AB124" s="460" t="s">
        <v>8</v>
      </c>
      <c r="AC124" s="460" t="s">
        <v>136</v>
      </c>
      <c r="AD124" s="461" t="s">
        <v>314</v>
      </c>
      <c r="AE124" s="464">
        <f t="shared" si="21"/>
        <v>0.36165646292717479</v>
      </c>
      <c r="AF124" s="464">
        <f t="shared" si="22"/>
        <v>1</v>
      </c>
      <c r="AG124" s="465">
        <f t="shared" si="23"/>
        <v>0.3853821320199855</v>
      </c>
      <c r="AH124" s="466">
        <f t="shared" si="12"/>
        <v>2.6580576692834028E-2</v>
      </c>
      <c r="AI124" s="466">
        <f t="shared" si="12"/>
        <v>0.17550214816185564</v>
      </c>
      <c r="AJ124" s="466">
        <f t="shared" si="12"/>
        <v>9.9493225542502815E-4</v>
      </c>
      <c r="AK124" s="466">
        <f t="shared" si="12"/>
        <v>8.8842155251793092E-2</v>
      </c>
      <c r="AL124" s="466">
        <f t="shared" si="12"/>
        <v>2.7562689092867024E-2</v>
      </c>
      <c r="AM124" s="466">
        <f t="shared" si="12"/>
        <v>1.1040682417624065E-2</v>
      </c>
      <c r="AN124" s="466">
        <f t="shared" si="13"/>
        <v>2.8763296419581596E-2</v>
      </c>
      <c r="AO124" s="466">
        <f t="shared" si="11"/>
        <v>0.25342513092974062</v>
      </c>
      <c r="AP124" s="467">
        <f t="shared" si="24"/>
        <v>1.906256758293381E-3</v>
      </c>
    </row>
    <row r="125" spans="1:42" ht="11.45" customHeight="1" x14ac:dyDescent="0.25">
      <c r="A125" s="482">
        <v>2000</v>
      </c>
      <c r="B125" s="483" t="s">
        <v>480</v>
      </c>
      <c r="C125" s="482" t="s">
        <v>559</v>
      </c>
      <c r="D125" s="484" t="s">
        <v>10</v>
      </c>
      <c r="E125" s="484" t="s">
        <v>137</v>
      </c>
      <c r="F125" s="485" t="s">
        <v>415</v>
      </c>
      <c r="G125" s="486">
        <v>0.4401101</v>
      </c>
      <c r="H125" s="487">
        <v>0.31334820000000002</v>
      </c>
      <c r="I125" s="488">
        <v>0.31334820000000002</v>
      </c>
      <c r="J125" s="277">
        <f t="shared" si="15"/>
        <v>0.12676189999999998</v>
      </c>
      <c r="K125" s="439">
        <f t="shared" si="16"/>
        <v>0.28802315602391304</v>
      </c>
      <c r="L125" s="486">
        <v>7.1276400000000004E-2</v>
      </c>
      <c r="M125" s="487">
        <v>3.9953000000000002E-3</v>
      </c>
      <c r="N125" s="487">
        <v>2.26663E-2</v>
      </c>
      <c r="O125" s="487">
        <v>8.1369999999999999E-4</v>
      </c>
      <c r="P125" s="487">
        <v>1.59487E-2</v>
      </c>
      <c r="Q125" s="487">
        <v>1.6458E-3</v>
      </c>
      <c r="R125" s="487"/>
      <c r="S125" s="487">
        <v>5.1197999999999999E-3</v>
      </c>
      <c r="T125" s="487"/>
      <c r="U125" s="488">
        <f t="shared" si="18"/>
        <v>5.2958999999999923E-3</v>
      </c>
      <c r="V125" s="489">
        <f t="shared" si="19"/>
        <v>4.1778326137427671E-2</v>
      </c>
      <c r="W125" s="490">
        <f t="shared" si="20"/>
        <v>4.0389107452633639E-2</v>
      </c>
      <c r="X125" s="582"/>
      <c r="Y125" s="482">
        <v>2000</v>
      </c>
      <c r="Z125" s="483" t="s">
        <v>480</v>
      </c>
      <c r="AA125" s="482" t="s">
        <v>559</v>
      </c>
      <c r="AB125" s="484" t="s">
        <v>10</v>
      </c>
      <c r="AC125" s="484" t="s">
        <v>137</v>
      </c>
      <c r="AD125" s="485" t="s">
        <v>415</v>
      </c>
      <c r="AE125" s="491">
        <f t="shared" si="21"/>
        <v>0.28802315602391304</v>
      </c>
      <c r="AF125" s="491">
        <f t="shared" si="22"/>
        <v>1</v>
      </c>
      <c r="AG125" s="492">
        <f t="shared" si="23"/>
        <v>0.56228567100998028</v>
      </c>
      <c r="AH125" s="493">
        <f t="shared" si="12"/>
        <v>3.1518145436444239E-2</v>
      </c>
      <c r="AI125" s="493">
        <f t="shared" si="12"/>
        <v>0.17881003676972343</v>
      </c>
      <c r="AJ125" s="493">
        <f t="shared" ref="AJ125:AM187" si="26">+O125/$J125</f>
        <v>6.4191212028219848E-3</v>
      </c>
      <c r="AK125" s="493">
        <f t="shared" si="26"/>
        <v>0.12581619556033793</v>
      </c>
      <c r="AL125" s="493">
        <f t="shared" si="26"/>
        <v>1.2983396430630971E-2</v>
      </c>
      <c r="AM125" s="493"/>
      <c r="AN125" s="493">
        <f t="shared" si="13"/>
        <v>4.0389107452633639E-2</v>
      </c>
      <c r="AO125" s="493"/>
      <c r="AP125" s="494">
        <f t="shared" si="24"/>
        <v>4.1778326137427671E-2</v>
      </c>
    </row>
    <row r="126" spans="1:42" ht="11.45" customHeight="1" x14ac:dyDescent="0.25">
      <c r="A126" s="482">
        <v>1996</v>
      </c>
      <c r="B126" s="483" t="s">
        <v>480</v>
      </c>
      <c r="C126" s="482" t="s">
        <v>559</v>
      </c>
      <c r="D126" s="484" t="s">
        <v>12</v>
      </c>
      <c r="E126" s="484" t="s">
        <v>138</v>
      </c>
      <c r="F126" s="485" t="s">
        <v>415</v>
      </c>
      <c r="G126" s="486">
        <v>0.48101699999999997</v>
      </c>
      <c r="H126" s="487">
        <v>0.3251095</v>
      </c>
      <c r="I126" s="488">
        <v>0.3251095</v>
      </c>
      <c r="J126" s="277">
        <f t="shared" si="15"/>
        <v>0.15590749999999998</v>
      </c>
      <c r="K126" s="439">
        <f t="shared" si="16"/>
        <v>0.32412056122756572</v>
      </c>
      <c r="L126" s="486">
        <v>7.4183799999999994E-2</v>
      </c>
      <c r="M126" s="487">
        <v>4.9344999999999997E-3</v>
      </c>
      <c r="N126" s="487">
        <v>2.54659E-2</v>
      </c>
      <c r="O126" s="487">
        <v>1.6275E-3</v>
      </c>
      <c r="P126" s="487">
        <v>4.6337900000000001E-2</v>
      </c>
      <c r="Q126" s="487">
        <v>2.5138999999999999E-3</v>
      </c>
      <c r="R126" s="487">
        <v>1.083E-3</v>
      </c>
      <c r="S126" s="487">
        <v>5.4029999999999996E-4</v>
      </c>
      <c r="T126" s="487"/>
      <c r="U126" s="488">
        <f t="shared" si="18"/>
        <v>-7.793000000000383E-4</v>
      </c>
      <c r="V126" s="489">
        <f t="shared" si="19"/>
        <v>-4.9984766608408091E-3</v>
      </c>
      <c r="W126" s="490">
        <f t="shared" si="20"/>
        <v>3.4655164119750496E-3</v>
      </c>
      <c r="X126" s="582"/>
      <c r="Y126" s="482">
        <v>1996</v>
      </c>
      <c r="Z126" s="483" t="s">
        <v>480</v>
      </c>
      <c r="AA126" s="482" t="s">
        <v>559</v>
      </c>
      <c r="AB126" s="484" t="s">
        <v>12</v>
      </c>
      <c r="AC126" s="484" t="s">
        <v>138</v>
      </c>
      <c r="AD126" s="485" t="s">
        <v>415</v>
      </c>
      <c r="AE126" s="491">
        <f t="shared" si="21"/>
        <v>0.32412056122756572</v>
      </c>
      <c r="AF126" s="491">
        <f t="shared" si="22"/>
        <v>1</v>
      </c>
      <c r="AG126" s="492">
        <f t="shared" si="23"/>
        <v>0.47581931594054172</v>
      </c>
      <c r="AH126" s="493">
        <f t="shared" si="23"/>
        <v>3.1650177188396966E-2</v>
      </c>
      <c r="AI126" s="493">
        <f t="shared" si="23"/>
        <v>0.16333980084344887</v>
      </c>
      <c r="AJ126" s="493">
        <f t="shared" si="26"/>
        <v>1.0438882029408465E-2</v>
      </c>
      <c r="AK126" s="493">
        <f t="shared" si="26"/>
        <v>0.29721405320462457</v>
      </c>
      <c r="AL126" s="493">
        <f t="shared" si="26"/>
        <v>1.6124304475410099E-2</v>
      </c>
      <c r="AM126" s="493">
        <f t="shared" si="26"/>
        <v>6.9464265670349419E-3</v>
      </c>
      <c r="AN126" s="493">
        <f t="shared" si="13"/>
        <v>3.4655164119750496E-3</v>
      </c>
      <c r="AO126" s="493"/>
      <c r="AP126" s="494">
        <f t="shared" si="24"/>
        <v>-4.9984766608408091E-3</v>
      </c>
    </row>
    <row r="127" spans="1:42" ht="11.45" customHeight="1" x14ac:dyDescent="0.25">
      <c r="A127" s="482">
        <v>1995</v>
      </c>
      <c r="B127" s="483" t="s">
        <v>480</v>
      </c>
      <c r="C127" s="482" t="s">
        <v>559</v>
      </c>
      <c r="D127" s="484" t="s">
        <v>12</v>
      </c>
      <c r="E127" s="484" t="s">
        <v>139</v>
      </c>
      <c r="F127" s="485" t="s">
        <v>415</v>
      </c>
      <c r="G127" s="486">
        <v>0.49032369999999997</v>
      </c>
      <c r="H127" s="487">
        <v>0.3359627</v>
      </c>
      <c r="I127" s="488">
        <v>0.3359627</v>
      </c>
      <c r="J127" s="277">
        <f t="shared" si="15"/>
        <v>0.15436099999999997</v>
      </c>
      <c r="K127" s="439">
        <f t="shared" si="16"/>
        <v>0.31481447868010454</v>
      </c>
      <c r="L127" s="486">
        <v>7.4697600000000003E-2</v>
      </c>
      <c r="M127" s="487">
        <v>5.0181000000000002E-3</v>
      </c>
      <c r="N127" s="487">
        <v>2.5453300000000002E-2</v>
      </c>
      <c r="O127" s="487">
        <v>1.7741E-3</v>
      </c>
      <c r="P127" s="487">
        <v>4.4306100000000001E-2</v>
      </c>
      <c r="Q127" s="487">
        <v>2.9318E-3</v>
      </c>
      <c r="R127" s="487">
        <v>8.1939999999999997E-4</v>
      </c>
      <c r="S127" s="487">
        <v>3.9360000000000003E-4</v>
      </c>
      <c r="T127" s="487"/>
      <c r="U127" s="488">
        <f t="shared" si="18"/>
        <v>-1.0330000000000339E-3</v>
      </c>
      <c r="V127" s="489">
        <f t="shared" si="19"/>
        <v>-6.6921048710492552E-3</v>
      </c>
      <c r="W127" s="490">
        <f t="shared" si="20"/>
        <v>2.5498668705178128E-3</v>
      </c>
      <c r="X127" s="582"/>
      <c r="Y127" s="482">
        <v>1995</v>
      </c>
      <c r="Z127" s="483" t="s">
        <v>480</v>
      </c>
      <c r="AA127" s="482" t="s">
        <v>559</v>
      </c>
      <c r="AB127" s="484" t="s">
        <v>12</v>
      </c>
      <c r="AC127" s="484" t="s">
        <v>139</v>
      </c>
      <c r="AD127" s="485" t="s">
        <v>415</v>
      </c>
      <c r="AE127" s="491">
        <f t="shared" si="21"/>
        <v>0.31481447868010454</v>
      </c>
      <c r="AF127" s="491">
        <f t="shared" si="22"/>
        <v>1</v>
      </c>
      <c r="AG127" s="492">
        <f t="shared" si="23"/>
        <v>0.48391497852436832</v>
      </c>
      <c r="AH127" s="493">
        <f t="shared" si="23"/>
        <v>3.2508859103011781E-2</v>
      </c>
      <c r="AI127" s="493">
        <f t="shared" si="23"/>
        <v>0.16489463012030245</v>
      </c>
      <c r="AJ127" s="493">
        <f t="shared" si="26"/>
        <v>1.1493188046203383E-2</v>
      </c>
      <c r="AK127" s="493">
        <f t="shared" si="26"/>
        <v>0.28702910709311297</v>
      </c>
      <c r="AL127" s="493">
        <f t="shared" si="26"/>
        <v>1.8993139458801125E-2</v>
      </c>
      <c r="AM127" s="493">
        <f t="shared" si="26"/>
        <v>5.3083356547314418E-3</v>
      </c>
      <c r="AN127" s="493">
        <f t="shared" si="13"/>
        <v>2.5498668705178128E-3</v>
      </c>
      <c r="AO127" s="493"/>
      <c r="AP127" s="494">
        <f t="shared" si="24"/>
        <v>-6.6921048710492552E-3</v>
      </c>
    </row>
    <row r="128" spans="1:42" ht="11.45" customHeight="1" x14ac:dyDescent="0.25">
      <c r="A128" s="482">
        <v>1994</v>
      </c>
      <c r="B128" s="483" t="s">
        <v>480</v>
      </c>
      <c r="C128" s="482" t="s">
        <v>559</v>
      </c>
      <c r="D128" s="484" t="s">
        <v>12</v>
      </c>
      <c r="E128" s="484" t="s">
        <v>140</v>
      </c>
      <c r="F128" s="485" t="s">
        <v>415</v>
      </c>
      <c r="G128" s="486">
        <v>0.50000020000000001</v>
      </c>
      <c r="H128" s="487">
        <v>0.33317930000000001</v>
      </c>
      <c r="I128" s="488">
        <v>0.33317930000000001</v>
      </c>
      <c r="J128" s="277">
        <f t="shared" si="15"/>
        <v>0.16682089999999999</v>
      </c>
      <c r="K128" s="439">
        <f t="shared" si="16"/>
        <v>0.33364166654333338</v>
      </c>
      <c r="L128" s="486">
        <v>7.59383E-2</v>
      </c>
      <c r="M128" s="487">
        <v>5.3747999999999999E-3</v>
      </c>
      <c r="N128" s="487">
        <v>2.20412E-2</v>
      </c>
      <c r="O128" s="487">
        <v>2.1922999999999999E-3</v>
      </c>
      <c r="P128" s="487">
        <v>5.68619E-2</v>
      </c>
      <c r="Q128" s="487">
        <v>2.5737999999999998E-3</v>
      </c>
      <c r="R128" s="487">
        <v>2.1564000000000002E-3</v>
      </c>
      <c r="S128" s="487">
        <v>3.4820000000000001E-4</v>
      </c>
      <c r="T128" s="487"/>
      <c r="U128" s="488">
        <f t="shared" si="18"/>
        <v>-6.6599999999997217E-4</v>
      </c>
      <c r="V128" s="489">
        <f t="shared" si="19"/>
        <v>-3.9923055204711894E-3</v>
      </c>
      <c r="W128" s="490">
        <f t="shared" si="20"/>
        <v>2.0872684417839733E-3</v>
      </c>
      <c r="X128" s="582"/>
      <c r="Y128" s="482">
        <v>1994</v>
      </c>
      <c r="Z128" s="483" t="s">
        <v>480</v>
      </c>
      <c r="AA128" s="482" t="s">
        <v>559</v>
      </c>
      <c r="AB128" s="484" t="s">
        <v>12</v>
      </c>
      <c r="AC128" s="484" t="s">
        <v>140</v>
      </c>
      <c r="AD128" s="485" t="s">
        <v>415</v>
      </c>
      <c r="AE128" s="491">
        <f t="shared" si="21"/>
        <v>0.33364166654333338</v>
      </c>
      <c r="AF128" s="491">
        <f t="shared" si="22"/>
        <v>1</v>
      </c>
      <c r="AG128" s="492">
        <f t="shared" si="23"/>
        <v>0.45520855000782279</v>
      </c>
      <c r="AH128" s="493">
        <f t="shared" si="23"/>
        <v>3.2218984551695862E-2</v>
      </c>
      <c r="AI128" s="493">
        <f t="shared" si="23"/>
        <v>0.13212493158830818</v>
      </c>
      <c r="AJ128" s="493">
        <f t="shared" si="26"/>
        <v>1.3141638727521551E-2</v>
      </c>
      <c r="AK128" s="493">
        <f t="shared" si="26"/>
        <v>0.34085597188361894</v>
      </c>
      <c r="AL128" s="493">
        <f t="shared" si="26"/>
        <v>1.5428522445329091E-2</v>
      </c>
      <c r="AM128" s="493">
        <f t="shared" si="26"/>
        <v>1.2926437874391039E-2</v>
      </c>
      <c r="AN128" s="493">
        <f t="shared" si="13"/>
        <v>2.0872684417839733E-3</v>
      </c>
      <c r="AO128" s="493"/>
      <c r="AP128" s="494">
        <f t="shared" si="24"/>
        <v>-3.9923055204711894E-3</v>
      </c>
    </row>
    <row r="129" spans="1:42" ht="11.45" customHeight="1" x14ac:dyDescent="0.25">
      <c r="A129" s="458">
        <v>1987</v>
      </c>
      <c r="B129" s="459" t="s">
        <v>480</v>
      </c>
      <c r="C129" s="458" t="s">
        <v>559</v>
      </c>
      <c r="D129" s="460" t="s">
        <v>16</v>
      </c>
      <c r="E129" s="460" t="s">
        <v>141</v>
      </c>
      <c r="F129" s="461" t="s">
        <v>314</v>
      </c>
      <c r="G129" s="440">
        <v>0.50979379999999996</v>
      </c>
      <c r="H129" s="441">
        <v>0.372668</v>
      </c>
      <c r="I129" s="442">
        <v>0.3283874</v>
      </c>
      <c r="J129" s="272">
        <f t="shared" si="15"/>
        <v>0.18140639999999997</v>
      </c>
      <c r="K129" s="434">
        <f t="shared" si="16"/>
        <v>0.35584269561536447</v>
      </c>
      <c r="L129" s="440">
        <v>3.7652100000000001E-2</v>
      </c>
      <c r="M129" s="441">
        <v>9.0632999999999998E-3</v>
      </c>
      <c r="N129" s="441">
        <v>1.18265E-2</v>
      </c>
      <c r="O129" s="441"/>
      <c r="P129" s="441">
        <v>1.6412900000000001E-2</v>
      </c>
      <c r="Q129" s="441"/>
      <c r="R129" s="441"/>
      <c r="S129" s="441">
        <v>6.23552E-2</v>
      </c>
      <c r="T129" s="441">
        <f t="shared" si="17"/>
        <v>4.4280600000000003E-2</v>
      </c>
      <c r="U129" s="442">
        <f t="shared" si="18"/>
        <v>-1.8420000000005099E-4</v>
      </c>
      <c r="V129" s="462">
        <f t="shared" si="19"/>
        <v>-1.0153996771891786E-3</v>
      </c>
      <c r="W129" s="463">
        <f t="shared" si="20"/>
        <v>0.34373208442480535</v>
      </c>
      <c r="X129" s="580"/>
      <c r="Y129" s="458">
        <v>1987</v>
      </c>
      <c r="Z129" s="459" t="s">
        <v>480</v>
      </c>
      <c r="AA129" s="458" t="s">
        <v>559</v>
      </c>
      <c r="AB129" s="460" t="s">
        <v>16</v>
      </c>
      <c r="AC129" s="460" t="s">
        <v>141</v>
      </c>
      <c r="AD129" s="461" t="s">
        <v>314</v>
      </c>
      <c r="AE129" s="464">
        <f t="shared" si="21"/>
        <v>0.35584269561536447</v>
      </c>
      <c r="AF129" s="464">
        <f t="shared" si="22"/>
        <v>1</v>
      </c>
      <c r="AG129" s="465">
        <f t="shared" si="23"/>
        <v>0.20755662424258464</v>
      </c>
      <c r="AH129" s="466">
        <f t="shared" si="23"/>
        <v>4.9961302357579451E-2</v>
      </c>
      <c r="AI129" s="466">
        <f t="shared" si="23"/>
        <v>6.5193400012347982E-2</v>
      </c>
      <c r="AJ129" s="466"/>
      <c r="AK129" s="466">
        <f t="shared" si="26"/>
        <v>9.0475859727109975E-2</v>
      </c>
      <c r="AL129" s="466"/>
      <c r="AM129" s="466"/>
      <c r="AN129" s="466">
        <f t="shared" ref="AN129:AP192" si="27">+S129/$J129</f>
        <v>0.34373208442480535</v>
      </c>
      <c r="AO129" s="466">
        <f t="shared" si="27"/>
        <v>0.2440961289127617</v>
      </c>
      <c r="AP129" s="467">
        <f t="shared" si="24"/>
        <v>-1.0153996771891786E-3</v>
      </c>
    </row>
    <row r="130" spans="1:42" ht="11.45" customHeight="1" x14ac:dyDescent="0.25">
      <c r="A130" s="469">
        <v>2012</v>
      </c>
      <c r="B130" s="470" t="s">
        <v>481</v>
      </c>
      <c r="C130" s="469" t="s">
        <v>563</v>
      </c>
      <c r="D130" s="471" t="s">
        <v>20</v>
      </c>
      <c r="E130" s="471" t="s">
        <v>142</v>
      </c>
      <c r="F130" s="472" t="s">
        <v>314</v>
      </c>
      <c r="G130" s="473">
        <v>0.4941641</v>
      </c>
      <c r="H130" s="474">
        <v>0.41023349999999997</v>
      </c>
      <c r="I130" s="475">
        <v>0.37147249999999998</v>
      </c>
      <c r="J130" s="581">
        <f t="shared" si="15"/>
        <v>0.12269160000000001</v>
      </c>
      <c r="K130" s="435">
        <f t="shared" si="16"/>
        <v>0.24828108719350517</v>
      </c>
      <c r="L130" s="473">
        <v>5.4976400000000002E-2</v>
      </c>
      <c r="M130" s="474"/>
      <c r="N130" s="474">
        <v>1.04309E-2</v>
      </c>
      <c r="O130" s="474"/>
      <c r="P130" s="474">
        <v>2.6535999999999999E-3</v>
      </c>
      <c r="Q130" s="474"/>
      <c r="R130" s="474">
        <v>5.4251999999999998E-3</v>
      </c>
      <c r="S130" s="474">
        <v>1.0510200000000001E-2</v>
      </c>
      <c r="T130" s="474">
        <f t="shared" si="17"/>
        <v>3.876099999999999E-2</v>
      </c>
      <c r="U130" s="475">
        <f t="shared" si="18"/>
        <v>-6.569999999998799E-5</v>
      </c>
      <c r="V130" s="476">
        <f t="shared" si="19"/>
        <v>-5.3548898213070812E-4</v>
      </c>
      <c r="W130" s="477">
        <f t="shared" si="20"/>
        <v>8.5663566209911682E-2</v>
      </c>
      <c r="X130" s="580"/>
      <c r="Y130" s="469">
        <v>2012</v>
      </c>
      <c r="Z130" s="470" t="s">
        <v>481</v>
      </c>
      <c r="AA130" s="469" t="s">
        <v>563</v>
      </c>
      <c r="AB130" s="471" t="s">
        <v>20</v>
      </c>
      <c r="AC130" s="471" t="s">
        <v>142</v>
      </c>
      <c r="AD130" s="472" t="s">
        <v>314</v>
      </c>
      <c r="AE130" s="478">
        <f t="shared" si="21"/>
        <v>0.24828108719350517</v>
      </c>
      <c r="AF130" s="478">
        <f t="shared" si="22"/>
        <v>1</v>
      </c>
      <c r="AG130" s="479">
        <f t="shared" si="23"/>
        <v>0.44808609554362316</v>
      </c>
      <c r="AH130" s="480"/>
      <c r="AI130" s="480">
        <f t="shared" si="23"/>
        <v>8.5017230193428064E-2</v>
      </c>
      <c r="AJ130" s="480"/>
      <c r="AK130" s="480">
        <f t="shared" si="26"/>
        <v>2.162821252636692E-2</v>
      </c>
      <c r="AL130" s="480"/>
      <c r="AM130" s="480">
        <f t="shared" si="26"/>
        <v>4.4218186086089017E-2</v>
      </c>
      <c r="AN130" s="480">
        <f t="shared" si="27"/>
        <v>8.5663566209911682E-2</v>
      </c>
      <c r="AO130" s="480">
        <f t="shared" si="27"/>
        <v>0.3159221984227118</v>
      </c>
      <c r="AP130" s="481">
        <f t="shared" si="24"/>
        <v>-5.3548898213070812E-4</v>
      </c>
    </row>
    <row r="131" spans="1:42" ht="11.45" customHeight="1" x14ac:dyDescent="0.25">
      <c r="A131" s="458">
        <v>2010</v>
      </c>
      <c r="B131" s="459" t="s">
        <v>481</v>
      </c>
      <c r="C131" s="458" t="s">
        <v>563</v>
      </c>
      <c r="D131" s="460" t="s">
        <v>4</v>
      </c>
      <c r="E131" s="460" t="s">
        <v>143</v>
      </c>
      <c r="F131" s="461" t="s">
        <v>314</v>
      </c>
      <c r="G131" s="440">
        <v>0.50564679999999995</v>
      </c>
      <c r="H131" s="441">
        <v>0.41691479999999997</v>
      </c>
      <c r="I131" s="442">
        <v>0.37691259999999999</v>
      </c>
      <c r="J131" s="273">
        <f t="shared" si="15"/>
        <v>0.12873419999999997</v>
      </c>
      <c r="K131" s="436">
        <f t="shared" si="16"/>
        <v>0.25459312706023252</v>
      </c>
      <c r="L131" s="440">
        <v>5.5056399999999998E-2</v>
      </c>
      <c r="M131" s="441"/>
      <c r="N131" s="441">
        <v>1.05717E-2</v>
      </c>
      <c r="O131" s="441"/>
      <c r="P131" s="441">
        <v>5.3401999999999998E-3</v>
      </c>
      <c r="Q131" s="441"/>
      <c r="R131" s="441">
        <v>5.5342999999999998E-3</v>
      </c>
      <c r="S131" s="441">
        <v>1.22252E-2</v>
      </c>
      <c r="T131" s="441">
        <f t="shared" si="17"/>
        <v>4.0002199999999988E-2</v>
      </c>
      <c r="U131" s="442">
        <f t="shared" si="18"/>
        <v>4.1999999999542403E-6</v>
      </c>
      <c r="V131" s="462">
        <f t="shared" si="19"/>
        <v>3.2625362956807452E-5</v>
      </c>
      <c r="W131" s="463">
        <f t="shared" si="20"/>
        <v>9.4964663624740001E-2</v>
      </c>
      <c r="X131" s="580"/>
      <c r="Y131" s="458">
        <v>2010</v>
      </c>
      <c r="Z131" s="459" t="s">
        <v>481</v>
      </c>
      <c r="AA131" s="458" t="s">
        <v>563</v>
      </c>
      <c r="AB131" s="460" t="s">
        <v>4</v>
      </c>
      <c r="AC131" s="460" t="s">
        <v>143</v>
      </c>
      <c r="AD131" s="461" t="s">
        <v>314</v>
      </c>
      <c r="AE131" s="464">
        <f t="shared" si="21"/>
        <v>0.25459312706023252</v>
      </c>
      <c r="AF131" s="464">
        <f t="shared" si="22"/>
        <v>1</v>
      </c>
      <c r="AG131" s="465">
        <f t="shared" si="23"/>
        <v>0.42767500788446283</v>
      </c>
      <c r="AH131" s="466"/>
      <c r="AI131" s="466">
        <f t="shared" si="23"/>
        <v>8.2120368946247399E-2</v>
      </c>
      <c r="AJ131" s="466"/>
      <c r="AK131" s="466">
        <f t="shared" si="26"/>
        <v>4.1482372205676514E-2</v>
      </c>
      <c r="AL131" s="466"/>
      <c r="AM131" s="466">
        <f t="shared" si="26"/>
        <v>4.299013005091111E-2</v>
      </c>
      <c r="AN131" s="466">
        <f t="shared" si="27"/>
        <v>9.4964663624740001E-2</v>
      </c>
      <c r="AO131" s="466">
        <f t="shared" si="27"/>
        <v>0.31073483192500517</v>
      </c>
      <c r="AP131" s="467">
        <f t="shared" si="24"/>
        <v>3.2625362956807452E-5</v>
      </c>
    </row>
    <row r="132" spans="1:42" ht="11.45" customHeight="1" x14ac:dyDescent="0.25">
      <c r="A132" s="458">
        <v>2007</v>
      </c>
      <c r="B132" s="459" t="s">
        <v>481</v>
      </c>
      <c r="C132" s="458" t="s">
        <v>563</v>
      </c>
      <c r="D132" s="460" t="s">
        <v>6</v>
      </c>
      <c r="E132" s="460" t="s">
        <v>144</v>
      </c>
      <c r="F132" s="461" t="s">
        <v>314</v>
      </c>
      <c r="G132" s="440">
        <v>0.5117642</v>
      </c>
      <c r="H132" s="441">
        <v>0.41743560000000002</v>
      </c>
      <c r="I132" s="442">
        <v>0.36888179999999998</v>
      </c>
      <c r="J132" s="273">
        <f t="shared" si="15"/>
        <v>0.14288240000000002</v>
      </c>
      <c r="K132" s="436">
        <f t="shared" si="16"/>
        <v>0.27919577023949704</v>
      </c>
      <c r="L132" s="440">
        <v>5.9362900000000003E-2</v>
      </c>
      <c r="M132" s="441"/>
      <c r="N132" s="441">
        <v>1.13145E-2</v>
      </c>
      <c r="O132" s="441"/>
      <c r="P132" s="441">
        <v>3.5103000000000001E-3</v>
      </c>
      <c r="Q132" s="441"/>
      <c r="R132" s="441">
        <v>7.8867999999999994E-3</v>
      </c>
      <c r="S132" s="441">
        <v>1.2276799999999999E-2</v>
      </c>
      <c r="T132" s="441">
        <f t="shared" si="17"/>
        <v>4.8553800000000036E-2</v>
      </c>
      <c r="U132" s="442">
        <f t="shared" si="18"/>
        <v>-2.2700000000014375E-5</v>
      </c>
      <c r="V132" s="462">
        <f t="shared" si="19"/>
        <v>-1.5887191144615693E-4</v>
      </c>
      <c r="W132" s="463">
        <f t="shared" si="20"/>
        <v>8.5922408918103266E-2</v>
      </c>
      <c r="X132" s="580"/>
      <c r="Y132" s="458">
        <v>2007</v>
      </c>
      <c r="Z132" s="459" t="s">
        <v>481</v>
      </c>
      <c r="AA132" s="458" t="s">
        <v>563</v>
      </c>
      <c r="AB132" s="460" t="s">
        <v>6</v>
      </c>
      <c r="AC132" s="460" t="s">
        <v>144</v>
      </c>
      <c r="AD132" s="461" t="s">
        <v>314</v>
      </c>
      <c r="AE132" s="464">
        <f t="shared" si="21"/>
        <v>0.27919577023949704</v>
      </c>
      <c r="AF132" s="464">
        <f t="shared" si="22"/>
        <v>1</v>
      </c>
      <c r="AG132" s="465">
        <f t="shared" si="23"/>
        <v>0.41546684546172236</v>
      </c>
      <c r="AH132" s="466"/>
      <c r="AI132" s="466">
        <f t="shared" si="23"/>
        <v>7.918749965006186E-2</v>
      </c>
      <c r="AJ132" s="466"/>
      <c r="AK132" s="466">
        <f t="shared" si="26"/>
        <v>2.4567756420664822E-2</v>
      </c>
      <c r="AL132" s="466"/>
      <c r="AM132" s="466">
        <f t="shared" si="26"/>
        <v>5.5197841021707349E-2</v>
      </c>
      <c r="AN132" s="466">
        <f t="shared" si="27"/>
        <v>8.5922408918103266E-2</v>
      </c>
      <c r="AO132" s="466">
        <f t="shared" si="27"/>
        <v>0.33981652043918653</v>
      </c>
      <c r="AP132" s="467">
        <f t="shared" si="24"/>
        <v>-1.5887191144615693E-4</v>
      </c>
    </row>
    <row r="133" spans="1:42" ht="11.45" customHeight="1" x14ac:dyDescent="0.25">
      <c r="A133" s="458">
        <v>2005</v>
      </c>
      <c r="B133" s="459" t="s">
        <v>481</v>
      </c>
      <c r="C133" s="458" t="s">
        <v>563</v>
      </c>
      <c r="D133" s="460" t="s">
        <v>8</v>
      </c>
      <c r="E133" s="460" t="s">
        <v>145</v>
      </c>
      <c r="F133" s="461" t="s">
        <v>314</v>
      </c>
      <c r="G133" s="440">
        <v>0.51659659999999996</v>
      </c>
      <c r="H133" s="441">
        <v>0.41556579999999999</v>
      </c>
      <c r="I133" s="442">
        <v>0.37016100000000002</v>
      </c>
      <c r="J133" s="273">
        <f t="shared" si="15"/>
        <v>0.14643559999999994</v>
      </c>
      <c r="K133" s="436">
        <f t="shared" si="16"/>
        <v>0.28346218306508397</v>
      </c>
      <c r="L133" s="440">
        <v>6.30714E-2</v>
      </c>
      <c r="M133" s="441"/>
      <c r="N133" s="441">
        <v>1.16606E-2</v>
      </c>
      <c r="O133" s="441">
        <v>-4.3780000000000002E-4</v>
      </c>
      <c r="P133" s="441">
        <v>3.0885000000000001E-3</v>
      </c>
      <c r="Q133" s="441"/>
      <c r="R133" s="441">
        <v>1.07571E-2</v>
      </c>
      <c r="S133" s="441">
        <v>1.29073E-2</v>
      </c>
      <c r="T133" s="441">
        <f t="shared" si="17"/>
        <v>4.5404799999999967E-2</v>
      </c>
      <c r="U133" s="442">
        <f t="shared" si="18"/>
        <v>-1.6300000000024628E-5</v>
      </c>
      <c r="V133" s="462">
        <f t="shared" si="19"/>
        <v>-1.1131173020784996E-4</v>
      </c>
      <c r="W133" s="463">
        <f t="shared" si="20"/>
        <v>8.8143183761325836E-2</v>
      </c>
      <c r="X133" s="580"/>
      <c r="Y133" s="458">
        <v>2005</v>
      </c>
      <c r="Z133" s="459" t="s">
        <v>481</v>
      </c>
      <c r="AA133" s="458" t="s">
        <v>563</v>
      </c>
      <c r="AB133" s="460" t="s">
        <v>8</v>
      </c>
      <c r="AC133" s="460" t="s">
        <v>145</v>
      </c>
      <c r="AD133" s="461" t="s">
        <v>314</v>
      </c>
      <c r="AE133" s="464">
        <f t="shared" si="21"/>
        <v>0.28346218306508397</v>
      </c>
      <c r="AF133" s="464">
        <f t="shared" si="22"/>
        <v>1</v>
      </c>
      <c r="AG133" s="465">
        <f t="shared" si="23"/>
        <v>0.43071083807489452</v>
      </c>
      <c r="AH133" s="466"/>
      <c r="AI133" s="466">
        <f t="shared" si="23"/>
        <v>7.9629543635564057E-2</v>
      </c>
      <c r="AJ133" s="466">
        <f t="shared" si="26"/>
        <v>-2.9897101524492689E-3</v>
      </c>
      <c r="AK133" s="466">
        <f t="shared" si="26"/>
        <v>2.109118274517946E-2</v>
      </c>
      <c r="AL133" s="466"/>
      <c r="AM133" s="466">
        <f t="shared" si="26"/>
        <v>7.3459595890616791E-2</v>
      </c>
      <c r="AN133" s="466">
        <f t="shared" si="27"/>
        <v>8.8143183761325836E-2</v>
      </c>
      <c r="AO133" s="466">
        <f t="shared" si="27"/>
        <v>0.31006667777507646</v>
      </c>
      <c r="AP133" s="467">
        <f t="shared" si="24"/>
        <v>-1.1131173020784996E-4</v>
      </c>
    </row>
    <row r="134" spans="1:42" ht="11.45" customHeight="1" x14ac:dyDescent="0.25">
      <c r="A134" s="458">
        <v>2001</v>
      </c>
      <c r="B134" s="459" t="s">
        <v>481</v>
      </c>
      <c r="C134" s="458" t="s">
        <v>563</v>
      </c>
      <c r="D134" s="460" t="s">
        <v>10</v>
      </c>
      <c r="E134" s="460" t="s">
        <v>146</v>
      </c>
      <c r="F134" s="461" t="s">
        <v>314</v>
      </c>
      <c r="G134" s="440">
        <v>0.52954069999999998</v>
      </c>
      <c r="H134" s="441">
        <v>0.4095086</v>
      </c>
      <c r="I134" s="442">
        <v>0.34671960000000002</v>
      </c>
      <c r="J134" s="273">
        <f t="shared" si="15"/>
        <v>0.18282109999999996</v>
      </c>
      <c r="K134" s="436">
        <f t="shared" si="16"/>
        <v>0.34524466202503407</v>
      </c>
      <c r="L134" s="440">
        <v>6.0481199999999999E-2</v>
      </c>
      <c r="M134" s="441"/>
      <c r="N134" s="441">
        <v>2.2059599999999999E-2</v>
      </c>
      <c r="O134" s="441">
        <v>5.2800000000000003E-5</v>
      </c>
      <c r="P134" s="441">
        <v>8.0884000000000008E-3</v>
      </c>
      <c r="Q134" s="441"/>
      <c r="R134" s="441">
        <v>1.38893E-2</v>
      </c>
      <c r="S134" s="441">
        <v>1.5648599999999999E-2</v>
      </c>
      <c r="T134" s="441">
        <f t="shared" si="17"/>
        <v>6.2788999999999984E-2</v>
      </c>
      <c r="U134" s="442">
        <f t="shared" si="18"/>
        <v>-1.8780000000001573E-4</v>
      </c>
      <c r="V134" s="462">
        <f t="shared" si="19"/>
        <v>-1.0272337273980726E-3</v>
      </c>
      <c r="W134" s="463">
        <f t="shared" si="20"/>
        <v>8.5595152857082704E-2</v>
      </c>
      <c r="X134" s="580"/>
      <c r="Y134" s="458">
        <v>2001</v>
      </c>
      <c r="Z134" s="459" t="s">
        <v>481</v>
      </c>
      <c r="AA134" s="458" t="s">
        <v>563</v>
      </c>
      <c r="AB134" s="460" t="s">
        <v>10</v>
      </c>
      <c r="AC134" s="460" t="s">
        <v>146</v>
      </c>
      <c r="AD134" s="461" t="s">
        <v>314</v>
      </c>
      <c r="AE134" s="464">
        <f t="shared" si="21"/>
        <v>0.34524466202503407</v>
      </c>
      <c r="AF134" s="464">
        <f t="shared" si="22"/>
        <v>1</v>
      </c>
      <c r="AG134" s="465">
        <f t="shared" si="23"/>
        <v>0.330821770572434</v>
      </c>
      <c r="AH134" s="466"/>
      <c r="AI134" s="466">
        <f t="shared" si="23"/>
        <v>0.12066222115499799</v>
      </c>
      <c r="AJ134" s="466">
        <f t="shared" si="26"/>
        <v>2.8880692655278855E-4</v>
      </c>
      <c r="AK134" s="466">
        <f t="shared" si="26"/>
        <v>4.4242158044120745E-2</v>
      </c>
      <c r="AL134" s="466"/>
      <c r="AM134" s="466">
        <f t="shared" si="26"/>
        <v>7.597208418503118E-2</v>
      </c>
      <c r="AN134" s="466">
        <f t="shared" si="27"/>
        <v>8.5595152857082704E-2</v>
      </c>
      <c r="AO134" s="466">
        <f t="shared" si="27"/>
        <v>0.34344503998717874</v>
      </c>
      <c r="AP134" s="467">
        <f t="shared" si="24"/>
        <v>-1.0272337273980726E-3</v>
      </c>
    </row>
    <row r="135" spans="1:42" ht="11.45" customHeight="1" x14ac:dyDescent="0.25">
      <c r="A135" s="458">
        <v>1997</v>
      </c>
      <c r="B135" s="459" t="s">
        <v>481</v>
      </c>
      <c r="C135" s="458" t="s">
        <v>563</v>
      </c>
      <c r="D135" s="460" t="s">
        <v>12</v>
      </c>
      <c r="E135" s="460" t="s">
        <v>147</v>
      </c>
      <c r="F135" s="461" t="s">
        <v>314</v>
      </c>
      <c r="G135" s="440">
        <v>0.49474899999999999</v>
      </c>
      <c r="H135" s="441">
        <v>0.39285809999999999</v>
      </c>
      <c r="I135" s="442">
        <v>0.33565289999999998</v>
      </c>
      <c r="J135" s="273">
        <f t="shared" ref="J135:J198" si="28">G135-I135</f>
        <v>0.15909610000000002</v>
      </c>
      <c r="K135" s="436">
        <f t="shared" ref="K135:K198" si="29">(G135-I135)/G135</f>
        <v>0.32156932100923907</v>
      </c>
      <c r="L135" s="440">
        <v>5.0740100000000003E-2</v>
      </c>
      <c r="M135" s="441"/>
      <c r="N135" s="441">
        <v>2.07034E-2</v>
      </c>
      <c r="O135" s="441"/>
      <c r="P135" s="441">
        <v>6.1450999999999997E-3</v>
      </c>
      <c r="Q135" s="441"/>
      <c r="R135" s="441">
        <v>8.2407999999999995E-3</v>
      </c>
      <c r="S135" s="441">
        <v>1.6072199999999998E-2</v>
      </c>
      <c r="T135" s="441">
        <f t="shared" ref="T135:T198" si="30">H135-I135</f>
        <v>5.7205200000000012E-2</v>
      </c>
      <c r="U135" s="442">
        <f t="shared" ref="U135:U198" si="31">J135-SUM(L135:T135)</f>
        <v>-1.0699999999974619E-5</v>
      </c>
      <c r="V135" s="462">
        <f t="shared" ref="V135:V198" si="32">U135/J135</f>
        <v>-6.725494842409473E-5</v>
      </c>
      <c r="W135" s="463">
        <f t="shared" ref="W135:W198" si="33">S135/J135</f>
        <v>0.10102196094058871</v>
      </c>
      <c r="X135" s="580"/>
      <c r="Y135" s="458">
        <v>1997</v>
      </c>
      <c r="Z135" s="459" t="s">
        <v>481</v>
      </c>
      <c r="AA135" s="458" t="s">
        <v>563</v>
      </c>
      <c r="AB135" s="460" t="s">
        <v>12</v>
      </c>
      <c r="AC135" s="460" t="s">
        <v>147</v>
      </c>
      <c r="AD135" s="461" t="s">
        <v>314</v>
      </c>
      <c r="AE135" s="464">
        <f t="shared" ref="AE135:AE198" si="34">+(G135-I135)/G135</f>
        <v>0.32156932100923907</v>
      </c>
      <c r="AF135" s="464">
        <f t="shared" ref="AF135:AF198" si="35">+J135/$J135</f>
        <v>1</v>
      </c>
      <c r="AG135" s="465">
        <f t="shared" ref="AG135:AH198" si="36">+L135/$J135</f>
        <v>0.3189273652842527</v>
      </c>
      <c r="AH135" s="466"/>
      <c r="AI135" s="466">
        <f t="shared" ref="AI135:AI198" si="37">+N135/$J135</f>
        <v>0.13013141114081361</v>
      </c>
      <c r="AJ135" s="466"/>
      <c r="AK135" s="466">
        <f t="shared" si="26"/>
        <v>3.8625082575877087E-2</v>
      </c>
      <c r="AL135" s="466"/>
      <c r="AM135" s="466">
        <f t="shared" si="26"/>
        <v>5.1797624203233132E-2</v>
      </c>
      <c r="AN135" s="466">
        <f t="shared" si="27"/>
        <v>0.10102196094058871</v>
      </c>
      <c r="AO135" s="466">
        <f t="shared" si="27"/>
        <v>0.35956381080365896</v>
      </c>
      <c r="AP135" s="467">
        <f t="shared" si="24"/>
        <v>-6.725494842409473E-5</v>
      </c>
    </row>
    <row r="136" spans="1:42" ht="11.45" customHeight="1" x14ac:dyDescent="0.25">
      <c r="A136" s="458">
        <v>1992</v>
      </c>
      <c r="B136" s="459" t="s">
        <v>481</v>
      </c>
      <c r="C136" s="458" t="s">
        <v>563</v>
      </c>
      <c r="D136" s="460" t="s">
        <v>14</v>
      </c>
      <c r="E136" s="460" t="s">
        <v>148</v>
      </c>
      <c r="F136" s="461" t="s">
        <v>314</v>
      </c>
      <c r="G136" s="440">
        <v>0.46680430000000001</v>
      </c>
      <c r="H136" s="441">
        <v>0.36252800000000002</v>
      </c>
      <c r="I136" s="442">
        <v>0.30546220000000002</v>
      </c>
      <c r="J136" s="273">
        <f t="shared" si="28"/>
        <v>0.16134209999999999</v>
      </c>
      <c r="K136" s="436">
        <f t="shared" si="29"/>
        <v>0.34563113493170478</v>
      </c>
      <c r="L136" s="440">
        <v>5.1830899999999999E-2</v>
      </c>
      <c r="M136" s="441">
        <v>5.6192000000000004E-3</v>
      </c>
      <c r="N136" s="441">
        <v>1.5383000000000001E-2</v>
      </c>
      <c r="O136" s="441"/>
      <c r="P136" s="441">
        <v>6.4659000000000001E-3</v>
      </c>
      <c r="Q136" s="441"/>
      <c r="R136" s="441"/>
      <c r="S136" s="441">
        <v>2.5073000000000002E-2</v>
      </c>
      <c r="T136" s="441">
        <f t="shared" si="30"/>
        <v>5.70658E-2</v>
      </c>
      <c r="U136" s="442">
        <f t="shared" si="31"/>
        <v>-9.5700000000004115E-5</v>
      </c>
      <c r="V136" s="462">
        <f t="shared" si="32"/>
        <v>-5.9314958711956841E-4</v>
      </c>
      <c r="W136" s="463">
        <f t="shared" si="33"/>
        <v>0.15540271262119437</v>
      </c>
      <c r="X136" s="580"/>
      <c r="Y136" s="458">
        <v>1992</v>
      </c>
      <c r="Z136" s="459" t="s">
        <v>481</v>
      </c>
      <c r="AA136" s="458" t="s">
        <v>563</v>
      </c>
      <c r="AB136" s="460" t="s">
        <v>14</v>
      </c>
      <c r="AC136" s="460" t="s">
        <v>148</v>
      </c>
      <c r="AD136" s="461" t="s">
        <v>314</v>
      </c>
      <c r="AE136" s="464">
        <f t="shared" si="34"/>
        <v>0.34563113493170478</v>
      </c>
      <c r="AF136" s="464">
        <f t="shared" si="35"/>
        <v>1</v>
      </c>
      <c r="AG136" s="465">
        <f t="shared" si="36"/>
        <v>0.32124845282167519</v>
      </c>
      <c r="AH136" s="466">
        <f t="shared" si="36"/>
        <v>3.4827859560523887E-2</v>
      </c>
      <c r="AI136" s="466">
        <f t="shared" si="37"/>
        <v>9.5343992671472616E-2</v>
      </c>
      <c r="AJ136" s="466"/>
      <c r="AK136" s="466">
        <f t="shared" si="26"/>
        <v>4.007571489400473E-2</v>
      </c>
      <c r="AL136" s="466"/>
      <c r="AM136" s="466"/>
      <c r="AN136" s="466">
        <f t="shared" si="27"/>
        <v>0.15540271262119437</v>
      </c>
      <c r="AO136" s="466">
        <f t="shared" si="27"/>
        <v>0.35369441701824883</v>
      </c>
      <c r="AP136" s="467">
        <f t="shared" si="24"/>
        <v>-5.9314958711956841E-4</v>
      </c>
    </row>
    <row r="137" spans="1:42" ht="11.45" customHeight="1" x14ac:dyDescent="0.25">
      <c r="A137" s="458">
        <v>1986</v>
      </c>
      <c r="B137" s="459" t="s">
        <v>481</v>
      </c>
      <c r="C137" s="458" t="s">
        <v>563</v>
      </c>
      <c r="D137" s="460" t="s">
        <v>16</v>
      </c>
      <c r="E137" s="460" t="s">
        <v>149</v>
      </c>
      <c r="F137" s="461" t="s">
        <v>314</v>
      </c>
      <c r="G137" s="440">
        <v>0.47330990000000001</v>
      </c>
      <c r="H137" s="441">
        <v>0.37321860000000001</v>
      </c>
      <c r="I137" s="442">
        <v>0.30858069999999999</v>
      </c>
      <c r="J137" s="273">
        <f t="shared" si="28"/>
        <v>0.16472920000000002</v>
      </c>
      <c r="K137" s="436">
        <f t="shared" si="29"/>
        <v>0.34803666688569163</v>
      </c>
      <c r="L137" s="440">
        <v>5.9880799999999998E-2</v>
      </c>
      <c r="M137" s="441"/>
      <c r="N137" s="441">
        <v>2.2833699999999998E-2</v>
      </c>
      <c r="O137" s="441"/>
      <c r="P137" s="441">
        <v>2.9891000000000002E-3</v>
      </c>
      <c r="Q137" s="441"/>
      <c r="R137" s="441"/>
      <c r="S137" s="441">
        <v>1.4452899999999999E-2</v>
      </c>
      <c r="T137" s="441">
        <f t="shared" si="30"/>
        <v>6.4637900000000026E-2</v>
      </c>
      <c r="U137" s="442">
        <f t="shared" si="31"/>
        <v>-6.519999999998749E-5</v>
      </c>
      <c r="V137" s="462">
        <f t="shared" si="32"/>
        <v>-3.95801108728674E-4</v>
      </c>
      <c r="W137" s="463">
        <f t="shared" si="33"/>
        <v>8.7737328901008424E-2</v>
      </c>
      <c r="X137" s="580"/>
      <c r="Y137" s="458">
        <v>1986</v>
      </c>
      <c r="Z137" s="459" t="s">
        <v>481</v>
      </c>
      <c r="AA137" s="458" t="s">
        <v>563</v>
      </c>
      <c r="AB137" s="460" t="s">
        <v>16</v>
      </c>
      <c r="AC137" s="460" t="s">
        <v>149</v>
      </c>
      <c r="AD137" s="461" t="s">
        <v>314</v>
      </c>
      <c r="AE137" s="464">
        <f t="shared" si="34"/>
        <v>0.34803666688569163</v>
      </c>
      <c r="AF137" s="464">
        <f t="shared" si="35"/>
        <v>1</v>
      </c>
      <c r="AG137" s="465">
        <f t="shared" si="36"/>
        <v>0.36351053729393445</v>
      </c>
      <c r="AH137" s="466"/>
      <c r="AI137" s="466">
        <f t="shared" si="37"/>
        <v>0.13861355485244872</v>
      </c>
      <c r="AJ137" s="466"/>
      <c r="AK137" s="466">
        <f t="shared" si="26"/>
        <v>1.8145538253084455E-2</v>
      </c>
      <c r="AL137" s="466"/>
      <c r="AM137" s="466"/>
      <c r="AN137" s="466">
        <f t="shared" si="27"/>
        <v>8.7737328901008424E-2</v>
      </c>
      <c r="AO137" s="466">
        <f t="shared" si="27"/>
        <v>0.39238884180825268</v>
      </c>
      <c r="AP137" s="467">
        <f t="shared" si="24"/>
        <v>-3.95801108728674E-4</v>
      </c>
    </row>
    <row r="138" spans="1:42" ht="11.45" customHeight="1" x14ac:dyDescent="0.25">
      <c r="A138" s="496">
        <v>1979</v>
      </c>
      <c r="B138" s="497" t="s">
        <v>481</v>
      </c>
      <c r="C138" s="496" t="s">
        <v>563</v>
      </c>
      <c r="D138" s="498" t="s">
        <v>18</v>
      </c>
      <c r="E138" s="498" t="s">
        <v>150</v>
      </c>
      <c r="F138" s="499" t="s">
        <v>314</v>
      </c>
      <c r="G138" s="443">
        <v>0.42657790000000001</v>
      </c>
      <c r="H138" s="444">
        <v>0.35823450000000001</v>
      </c>
      <c r="I138" s="445">
        <v>0.30289860000000002</v>
      </c>
      <c r="J138" s="276">
        <f t="shared" si="28"/>
        <v>0.12367929999999999</v>
      </c>
      <c r="K138" s="437">
        <f t="shared" si="29"/>
        <v>0.28993367917090873</v>
      </c>
      <c r="L138" s="443">
        <v>4.0704499999999998E-2</v>
      </c>
      <c r="M138" s="444"/>
      <c r="N138" s="444">
        <v>1.7728899999999999E-2</v>
      </c>
      <c r="O138" s="444"/>
      <c r="P138" s="444"/>
      <c r="Q138" s="444"/>
      <c r="R138" s="444"/>
      <c r="S138" s="444">
        <v>9.9287999999999998E-3</v>
      </c>
      <c r="T138" s="444">
        <f t="shared" si="30"/>
        <v>5.5335899999999993E-2</v>
      </c>
      <c r="U138" s="445">
        <f t="shared" si="31"/>
        <v>-1.8799999999999373E-5</v>
      </c>
      <c r="V138" s="501">
        <f t="shared" si="32"/>
        <v>-1.5200603496300007E-4</v>
      </c>
      <c r="W138" s="502">
        <f t="shared" si="33"/>
        <v>8.0278591486206669E-2</v>
      </c>
      <c r="X138" s="580"/>
      <c r="Y138" s="496">
        <v>1979</v>
      </c>
      <c r="Z138" s="497" t="s">
        <v>481</v>
      </c>
      <c r="AA138" s="496" t="s">
        <v>563</v>
      </c>
      <c r="AB138" s="498" t="s">
        <v>18</v>
      </c>
      <c r="AC138" s="498" t="s">
        <v>150</v>
      </c>
      <c r="AD138" s="499" t="s">
        <v>314</v>
      </c>
      <c r="AE138" s="503">
        <f t="shared" si="34"/>
        <v>0.28993367917090873</v>
      </c>
      <c r="AF138" s="503">
        <f t="shared" si="35"/>
        <v>1</v>
      </c>
      <c r="AG138" s="504">
        <f t="shared" si="36"/>
        <v>0.32911327926338524</v>
      </c>
      <c r="AH138" s="505"/>
      <c r="AI138" s="505">
        <f t="shared" si="37"/>
        <v>0.14334573368380965</v>
      </c>
      <c r="AJ138" s="505"/>
      <c r="AK138" s="505"/>
      <c r="AL138" s="505"/>
      <c r="AM138" s="505"/>
      <c r="AN138" s="505">
        <f t="shared" si="27"/>
        <v>8.0278591486206669E-2</v>
      </c>
      <c r="AO138" s="505">
        <f t="shared" si="27"/>
        <v>0.44741440160156143</v>
      </c>
      <c r="AP138" s="506">
        <f t="shared" si="24"/>
        <v>-1.5200603496300007E-4</v>
      </c>
    </row>
    <row r="139" spans="1:42" ht="11.45" customHeight="1" x14ac:dyDescent="0.25">
      <c r="A139" s="458">
        <v>2014</v>
      </c>
      <c r="B139" s="459" t="s">
        <v>482</v>
      </c>
      <c r="C139" s="458" t="s">
        <v>559</v>
      </c>
      <c r="D139" s="460" t="s">
        <v>20</v>
      </c>
      <c r="E139" s="484" t="s">
        <v>151</v>
      </c>
      <c r="F139" s="485" t="s">
        <v>415</v>
      </c>
      <c r="G139" s="813">
        <v>0.48859019999999997</v>
      </c>
      <c r="H139" s="814">
        <v>0.3188744</v>
      </c>
      <c r="I139" s="815">
        <v>0.3188744</v>
      </c>
      <c r="J139" s="277">
        <f t="shared" si="28"/>
        <v>0.16971579999999997</v>
      </c>
      <c r="K139" s="439">
        <f t="shared" si="29"/>
        <v>0.34735817460112783</v>
      </c>
      <c r="L139" s="813">
        <v>0.1630096</v>
      </c>
      <c r="M139" s="814"/>
      <c r="N139" s="814"/>
      <c r="O139" s="814">
        <v>-2.1609999999999999E-4</v>
      </c>
      <c r="P139" s="814">
        <v>5.3064999999999996E-3</v>
      </c>
      <c r="Q139" s="814"/>
      <c r="R139" s="814">
        <v>0</v>
      </c>
      <c r="S139" s="814">
        <v>1.4272E-3</v>
      </c>
      <c r="T139" s="542"/>
      <c r="U139" s="543">
        <f t="shared" si="31"/>
        <v>1.8859999999998323E-4</v>
      </c>
      <c r="V139" s="489">
        <f t="shared" si="32"/>
        <v>1.1112695459113604E-3</v>
      </c>
      <c r="W139" s="490">
        <f t="shared" si="33"/>
        <v>8.4093525764837463E-3</v>
      </c>
      <c r="X139" s="582"/>
      <c r="Y139" s="482">
        <v>2014</v>
      </c>
      <c r="Z139" s="483" t="s">
        <v>482</v>
      </c>
      <c r="AA139" s="482" t="s">
        <v>559</v>
      </c>
      <c r="AB139" s="484" t="s">
        <v>20</v>
      </c>
      <c r="AC139" s="484" t="s">
        <v>151</v>
      </c>
      <c r="AD139" s="485" t="s">
        <v>416</v>
      </c>
      <c r="AE139" s="491">
        <f t="shared" si="34"/>
        <v>0.34735817460112783</v>
      </c>
      <c r="AF139" s="491">
        <f t="shared" si="35"/>
        <v>1</v>
      </c>
      <c r="AG139" s="492">
        <f t="shared" si="36"/>
        <v>0.96048570610396933</v>
      </c>
      <c r="AH139" s="493"/>
      <c r="AI139" s="493"/>
      <c r="AJ139" s="493">
        <f t="shared" ref="AJ139:AK200" si="38">+O139/$J139</f>
        <v>-1.2733051371763857E-3</v>
      </c>
      <c r="AK139" s="493">
        <f t="shared" si="26"/>
        <v>3.126697691081208E-2</v>
      </c>
      <c r="AL139" s="493"/>
      <c r="AM139" s="493"/>
      <c r="AN139" s="493">
        <f t="shared" si="27"/>
        <v>8.4093525764837463E-3</v>
      </c>
      <c r="AO139" s="493"/>
      <c r="AP139" s="494">
        <f t="shared" si="24"/>
        <v>1.1112695459113604E-3</v>
      </c>
    </row>
    <row r="140" spans="1:42" ht="11.45" customHeight="1" x14ac:dyDescent="0.25">
      <c r="A140" s="458">
        <v>2010</v>
      </c>
      <c r="B140" s="459" t="s">
        <v>482</v>
      </c>
      <c r="C140" s="458" t="s">
        <v>559</v>
      </c>
      <c r="D140" s="460" t="s">
        <v>4</v>
      </c>
      <c r="E140" s="484" t="s">
        <v>152</v>
      </c>
      <c r="F140" s="485" t="s">
        <v>415</v>
      </c>
      <c r="G140" s="745">
        <v>0.48193789999999997</v>
      </c>
      <c r="H140" s="746">
        <v>0.31983230000000001</v>
      </c>
      <c r="I140" s="747">
        <v>0.31983230000000001</v>
      </c>
      <c r="J140" s="277">
        <f t="shared" si="28"/>
        <v>0.16210559999999996</v>
      </c>
      <c r="K140" s="439">
        <f t="shared" si="29"/>
        <v>0.33636200846623593</v>
      </c>
      <c r="L140" s="745">
        <v>0.1562866</v>
      </c>
      <c r="M140" s="746"/>
      <c r="N140" s="746"/>
      <c r="O140" s="746">
        <v>-6.2899999999999997E-5</v>
      </c>
      <c r="P140" s="746">
        <v>4.6930000000000001E-3</v>
      </c>
      <c r="Q140" s="746"/>
      <c r="R140" s="746">
        <v>0</v>
      </c>
      <c r="S140" s="746">
        <v>1.1938999999999999E-3</v>
      </c>
      <c r="T140" s="487"/>
      <c r="U140" s="488">
        <f t="shared" si="31"/>
        <v>-5.000000000032756E-6</v>
      </c>
      <c r="V140" s="489">
        <f t="shared" si="32"/>
        <v>-3.0844091752738692E-5</v>
      </c>
      <c r="W140" s="490">
        <f t="shared" si="33"/>
        <v>7.3649522286706945E-3</v>
      </c>
      <c r="X140" s="582"/>
      <c r="Y140" s="482">
        <v>2010</v>
      </c>
      <c r="Z140" s="483" t="s">
        <v>482</v>
      </c>
      <c r="AA140" s="482" t="s">
        <v>559</v>
      </c>
      <c r="AB140" s="484" t="s">
        <v>4</v>
      </c>
      <c r="AC140" s="484" t="s">
        <v>152</v>
      </c>
      <c r="AD140" s="485" t="s">
        <v>416</v>
      </c>
      <c r="AE140" s="491">
        <f t="shared" si="34"/>
        <v>0.33636200846623593</v>
      </c>
      <c r="AF140" s="491">
        <f t="shared" si="35"/>
        <v>1</v>
      </c>
      <c r="AG140" s="492">
        <f t="shared" si="36"/>
        <v>0.96410364601839815</v>
      </c>
      <c r="AH140" s="493"/>
      <c r="AI140" s="493"/>
      <c r="AJ140" s="493">
        <f t="shared" si="38"/>
        <v>-3.8801867424691076E-4</v>
      </c>
      <c r="AK140" s="493">
        <f t="shared" si="26"/>
        <v>2.8950264518930877E-2</v>
      </c>
      <c r="AL140" s="493"/>
      <c r="AM140" s="493"/>
      <c r="AN140" s="493">
        <f t="shared" si="27"/>
        <v>7.3649522286706945E-3</v>
      </c>
      <c r="AO140" s="493"/>
      <c r="AP140" s="494">
        <f t="shared" si="24"/>
        <v>-3.0844091752738692E-5</v>
      </c>
    </row>
    <row r="141" spans="1:42" ht="11.45" customHeight="1" x14ac:dyDescent="0.25">
      <c r="A141" s="458">
        <v>2008</v>
      </c>
      <c r="B141" s="459" t="s">
        <v>482</v>
      </c>
      <c r="C141" s="458" t="s">
        <v>559</v>
      </c>
      <c r="D141" s="460" t="s">
        <v>6</v>
      </c>
      <c r="E141" s="484" t="s">
        <v>153</v>
      </c>
      <c r="F141" s="485" t="s">
        <v>415</v>
      </c>
      <c r="G141" s="745">
        <v>0.47008810000000001</v>
      </c>
      <c r="H141" s="746">
        <v>0.31893280000000002</v>
      </c>
      <c r="I141" s="747">
        <v>0.31893280000000002</v>
      </c>
      <c r="J141" s="277">
        <f t="shared" si="28"/>
        <v>0.15115529999999999</v>
      </c>
      <c r="K141" s="439">
        <f t="shared" si="29"/>
        <v>0.32154674836482777</v>
      </c>
      <c r="L141" s="745">
        <v>0.14793919999999999</v>
      </c>
      <c r="M141" s="746"/>
      <c r="N141" s="746"/>
      <c r="O141" s="746">
        <v>2.1599999999999999E-4</v>
      </c>
      <c r="P141" s="746">
        <v>2.2182999999999999E-3</v>
      </c>
      <c r="Q141" s="746"/>
      <c r="R141" s="746">
        <v>0</v>
      </c>
      <c r="S141" s="746">
        <v>7.2530000000000001E-4</v>
      </c>
      <c r="T141" s="487"/>
      <c r="U141" s="488">
        <f t="shared" si="31"/>
        <v>5.6499999999987116E-5</v>
      </c>
      <c r="V141" s="489">
        <f t="shared" si="32"/>
        <v>3.7378775338997122E-4</v>
      </c>
      <c r="W141" s="490">
        <f t="shared" si="33"/>
        <v>4.7983762395364237E-3</v>
      </c>
      <c r="X141" s="582"/>
      <c r="Y141" s="482">
        <v>2008</v>
      </c>
      <c r="Z141" s="483" t="s">
        <v>482</v>
      </c>
      <c r="AA141" s="482" t="s">
        <v>559</v>
      </c>
      <c r="AB141" s="484" t="s">
        <v>6</v>
      </c>
      <c r="AC141" s="484" t="s">
        <v>153</v>
      </c>
      <c r="AD141" s="485" t="s">
        <v>416</v>
      </c>
      <c r="AE141" s="491">
        <f t="shared" si="34"/>
        <v>0.32154674836482777</v>
      </c>
      <c r="AF141" s="491">
        <f t="shared" si="35"/>
        <v>1</v>
      </c>
      <c r="AG141" s="492">
        <f t="shared" si="36"/>
        <v>0.97872320719154404</v>
      </c>
      <c r="AH141" s="493"/>
      <c r="AI141" s="493"/>
      <c r="AJ141" s="493">
        <f t="shared" si="38"/>
        <v>1.4289938890664105E-3</v>
      </c>
      <c r="AK141" s="493">
        <f t="shared" si="26"/>
        <v>1.4675634926463049E-2</v>
      </c>
      <c r="AL141" s="493"/>
      <c r="AM141" s="493"/>
      <c r="AN141" s="493">
        <f t="shared" si="27"/>
        <v>4.7983762395364237E-3</v>
      </c>
      <c r="AO141" s="493"/>
      <c r="AP141" s="494">
        <f t="shared" si="24"/>
        <v>3.7378775338997122E-4</v>
      </c>
    </row>
    <row r="142" spans="1:42" ht="11.45" customHeight="1" x14ac:dyDescent="0.25">
      <c r="A142" s="458">
        <v>2004</v>
      </c>
      <c r="B142" s="459" t="s">
        <v>482</v>
      </c>
      <c r="C142" s="458" t="s">
        <v>559</v>
      </c>
      <c r="D142" s="460" t="s">
        <v>8</v>
      </c>
      <c r="E142" s="484" t="s">
        <v>154</v>
      </c>
      <c r="F142" s="485" t="s">
        <v>415</v>
      </c>
      <c r="G142" s="745">
        <v>0.48633559999999998</v>
      </c>
      <c r="H142" s="746">
        <v>0.32870909999999998</v>
      </c>
      <c r="I142" s="747">
        <v>0.32870909999999998</v>
      </c>
      <c r="J142" s="277">
        <f t="shared" si="28"/>
        <v>0.1576265</v>
      </c>
      <c r="K142" s="439">
        <f t="shared" si="29"/>
        <v>0.32411055246623938</v>
      </c>
      <c r="L142" s="745">
        <v>0.153832</v>
      </c>
      <c r="M142" s="746"/>
      <c r="N142" s="746"/>
      <c r="O142" s="746">
        <v>4.0599999999999998E-5</v>
      </c>
      <c r="P142" s="746">
        <v>3.1595E-3</v>
      </c>
      <c r="Q142" s="746"/>
      <c r="R142" s="746">
        <v>0</v>
      </c>
      <c r="S142" s="746">
        <v>5.9080000000000005E-4</v>
      </c>
      <c r="T142" s="487"/>
      <c r="U142" s="488">
        <f t="shared" si="31"/>
        <v>3.5999999999924981E-6</v>
      </c>
      <c r="V142" s="489">
        <f t="shared" si="32"/>
        <v>2.2838799313519606E-5</v>
      </c>
      <c r="W142" s="490">
        <f t="shared" si="33"/>
        <v>3.7481007317931949E-3</v>
      </c>
      <c r="X142" s="582"/>
      <c r="Y142" s="482">
        <v>2004</v>
      </c>
      <c r="Z142" s="483" t="s">
        <v>482</v>
      </c>
      <c r="AA142" s="482" t="s">
        <v>559</v>
      </c>
      <c r="AB142" s="484" t="s">
        <v>8</v>
      </c>
      <c r="AC142" s="484" t="s">
        <v>154</v>
      </c>
      <c r="AD142" s="485" t="s">
        <v>416</v>
      </c>
      <c r="AE142" s="491">
        <f t="shared" si="34"/>
        <v>0.32411055246623938</v>
      </c>
      <c r="AF142" s="491">
        <f t="shared" si="35"/>
        <v>1</v>
      </c>
      <c r="AG142" s="492">
        <f t="shared" si="36"/>
        <v>0.97592727111240807</v>
      </c>
      <c r="AH142" s="493"/>
      <c r="AI142" s="493">
        <f t="shared" si="37"/>
        <v>0</v>
      </c>
      <c r="AJ142" s="493">
        <f t="shared" si="38"/>
        <v>2.5757090336967452E-4</v>
      </c>
      <c r="AK142" s="493">
        <f t="shared" si="26"/>
        <v>2.0044218453115433E-2</v>
      </c>
      <c r="AL142" s="493"/>
      <c r="AM142" s="493">
        <f t="shared" si="26"/>
        <v>0</v>
      </c>
      <c r="AN142" s="493">
        <f t="shared" si="27"/>
        <v>3.7481007317931949E-3</v>
      </c>
      <c r="AO142" s="493"/>
      <c r="AP142" s="494">
        <f t="shared" si="24"/>
        <v>2.2838799313519606E-5</v>
      </c>
    </row>
    <row r="143" spans="1:42" ht="11.45" customHeight="1" x14ac:dyDescent="0.25">
      <c r="A143" s="482">
        <v>2000</v>
      </c>
      <c r="B143" s="483" t="s">
        <v>482</v>
      </c>
      <c r="C143" s="482" t="s">
        <v>559</v>
      </c>
      <c r="D143" s="484" t="s">
        <v>10</v>
      </c>
      <c r="E143" s="484" t="s">
        <v>155</v>
      </c>
      <c r="F143" s="485" t="s">
        <v>415</v>
      </c>
      <c r="G143" s="745">
        <v>0.4674336</v>
      </c>
      <c r="H143" s="746">
        <v>0.32770690000000002</v>
      </c>
      <c r="I143" s="747">
        <v>0.32770690000000002</v>
      </c>
      <c r="J143" s="277">
        <f t="shared" si="28"/>
        <v>0.13972669999999998</v>
      </c>
      <c r="K143" s="439">
        <f t="shared" si="29"/>
        <v>0.29892309838231562</v>
      </c>
      <c r="L143" s="745">
        <v>0.13601279999999999</v>
      </c>
      <c r="M143" s="746"/>
      <c r="N143" s="746"/>
      <c r="O143" s="746">
        <v>-2.26E-5</v>
      </c>
      <c r="P143" s="746">
        <v>2.9328000000000002E-3</v>
      </c>
      <c r="Q143" s="746"/>
      <c r="R143" s="746">
        <v>0</v>
      </c>
      <c r="S143" s="746">
        <v>8.0780000000000001E-4</v>
      </c>
      <c r="T143" s="487"/>
      <c r="U143" s="488">
        <f t="shared" si="31"/>
        <v>-4.1000000000068759E-6</v>
      </c>
      <c r="V143" s="489">
        <f t="shared" si="32"/>
        <v>-2.9342996005823344E-5</v>
      </c>
      <c r="W143" s="490">
        <f t="shared" si="33"/>
        <v>5.7812858959669132E-3</v>
      </c>
      <c r="X143" s="582"/>
      <c r="Y143" s="482">
        <v>2000</v>
      </c>
      <c r="Z143" s="483" t="s">
        <v>482</v>
      </c>
      <c r="AA143" s="482" t="s">
        <v>559</v>
      </c>
      <c r="AB143" s="484" t="s">
        <v>10</v>
      </c>
      <c r="AC143" s="484" t="s">
        <v>155</v>
      </c>
      <c r="AD143" s="485" t="s">
        <v>415</v>
      </c>
      <c r="AE143" s="491">
        <f t="shared" si="34"/>
        <v>0.29892309838231562</v>
      </c>
      <c r="AF143" s="491">
        <f t="shared" si="35"/>
        <v>1</v>
      </c>
      <c r="AG143" s="492">
        <f t="shared" si="36"/>
        <v>0.97342025539857457</v>
      </c>
      <c r="AH143" s="493"/>
      <c r="AI143" s="493"/>
      <c r="AJ143" s="493">
        <f t="shared" si="38"/>
        <v>-1.617443194464623E-4</v>
      </c>
      <c r="AK143" s="493">
        <f t="shared" si="26"/>
        <v>2.0989546020910826E-2</v>
      </c>
      <c r="AL143" s="493"/>
      <c r="AM143" s="493">
        <f t="shared" si="26"/>
        <v>0</v>
      </c>
      <c r="AN143" s="493">
        <f t="shared" si="27"/>
        <v>5.7812858959669132E-3</v>
      </c>
      <c r="AO143" s="493"/>
      <c r="AP143" s="494">
        <f t="shared" si="24"/>
        <v>-2.9342996005823344E-5</v>
      </c>
    </row>
    <row r="144" spans="1:42" ht="11.45" customHeight="1" x14ac:dyDescent="0.25">
      <c r="A144" s="482">
        <v>1998</v>
      </c>
      <c r="B144" s="483" t="s">
        <v>482</v>
      </c>
      <c r="C144" s="482" t="s">
        <v>559</v>
      </c>
      <c r="D144" s="484" t="s">
        <v>10</v>
      </c>
      <c r="E144" s="484" t="s">
        <v>156</v>
      </c>
      <c r="F144" s="485" t="s">
        <v>415</v>
      </c>
      <c r="G144" s="745">
        <v>0.47374699999999997</v>
      </c>
      <c r="H144" s="746">
        <v>0.34007959999999998</v>
      </c>
      <c r="I144" s="747">
        <v>0.34007959999999998</v>
      </c>
      <c r="J144" s="277">
        <f t="shared" si="28"/>
        <v>0.13366739999999999</v>
      </c>
      <c r="K144" s="439">
        <f t="shared" si="29"/>
        <v>0.28214933287176491</v>
      </c>
      <c r="L144" s="745">
        <v>0.13059399999999999</v>
      </c>
      <c r="M144" s="746"/>
      <c r="N144" s="746"/>
      <c r="O144" s="746">
        <v>7.6899999999999999E-5</v>
      </c>
      <c r="P144" s="746">
        <v>2.7084000000000001E-3</v>
      </c>
      <c r="Q144" s="746"/>
      <c r="R144" s="746">
        <v>0</v>
      </c>
      <c r="S144" s="746">
        <v>2.4250000000000001E-4</v>
      </c>
      <c r="T144" s="487"/>
      <c r="U144" s="488">
        <f t="shared" si="31"/>
        <v>4.5600000000006746E-5</v>
      </c>
      <c r="V144" s="489">
        <f t="shared" si="32"/>
        <v>3.4114526054974324E-4</v>
      </c>
      <c r="W144" s="490">
        <f t="shared" si="33"/>
        <v>1.8142045105986951E-3</v>
      </c>
      <c r="X144" s="582"/>
      <c r="Y144" s="482">
        <v>1998</v>
      </c>
      <c r="Z144" s="483" t="s">
        <v>482</v>
      </c>
      <c r="AA144" s="482" t="s">
        <v>559</v>
      </c>
      <c r="AB144" s="484" t="s">
        <v>10</v>
      </c>
      <c r="AC144" s="484" t="s">
        <v>156</v>
      </c>
      <c r="AD144" s="485" t="s">
        <v>415</v>
      </c>
      <c r="AE144" s="491">
        <f t="shared" si="34"/>
        <v>0.28214933287176491</v>
      </c>
      <c r="AF144" s="491">
        <f t="shared" si="35"/>
        <v>1</v>
      </c>
      <c r="AG144" s="492">
        <f t="shared" si="36"/>
        <v>0.97700710868917928</v>
      </c>
      <c r="AH144" s="493"/>
      <c r="AI144" s="493"/>
      <c r="AJ144" s="493">
        <f t="shared" si="38"/>
        <v>5.7530856439191608E-4</v>
      </c>
      <c r="AK144" s="493">
        <f t="shared" si="26"/>
        <v>2.0262232975280438E-2</v>
      </c>
      <c r="AL144" s="493"/>
      <c r="AM144" s="493">
        <f t="shared" si="26"/>
        <v>0</v>
      </c>
      <c r="AN144" s="493">
        <f t="shared" si="27"/>
        <v>1.8142045105986951E-3</v>
      </c>
      <c r="AO144" s="493"/>
      <c r="AP144" s="494">
        <f t="shared" si="24"/>
        <v>3.4114526054974324E-4</v>
      </c>
    </row>
    <row r="145" spans="1:42" ht="11.45" customHeight="1" x14ac:dyDescent="0.25">
      <c r="A145" s="482">
        <v>1995</v>
      </c>
      <c r="B145" s="483" t="s">
        <v>482</v>
      </c>
      <c r="C145" s="482" t="s">
        <v>559</v>
      </c>
      <c r="D145" s="484" t="s">
        <v>12</v>
      </c>
      <c r="E145" s="484" t="s">
        <v>157</v>
      </c>
      <c r="F145" s="485" t="s">
        <v>415</v>
      </c>
      <c r="G145" s="745">
        <v>0.46990500000000002</v>
      </c>
      <c r="H145" s="746">
        <v>0.33578249999999998</v>
      </c>
      <c r="I145" s="747">
        <v>0.33578249999999998</v>
      </c>
      <c r="J145" s="277">
        <f t="shared" si="28"/>
        <v>0.13412250000000003</v>
      </c>
      <c r="K145" s="439">
        <f t="shared" si="29"/>
        <v>0.28542471350592147</v>
      </c>
      <c r="L145" s="745">
        <v>0.1290306</v>
      </c>
      <c r="M145" s="746"/>
      <c r="N145" s="746"/>
      <c r="O145" s="746">
        <v>-2.1800000000000001E-4</v>
      </c>
      <c r="P145" s="746">
        <v>4.3838999999999996E-3</v>
      </c>
      <c r="Q145" s="746"/>
      <c r="R145" s="746">
        <v>0</v>
      </c>
      <c r="S145" s="746">
        <v>8.9999999999999998E-4</v>
      </c>
      <c r="T145" s="487"/>
      <c r="U145" s="488">
        <f t="shared" si="31"/>
        <v>2.6000000000026002E-5</v>
      </c>
      <c r="V145" s="489">
        <f t="shared" si="32"/>
        <v>1.9385263471845512E-4</v>
      </c>
      <c r="W145" s="490">
        <f t="shared" si="33"/>
        <v>6.7102835094782739E-3</v>
      </c>
      <c r="X145" s="582"/>
      <c r="Y145" s="482">
        <v>1995</v>
      </c>
      <c r="Z145" s="483" t="s">
        <v>482</v>
      </c>
      <c r="AA145" s="482" t="s">
        <v>559</v>
      </c>
      <c r="AB145" s="484" t="s">
        <v>12</v>
      </c>
      <c r="AC145" s="484" t="s">
        <v>157</v>
      </c>
      <c r="AD145" s="485" t="s">
        <v>415</v>
      </c>
      <c r="AE145" s="491">
        <f t="shared" si="34"/>
        <v>0.28542471350592147</v>
      </c>
      <c r="AF145" s="491">
        <f t="shared" si="35"/>
        <v>1</v>
      </c>
      <c r="AG145" s="492">
        <f t="shared" si="36"/>
        <v>0.96203545266454149</v>
      </c>
      <c r="AH145" s="493"/>
      <c r="AI145" s="493"/>
      <c r="AJ145" s="493">
        <f t="shared" si="38"/>
        <v>-1.6253797834069597E-3</v>
      </c>
      <c r="AK145" s="493">
        <f t="shared" si="26"/>
        <v>3.2685790974668671E-2</v>
      </c>
      <c r="AL145" s="493"/>
      <c r="AM145" s="493">
        <f t="shared" si="26"/>
        <v>0</v>
      </c>
      <c r="AN145" s="493">
        <f t="shared" si="27"/>
        <v>6.7102835094782739E-3</v>
      </c>
      <c r="AO145" s="493"/>
      <c r="AP145" s="494">
        <f t="shared" si="24"/>
        <v>1.9385263471845512E-4</v>
      </c>
    </row>
    <row r="146" spans="1:42" ht="11.45" customHeight="1" x14ac:dyDescent="0.25">
      <c r="A146" s="482">
        <v>1993</v>
      </c>
      <c r="B146" s="483" t="s">
        <v>482</v>
      </c>
      <c r="C146" s="482" t="s">
        <v>559</v>
      </c>
      <c r="D146" s="484" t="s">
        <v>12</v>
      </c>
      <c r="E146" s="484" t="s">
        <v>158</v>
      </c>
      <c r="F146" s="485" t="s">
        <v>415</v>
      </c>
      <c r="G146" s="486">
        <v>0.47153889999999998</v>
      </c>
      <c r="H146" s="487">
        <v>0.33933150000000001</v>
      </c>
      <c r="I146" s="488">
        <v>0.33933150000000001</v>
      </c>
      <c r="J146" s="277">
        <f t="shared" si="28"/>
        <v>0.13220739999999997</v>
      </c>
      <c r="K146" s="439">
        <f t="shared" si="29"/>
        <v>0.28037432330609413</v>
      </c>
      <c r="L146" s="486">
        <v>0.12789429999999999</v>
      </c>
      <c r="M146" s="487"/>
      <c r="N146" s="487"/>
      <c r="O146" s="487">
        <v>9.3800000000000003E-5</v>
      </c>
      <c r="P146" s="487"/>
      <c r="Q146" s="487"/>
      <c r="R146" s="487">
        <v>2.8292999999999999E-3</v>
      </c>
      <c r="S146" s="487">
        <v>1.3947E-3</v>
      </c>
      <c r="T146" s="487"/>
      <c r="U146" s="488">
        <f t="shared" si="31"/>
        <v>-4.7000000000241293E-6</v>
      </c>
      <c r="V146" s="489">
        <f t="shared" si="32"/>
        <v>-3.5550203695285814E-5</v>
      </c>
      <c r="W146" s="490">
        <f t="shared" si="33"/>
        <v>1.0549333849693742E-2</v>
      </c>
      <c r="X146" s="582"/>
      <c r="Y146" s="482">
        <v>1993</v>
      </c>
      <c r="Z146" s="483" t="s">
        <v>482</v>
      </c>
      <c r="AA146" s="482" t="s">
        <v>559</v>
      </c>
      <c r="AB146" s="484" t="s">
        <v>12</v>
      </c>
      <c r="AC146" s="484" t="s">
        <v>158</v>
      </c>
      <c r="AD146" s="485" t="s">
        <v>415</v>
      </c>
      <c r="AE146" s="491">
        <f t="shared" si="34"/>
        <v>0.28037432330609413</v>
      </c>
      <c r="AF146" s="491">
        <f t="shared" si="35"/>
        <v>1</v>
      </c>
      <c r="AG146" s="492">
        <f t="shared" si="36"/>
        <v>0.96737625881758516</v>
      </c>
      <c r="AH146" s="493"/>
      <c r="AI146" s="493"/>
      <c r="AJ146" s="493">
        <f t="shared" si="38"/>
        <v>7.0949129927674263E-4</v>
      </c>
      <c r="AK146" s="493"/>
      <c r="AL146" s="493"/>
      <c r="AM146" s="493">
        <f t="shared" si="26"/>
        <v>2.1400466237139527E-2</v>
      </c>
      <c r="AN146" s="493">
        <f t="shared" si="27"/>
        <v>1.0549333849693742E-2</v>
      </c>
      <c r="AO146" s="493"/>
      <c r="AP146" s="494">
        <f t="shared" si="24"/>
        <v>-3.5550203695285814E-5</v>
      </c>
    </row>
    <row r="147" spans="1:42" ht="11.45" customHeight="1" x14ac:dyDescent="0.25">
      <c r="A147" s="482">
        <v>1991</v>
      </c>
      <c r="B147" s="483" t="s">
        <v>482</v>
      </c>
      <c r="C147" s="482" t="s">
        <v>559</v>
      </c>
      <c r="D147" s="484" t="s">
        <v>14</v>
      </c>
      <c r="E147" s="484" t="s">
        <v>159</v>
      </c>
      <c r="F147" s="485" t="s">
        <v>415</v>
      </c>
      <c r="G147" s="486">
        <v>0.4152497</v>
      </c>
      <c r="H147" s="487">
        <v>0.29094940000000002</v>
      </c>
      <c r="I147" s="488">
        <v>0.29094940000000002</v>
      </c>
      <c r="J147" s="277">
        <f t="shared" si="28"/>
        <v>0.12430029999999997</v>
      </c>
      <c r="K147" s="439">
        <f t="shared" si="29"/>
        <v>0.29933868705985817</v>
      </c>
      <c r="L147" s="486">
        <v>0.12161130000000001</v>
      </c>
      <c r="M147" s="487"/>
      <c r="N147" s="487"/>
      <c r="O147" s="487">
        <v>-2.8600000000000001E-6</v>
      </c>
      <c r="P147" s="487"/>
      <c r="Q147" s="487"/>
      <c r="R147" s="487">
        <v>1.8678E-3</v>
      </c>
      <c r="S147" s="487">
        <v>8.25E-4</v>
      </c>
      <c r="T147" s="487"/>
      <c r="U147" s="488">
        <f t="shared" si="31"/>
        <v>-9.4000000004645923E-7</v>
      </c>
      <c r="V147" s="489">
        <f t="shared" si="32"/>
        <v>-7.5623309038390043E-6</v>
      </c>
      <c r="W147" s="490">
        <f t="shared" si="33"/>
        <v>6.6371521227221505E-3</v>
      </c>
      <c r="X147" s="582"/>
      <c r="Y147" s="482">
        <v>1991</v>
      </c>
      <c r="Z147" s="483" t="s">
        <v>482</v>
      </c>
      <c r="AA147" s="482" t="s">
        <v>559</v>
      </c>
      <c r="AB147" s="484" t="s">
        <v>14</v>
      </c>
      <c r="AC147" s="484" t="s">
        <v>159</v>
      </c>
      <c r="AD147" s="485" t="s">
        <v>415</v>
      </c>
      <c r="AE147" s="491">
        <f t="shared" si="34"/>
        <v>0.29933868705985817</v>
      </c>
      <c r="AF147" s="491">
        <f t="shared" si="35"/>
        <v>1</v>
      </c>
      <c r="AG147" s="492">
        <f t="shared" si="36"/>
        <v>0.97836690659636405</v>
      </c>
      <c r="AH147" s="493"/>
      <c r="AI147" s="493"/>
      <c r="AJ147" s="493">
        <f t="shared" si="38"/>
        <v>-2.3008794025436792E-5</v>
      </c>
      <c r="AK147" s="493"/>
      <c r="AL147" s="493"/>
      <c r="AM147" s="493">
        <f t="shared" si="26"/>
        <v>1.502651240584295E-2</v>
      </c>
      <c r="AN147" s="493">
        <f t="shared" si="27"/>
        <v>6.6371521227221505E-3</v>
      </c>
      <c r="AO147" s="493"/>
      <c r="AP147" s="494">
        <f t="shared" si="24"/>
        <v>-7.5623309038390043E-6</v>
      </c>
    </row>
    <row r="148" spans="1:42" ht="11.45" customHeight="1" x14ac:dyDescent="0.25">
      <c r="A148" s="482">
        <v>1989</v>
      </c>
      <c r="B148" s="483" t="s">
        <v>482</v>
      </c>
      <c r="C148" s="482" t="s">
        <v>559</v>
      </c>
      <c r="D148" s="484" t="s">
        <v>14</v>
      </c>
      <c r="E148" s="484" t="s">
        <v>160</v>
      </c>
      <c r="F148" s="485" t="s">
        <v>415</v>
      </c>
      <c r="G148" s="486">
        <v>0.42766729999999997</v>
      </c>
      <c r="H148" s="487">
        <v>0.30357889999999998</v>
      </c>
      <c r="I148" s="488">
        <v>0.30357889999999998</v>
      </c>
      <c r="J148" s="277">
        <f t="shared" si="28"/>
        <v>0.12408839999999999</v>
      </c>
      <c r="K148" s="439">
        <f t="shared" si="29"/>
        <v>0.29015171372700227</v>
      </c>
      <c r="L148" s="486">
        <v>0.1221139</v>
      </c>
      <c r="M148" s="487"/>
      <c r="N148" s="487"/>
      <c r="O148" s="487">
        <v>4.78E-6</v>
      </c>
      <c r="P148" s="487"/>
      <c r="Q148" s="487"/>
      <c r="R148" s="487">
        <v>1.3998999999999999E-3</v>
      </c>
      <c r="S148" s="487">
        <v>5.6749999999999997E-4</v>
      </c>
      <c r="T148" s="487"/>
      <c r="U148" s="488">
        <f t="shared" si="31"/>
        <v>2.3200000000000998E-6</v>
      </c>
      <c r="V148" s="489">
        <f t="shared" si="32"/>
        <v>1.8696348732033775E-5</v>
      </c>
      <c r="W148" s="490">
        <f t="shared" si="33"/>
        <v>4.5733525454434102E-3</v>
      </c>
      <c r="X148" s="582"/>
      <c r="Y148" s="482">
        <v>1989</v>
      </c>
      <c r="Z148" s="483" t="s">
        <v>482</v>
      </c>
      <c r="AA148" s="482" t="s">
        <v>559</v>
      </c>
      <c r="AB148" s="484" t="s">
        <v>14</v>
      </c>
      <c r="AC148" s="484" t="s">
        <v>160</v>
      </c>
      <c r="AD148" s="485" t="s">
        <v>415</v>
      </c>
      <c r="AE148" s="491">
        <f t="shared" si="34"/>
        <v>0.29015171372700227</v>
      </c>
      <c r="AF148" s="491">
        <f t="shared" si="35"/>
        <v>1</v>
      </c>
      <c r="AG148" s="492">
        <f t="shared" si="36"/>
        <v>0.98408795665025905</v>
      </c>
      <c r="AH148" s="493"/>
      <c r="AI148" s="493"/>
      <c r="AJ148" s="493">
        <f t="shared" si="38"/>
        <v>3.8520925404792073E-5</v>
      </c>
      <c r="AK148" s="493"/>
      <c r="AL148" s="493"/>
      <c r="AM148" s="493">
        <f t="shared" si="26"/>
        <v>1.1281473530160758E-2</v>
      </c>
      <c r="AN148" s="493">
        <f t="shared" si="27"/>
        <v>4.5733525454434102E-3</v>
      </c>
      <c r="AO148" s="493"/>
      <c r="AP148" s="494">
        <f t="shared" si="24"/>
        <v>1.8696348732033775E-5</v>
      </c>
    </row>
    <row r="149" spans="1:42" ht="11.45" customHeight="1" x14ac:dyDescent="0.25">
      <c r="A149" s="482">
        <v>1987</v>
      </c>
      <c r="B149" s="483" t="s">
        <v>482</v>
      </c>
      <c r="C149" s="482" t="s">
        <v>559</v>
      </c>
      <c r="D149" s="484" t="s">
        <v>16</v>
      </c>
      <c r="E149" s="484" t="s">
        <v>161</v>
      </c>
      <c r="F149" s="485" t="s">
        <v>415</v>
      </c>
      <c r="G149" s="486">
        <v>0.45244479999999998</v>
      </c>
      <c r="H149" s="487">
        <v>0.3322002</v>
      </c>
      <c r="I149" s="488">
        <v>0.3322002</v>
      </c>
      <c r="J149" s="277">
        <f t="shared" si="28"/>
        <v>0.12024459999999998</v>
      </c>
      <c r="K149" s="439">
        <f t="shared" si="29"/>
        <v>0.26576634320916048</v>
      </c>
      <c r="L149" s="486">
        <v>0.11707289999999999</v>
      </c>
      <c r="M149" s="487"/>
      <c r="N149" s="487"/>
      <c r="O149" s="487">
        <v>5.8400000000000003E-5</v>
      </c>
      <c r="P149" s="487"/>
      <c r="Q149" s="487"/>
      <c r="R149" s="487">
        <v>2.4846E-3</v>
      </c>
      <c r="S149" s="487">
        <v>6.2399999999999999E-4</v>
      </c>
      <c r="T149" s="487"/>
      <c r="U149" s="488">
        <f t="shared" si="31"/>
        <v>4.699999999982496E-6</v>
      </c>
      <c r="V149" s="489">
        <f t="shared" si="32"/>
        <v>3.9086994343051553E-5</v>
      </c>
      <c r="W149" s="490">
        <f t="shared" si="33"/>
        <v>5.189422227692554E-3</v>
      </c>
      <c r="X149" s="582"/>
      <c r="Y149" s="482">
        <v>1987</v>
      </c>
      <c r="Z149" s="483" t="s">
        <v>482</v>
      </c>
      <c r="AA149" s="482" t="s">
        <v>559</v>
      </c>
      <c r="AB149" s="484" t="s">
        <v>16</v>
      </c>
      <c r="AC149" s="484" t="s">
        <v>161</v>
      </c>
      <c r="AD149" s="485" t="s">
        <v>415</v>
      </c>
      <c r="AE149" s="491">
        <f t="shared" si="34"/>
        <v>0.26576634320916048</v>
      </c>
      <c r="AF149" s="491">
        <f t="shared" si="35"/>
        <v>1</v>
      </c>
      <c r="AG149" s="492">
        <f t="shared" si="36"/>
        <v>0.97362293192376215</v>
      </c>
      <c r="AH149" s="493"/>
      <c r="AI149" s="493"/>
      <c r="AJ149" s="493">
        <f t="shared" si="38"/>
        <v>4.8567669566866215E-4</v>
      </c>
      <c r="AK149" s="493"/>
      <c r="AL149" s="493"/>
      <c r="AM149" s="493">
        <f t="shared" si="26"/>
        <v>2.0662882158533527E-2</v>
      </c>
      <c r="AN149" s="493">
        <f t="shared" si="27"/>
        <v>5.189422227692554E-3</v>
      </c>
      <c r="AO149" s="493"/>
      <c r="AP149" s="494">
        <f t="shared" si="24"/>
        <v>3.9086994343051553E-5</v>
      </c>
    </row>
    <row r="150" spans="1:42" ht="11.45" customHeight="1" x14ac:dyDescent="0.25">
      <c r="A150" s="482">
        <v>1986</v>
      </c>
      <c r="B150" s="483" t="s">
        <v>482</v>
      </c>
      <c r="C150" s="482" t="s">
        <v>559</v>
      </c>
      <c r="D150" s="484" t="s">
        <v>16</v>
      </c>
      <c r="E150" s="484" t="s">
        <v>162</v>
      </c>
      <c r="F150" s="485" t="s">
        <v>415</v>
      </c>
      <c r="G150" s="486">
        <v>0.42436170000000001</v>
      </c>
      <c r="H150" s="487">
        <v>0.30641879999999999</v>
      </c>
      <c r="I150" s="488">
        <v>0.30641879999999999</v>
      </c>
      <c r="J150" s="277">
        <f t="shared" si="28"/>
        <v>0.11794290000000002</v>
      </c>
      <c r="K150" s="439">
        <f t="shared" si="29"/>
        <v>0.27793012423128671</v>
      </c>
      <c r="L150" s="486">
        <v>0.11207</v>
      </c>
      <c r="M150" s="487"/>
      <c r="N150" s="487"/>
      <c r="O150" s="487"/>
      <c r="P150" s="487"/>
      <c r="Q150" s="487"/>
      <c r="R150" s="487"/>
      <c r="S150" s="487">
        <v>5.8728000000000001E-3</v>
      </c>
      <c r="T150" s="487"/>
      <c r="U150" s="488">
        <f t="shared" si="31"/>
        <v>1.0000000001675335E-7</v>
      </c>
      <c r="V150" s="489">
        <f t="shared" si="32"/>
        <v>8.4786790910477302E-7</v>
      </c>
      <c r="W150" s="490">
        <f t="shared" si="33"/>
        <v>4.9793586557563017E-2</v>
      </c>
      <c r="X150" s="582"/>
      <c r="Y150" s="482">
        <v>1986</v>
      </c>
      <c r="Z150" s="483" t="s">
        <v>482</v>
      </c>
      <c r="AA150" s="482" t="s">
        <v>559</v>
      </c>
      <c r="AB150" s="484" t="s">
        <v>16</v>
      </c>
      <c r="AC150" s="484" t="s">
        <v>162</v>
      </c>
      <c r="AD150" s="485" t="s">
        <v>415</v>
      </c>
      <c r="AE150" s="491">
        <f t="shared" si="34"/>
        <v>0.27793012423128671</v>
      </c>
      <c r="AF150" s="491">
        <f t="shared" si="35"/>
        <v>1</v>
      </c>
      <c r="AG150" s="492">
        <f t="shared" si="36"/>
        <v>0.95020556557452795</v>
      </c>
      <c r="AH150" s="493"/>
      <c r="AI150" s="493"/>
      <c r="AJ150" s="493"/>
      <c r="AK150" s="493"/>
      <c r="AL150" s="493"/>
      <c r="AM150" s="493"/>
      <c r="AN150" s="493">
        <f t="shared" si="27"/>
        <v>4.9793586557563017E-2</v>
      </c>
      <c r="AO150" s="493"/>
      <c r="AP150" s="494">
        <f t="shared" si="24"/>
        <v>8.4786790910477302E-7</v>
      </c>
    </row>
    <row r="151" spans="1:42" ht="11.45" customHeight="1" x14ac:dyDescent="0.25">
      <c r="A151" s="507">
        <v>2008</v>
      </c>
      <c r="B151" s="508" t="s">
        <v>483</v>
      </c>
      <c r="C151" s="507" t="s">
        <v>566</v>
      </c>
      <c r="D151" s="509" t="s">
        <v>6</v>
      </c>
      <c r="E151" s="509" t="s">
        <v>164</v>
      </c>
      <c r="F151" s="510" t="s">
        <v>314</v>
      </c>
      <c r="G151" s="511">
        <v>0.38203019999999999</v>
      </c>
      <c r="H151" s="512">
        <v>0.32084649999999998</v>
      </c>
      <c r="I151" s="513">
        <v>0.30181550000000001</v>
      </c>
      <c r="J151" s="583">
        <f t="shared" si="28"/>
        <v>8.0214699999999972E-2</v>
      </c>
      <c r="K151" s="584">
        <f t="shared" si="29"/>
        <v>0.20996952596941282</v>
      </c>
      <c r="L151" s="511">
        <v>-4.7501000000000002E-3</v>
      </c>
      <c r="M151" s="512"/>
      <c r="N151" s="512">
        <v>2.5065999999999999E-3</v>
      </c>
      <c r="O151" s="512"/>
      <c r="P151" s="512"/>
      <c r="Q151" s="512"/>
      <c r="R151" s="512">
        <v>9.3070000000000002E-4</v>
      </c>
      <c r="S151" s="512">
        <v>6.2525200000000003E-2</v>
      </c>
      <c r="T151" s="512">
        <f t="shared" si="30"/>
        <v>1.9030999999999965E-2</v>
      </c>
      <c r="U151" s="513">
        <f t="shared" si="31"/>
        <v>-2.869999999999262E-5</v>
      </c>
      <c r="V151" s="515">
        <f t="shared" si="32"/>
        <v>-3.5778978167334206E-4</v>
      </c>
      <c r="W151" s="517">
        <f t="shared" si="33"/>
        <v>0.77947308909713586</v>
      </c>
      <c r="X151" s="580"/>
      <c r="Y151" s="507">
        <v>2008</v>
      </c>
      <c r="Z151" s="508" t="s">
        <v>483</v>
      </c>
      <c r="AA151" s="507" t="s">
        <v>566</v>
      </c>
      <c r="AB151" s="509" t="s">
        <v>6</v>
      </c>
      <c r="AC151" s="509" t="s">
        <v>164</v>
      </c>
      <c r="AD151" s="510" t="s">
        <v>314</v>
      </c>
      <c r="AE151" s="518">
        <f t="shared" si="34"/>
        <v>0.20996952596941282</v>
      </c>
      <c r="AF151" s="518">
        <f t="shared" si="35"/>
        <v>1</v>
      </c>
      <c r="AG151" s="519">
        <f t="shared" si="36"/>
        <v>-5.9217325502682203E-2</v>
      </c>
      <c r="AH151" s="520"/>
      <c r="AI151" s="520">
        <f t="shared" si="37"/>
        <v>3.1248636471868631E-2</v>
      </c>
      <c r="AJ151" s="520"/>
      <c r="AK151" s="520"/>
      <c r="AL151" s="520"/>
      <c r="AM151" s="520">
        <f t="shared" si="26"/>
        <v>1.1602611491409932E-2</v>
      </c>
      <c r="AN151" s="520">
        <f t="shared" si="27"/>
        <v>0.77947308909713586</v>
      </c>
      <c r="AO151" s="520">
        <f t="shared" si="27"/>
        <v>0.23725077822394114</v>
      </c>
      <c r="AP151" s="521">
        <f t="shared" si="27"/>
        <v>-3.5778978167334206E-4</v>
      </c>
    </row>
    <row r="152" spans="1:42" ht="11.45" customHeight="1" x14ac:dyDescent="0.25">
      <c r="A152" s="458">
        <v>2013</v>
      </c>
      <c r="B152" s="459" t="s">
        <v>484</v>
      </c>
      <c r="C152" s="458" t="s">
        <v>559</v>
      </c>
      <c r="D152" s="460" t="s">
        <v>20</v>
      </c>
      <c r="E152" s="460" t="s">
        <v>165</v>
      </c>
      <c r="F152" s="461" t="s">
        <v>314</v>
      </c>
      <c r="G152" s="440">
        <v>0.475132</v>
      </c>
      <c r="H152" s="441">
        <v>0.31672729999999999</v>
      </c>
      <c r="I152" s="442">
        <v>0.28298479999999998</v>
      </c>
      <c r="J152" s="272">
        <f t="shared" si="28"/>
        <v>0.19214720000000002</v>
      </c>
      <c r="K152" s="434">
        <f t="shared" si="29"/>
        <v>0.40440803818728271</v>
      </c>
      <c r="L152" s="440">
        <v>0.1162063</v>
      </c>
      <c r="M152" s="441">
        <v>7.8240000000000004E-4</v>
      </c>
      <c r="N152" s="441">
        <v>2.3093700000000002E-2</v>
      </c>
      <c r="O152" s="441">
        <v>7.9149999999999999E-4</v>
      </c>
      <c r="P152" s="441">
        <v>7.7580000000000001E-3</v>
      </c>
      <c r="Q152" s="441">
        <v>1.3684000000000001E-3</v>
      </c>
      <c r="R152" s="441">
        <v>7.0144999999999999E-3</v>
      </c>
      <c r="S152" s="441">
        <v>1.6387999999999999E-3</v>
      </c>
      <c r="T152" s="441">
        <f t="shared" si="30"/>
        <v>3.3742500000000009E-2</v>
      </c>
      <c r="U152" s="442">
        <f t="shared" si="31"/>
        <v>-2.4889999999996859E-4</v>
      </c>
      <c r="V152" s="462">
        <f t="shared" si="32"/>
        <v>-1.2953610565231686E-3</v>
      </c>
      <c r="W152" s="463">
        <f t="shared" si="33"/>
        <v>8.5288778603070971E-3</v>
      </c>
      <c r="X152" s="580"/>
      <c r="Y152" s="458">
        <v>2013</v>
      </c>
      <c r="Z152" s="459" t="s">
        <v>484</v>
      </c>
      <c r="AA152" s="458" t="s">
        <v>559</v>
      </c>
      <c r="AB152" s="460" t="s">
        <v>20</v>
      </c>
      <c r="AC152" s="460" t="s">
        <v>165</v>
      </c>
      <c r="AD152" s="461" t="s">
        <v>314</v>
      </c>
      <c r="AE152" s="464">
        <f t="shared" si="34"/>
        <v>0.40440803818728271</v>
      </c>
      <c r="AF152" s="464">
        <f t="shared" si="35"/>
        <v>1</v>
      </c>
      <c r="AG152" s="465">
        <f t="shared" si="36"/>
        <v>0.60477748309629276</v>
      </c>
      <c r="AH152" s="466">
        <f t="shared" si="36"/>
        <v>4.0718782266928686E-3</v>
      </c>
      <c r="AI152" s="466">
        <f t="shared" si="37"/>
        <v>0.12018754371648403</v>
      </c>
      <c r="AJ152" s="466">
        <f t="shared" si="38"/>
        <v>4.1192377510575221E-3</v>
      </c>
      <c r="AK152" s="466">
        <f t="shared" si="26"/>
        <v>4.0375295606701528E-2</v>
      </c>
      <c r="AL152" s="466">
        <f t="shared" si="26"/>
        <v>7.1216234220430998E-3</v>
      </c>
      <c r="AM152" s="466">
        <f t="shared" si="26"/>
        <v>3.6505866335809212E-2</v>
      </c>
      <c r="AN152" s="466">
        <f t="shared" si="27"/>
        <v>8.5288778603070971E-3</v>
      </c>
      <c r="AO152" s="466">
        <f t="shared" si="27"/>
        <v>0.17560755504113515</v>
      </c>
      <c r="AP152" s="467">
        <f t="shared" si="27"/>
        <v>-1.2953610565231686E-3</v>
      </c>
    </row>
    <row r="153" spans="1:42" ht="11.45" customHeight="1" x14ac:dyDescent="0.25">
      <c r="A153" s="458">
        <v>2010</v>
      </c>
      <c r="B153" s="459" t="s">
        <v>484</v>
      </c>
      <c r="C153" s="458" t="s">
        <v>559</v>
      </c>
      <c r="D153" s="460" t="s">
        <v>4</v>
      </c>
      <c r="E153" s="460" t="s">
        <v>166</v>
      </c>
      <c r="F153" s="461" t="s">
        <v>314</v>
      </c>
      <c r="G153" s="440">
        <v>0.46169399999999999</v>
      </c>
      <c r="H153" s="441">
        <v>0.30446519999999999</v>
      </c>
      <c r="I153" s="442">
        <v>0.27064949999999999</v>
      </c>
      <c r="J153" s="272">
        <f t="shared" si="28"/>
        <v>0.19104450000000001</v>
      </c>
      <c r="K153" s="434">
        <f t="shared" si="29"/>
        <v>0.41379030266800088</v>
      </c>
      <c r="L153" s="440">
        <v>0.11475970000000001</v>
      </c>
      <c r="M153" s="441">
        <v>1.1723E-3</v>
      </c>
      <c r="N153" s="441">
        <v>2.3468099999999999E-2</v>
      </c>
      <c r="O153" s="441">
        <v>5.9239999999999998E-4</v>
      </c>
      <c r="P153" s="441">
        <v>7.6020999999999997E-3</v>
      </c>
      <c r="Q153" s="441">
        <v>1.0311000000000001E-3</v>
      </c>
      <c r="R153" s="441">
        <v>6.7964000000000002E-3</v>
      </c>
      <c r="S153" s="441">
        <v>2.1031000000000001E-3</v>
      </c>
      <c r="T153" s="441">
        <f t="shared" si="30"/>
        <v>3.3815700000000004E-2</v>
      </c>
      <c r="U153" s="442">
        <f t="shared" si="31"/>
        <v>-2.9640000000000222E-4</v>
      </c>
      <c r="V153" s="462">
        <f t="shared" si="32"/>
        <v>-1.5514709923604303E-3</v>
      </c>
      <c r="W153" s="463">
        <f t="shared" si="33"/>
        <v>1.1008429973121446E-2</v>
      </c>
      <c r="X153" s="580"/>
      <c r="Y153" s="458">
        <v>2010</v>
      </c>
      <c r="Z153" s="459" t="s">
        <v>484</v>
      </c>
      <c r="AA153" s="458" t="s">
        <v>559</v>
      </c>
      <c r="AB153" s="460" t="s">
        <v>4</v>
      </c>
      <c r="AC153" s="460" t="s">
        <v>166</v>
      </c>
      <c r="AD153" s="461" t="s">
        <v>314</v>
      </c>
      <c r="AE153" s="464">
        <f t="shared" si="34"/>
        <v>0.41379030266800088</v>
      </c>
      <c r="AF153" s="464">
        <f t="shared" si="35"/>
        <v>1</v>
      </c>
      <c r="AG153" s="465">
        <f t="shared" si="36"/>
        <v>0.60069617288118737</v>
      </c>
      <c r="AH153" s="466">
        <f t="shared" si="36"/>
        <v>6.1362666813229378E-3</v>
      </c>
      <c r="AI153" s="466">
        <f t="shared" si="37"/>
        <v>0.12284101348115228</v>
      </c>
      <c r="AJ153" s="466">
        <f t="shared" si="38"/>
        <v>3.1008482316947097E-3</v>
      </c>
      <c r="AK153" s="466">
        <f t="shared" si="26"/>
        <v>3.9792299699808159E-2</v>
      </c>
      <c r="AL153" s="466">
        <f t="shared" si="26"/>
        <v>5.3971718630999588E-3</v>
      </c>
      <c r="AM153" s="466">
        <f t="shared" si="26"/>
        <v>3.5574957666931001E-2</v>
      </c>
      <c r="AN153" s="466">
        <f t="shared" si="27"/>
        <v>1.1008429973121446E-2</v>
      </c>
      <c r="AO153" s="466">
        <f t="shared" si="27"/>
        <v>0.17700431051404256</v>
      </c>
      <c r="AP153" s="467">
        <f t="shared" si="27"/>
        <v>-1.5514709923604303E-3</v>
      </c>
    </row>
    <row r="154" spans="1:42" ht="11.45" customHeight="1" x14ac:dyDescent="0.25">
      <c r="A154" s="458">
        <v>2007</v>
      </c>
      <c r="B154" s="459" t="s">
        <v>484</v>
      </c>
      <c r="C154" s="458" t="s">
        <v>559</v>
      </c>
      <c r="D154" s="460" t="s">
        <v>4</v>
      </c>
      <c r="E154" s="460" t="s">
        <v>167</v>
      </c>
      <c r="F154" s="461" t="s">
        <v>314</v>
      </c>
      <c r="G154" s="440">
        <v>0.45562789999999997</v>
      </c>
      <c r="H154" s="441">
        <v>0.30937730000000002</v>
      </c>
      <c r="I154" s="442">
        <v>0.27588669999999998</v>
      </c>
      <c r="J154" s="272">
        <f t="shared" si="28"/>
        <v>0.17974119999999999</v>
      </c>
      <c r="K154" s="434">
        <f t="shared" si="29"/>
        <v>0.39449120653059216</v>
      </c>
      <c r="L154" s="440">
        <v>0.11435099999999999</v>
      </c>
      <c r="M154" s="441">
        <v>1.2614E-3</v>
      </c>
      <c r="N154" s="441">
        <v>1.9611099999999999E-2</v>
      </c>
      <c r="O154" s="441">
        <v>5.6990000000000003E-4</v>
      </c>
      <c r="P154" s="441">
        <v>4.3451999999999996E-3</v>
      </c>
      <c r="Q154" s="441">
        <v>2.6820000000000001E-4</v>
      </c>
      <c r="R154" s="441">
        <v>3.7900999999999998E-3</v>
      </c>
      <c r="S154" s="441">
        <v>2.127E-3</v>
      </c>
      <c r="T154" s="441">
        <f t="shared" si="30"/>
        <v>3.3490600000000037E-2</v>
      </c>
      <c r="U154" s="442">
        <f t="shared" si="31"/>
        <v>-7.3300000000026122E-5</v>
      </c>
      <c r="V154" s="462">
        <f t="shared" si="32"/>
        <v>-4.0780856030796572E-4</v>
      </c>
      <c r="W154" s="463">
        <f t="shared" si="33"/>
        <v>1.183368087005094E-2</v>
      </c>
      <c r="X154" s="580"/>
      <c r="Y154" s="458">
        <v>2007</v>
      </c>
      <c r="Z154" s="459" t="s">
        <v>484</v>
      </c>
      <c r="AA154" s="458" t="s">
        <v>559</v>
      </c>
      <c r="AB154" s="460" t="s">
        <v>4</v>
      </c>
      <c r="AC154" s="460" t="s">
        <v>167</v>
      </c>
      <c r="AD154" s="461" t="s">
        <v>314</v>
      </c>
      <c r="AE154" s="464">
        <f t="shared" si="34"/>
        <v>0.39449120653059216</v>
      </c>
      <c r="AF154" s="464">
        <f t="shared" si="35"/>
        <v>1</v>
      </c>
      <c r="AG154" s="465">
        <f t="shared" si="36"/>
        <v>0.63619804474433239</v>
      </c>
      <c r="AH154" s="466">
        <f t="shared" si="36"/>
        <v>7.0178679123094759E-3</v>
      </c>
      <c r="AI154" s="466">
        <f t="shared" si="37"/>
        <v>0.10910742779062341</v>
      </c>
      <c r="AJ154" s="466">
        <f t="shared" si="38"/>
        <v>3.1706698297329721E-3</v>
      </c>
      <c r="AK154" s="466">
        <f t="shared" si="26"/>
        <v>2.4174757929734527E-2</v>
      </c>
      <c r="AL154" s="466">
        <f t="shared" si="26"/>
        <v>1.4921453734591736E-3</v>
      </c>
      <c r="AM154" s="466">
        <f t="shared" si="26"/>
        <v>2.1086428709722646E-2</v>
      </c>
      <c r="AN154" s="466">
        <f t="shared" si="27"/>
        <v>1.183368087005094E-2</v>
      </c>
      <c r="AO154" s="466">
        <f t="shared" si="27"/>
        <v>0.18632678540034248</v>
      </c>
      <c r="AP154" s="467">
        <f t="shared" si="27"/>
        <v>-4.0780856030796572E-4</v>
      </c>
    </row>
    <row r="155" spans="1:42" ht="11.45" customHeight="1" x14ac:dyDescent="0.25">
      <c r="A155" s="458">
        <v>2004</v>
      </c>
      <c r="B155" s="459" t="s">
        <v>484</v>
      </c>
      <c r="C155" s="458" t="s">
        <v>559</v>
      </c>
      <c r="D155" s="460" t="s">
        <v>8</v>
      </c>
      <c r="E155" s="460" t="s">
        <v>168</v>
      </c>
      <c r="F155" s="461" t="s">
        <v>314</v>
      </c>
      <c r="G155" s="440">
        <v>0.45355509999999999</v>
      </c>
      <c r="H155" s="441">
        <v>0.30667359999999999</v>
      </c>
      <c r="I155" s="442">
        <v>0.26919460000000001</v>
      </c>
      <c r="J155" s="272">
        <f t="shared" si="28"/>
        <v>0.18436049999999998</v>
      </c>
      <c r="K155" s="434">
        <f t="shared" si="29"/>
        <v>0.40647872772238697</v>
      </c>
      <c r="L155" s="440">
        <v>0.1123186</v>
      </c>
      <c r="M155" s="441">
        <v>4.9030000000000005E-4</v>
      </c>
      <c r="N155" s="441">
        <v>2.0948399999999999E-2</v>
      </c>
      <c r="O155" s="441">
        <v>1.908E-4</v>
      </c>
      <c r="P155" s="441">
        <v>7.6084999999999998E-3</v>
      </c>
      <c r="Q155" s="441">
        <v>1.1504E-3</v>
      </c>
      <c r="R155" s="441"/>
      <c r="S155" s="441">
        <v>4.2837999999999999E-3</v>
      </c>
      <c r="T155" s="441">
        <f t="shared" si="30"/>
        <v>3.7478999999999985E-2</v>
      </c>
      <c r="U155" s="442">
        <f t="shared" si="31"/>
        <v>-1.0929999999997886E-4</v>
      </c>
      <c r="V155" s="462">
        <f t="shared" si="32"/>
        <v>-5.9286018425844407E-4</v>
      </c>
      <c r="W155" s="463">
        <f t="shared" si="33"/>
        <v>2.3235996864838186E-2</v>
      </c>
      <c r="X155" s="580"/>
      <c r="Y155" s="458">
        <v>2004</v>
      </c>
      <c r="Z155" s="459" t="s">
        <v>484</v>
      </c>
      <c r="AA155" s="458" t="s">
        <v>559</v>
      </c>
      <c r="AB155" s="460" t="s">
        <v>8</v>
      </c>
      <c r="AC155" s="460" t="s">
        <v>168</v>
      </c>
      <c r="AD155" s="461" t="s">
        <v>314</v>
      </c>
      <c r="AE155" s="464">
        <f t="shared" si="34"/>
        <v>0.40647872772238697</v>
      </c>
      <c r="AF155" s="464">
        <f t="shared" si="35"/>
        <v>1</v>
      </c>
      <c r="AG155" s="465">
        <f t="shared" si="36"/>
        <v>0.60923353972244609</v>
      </c>
      <c r="AH155" s="466">
        <f t="shared" si="36"/>
        <v>2.6594633883071485E-3</v>
      </c>
      <c r="AI155" s="466">
        <f t="shared" si="37"/>
        <v>0.11362737679709049</v>
      </c>
      <c r="AJ155" s="466">
        <f t="shared" si="38"/>
        <v>1.0349288486416559E-3</v>
      </c>
      <c r="AK155" s="466">
        <f t="shared" si="26"/>
        <v>4.126968629397295E-2</v>
      </c>
      <c r="AL155" s="466">
        <f t="shared" si="26"/>
        <v>6.2399483620406765E-3</v>
      </c>
      <c r="AM155" s="466"/>
      <c r="AN155" s="466">
        <f t="shared" si="27"/>
        <v>2.3235996864838186E-2</v>
      </c>
      <c r="AO155" s="466">
        <f t="shared" si="27"/>
        <v>0.20329191990692144</v>
      </c>
      <c r="AP155" s="467">
        <f t="shared" si="27"/>
        <v>-5.9286018425844407E-4</v>
      </c>
    </row>
    <row r="156" spans="1:42" ht="11.45" customHeight="1" x14ac:dyDescent="0.25">
      <c r="A156" s="482">
        <v>2000</v>
      </c>
      <c r="B156" s="483" t="s">
        <v>484</v>
      </c>
      <c r="C156" s="482" t="s">
        <v>559</v>
      </c>
      <c r="D156" s="484" t="s">
        <v>10</v>
      </c>
      <c r="E156" s="484" t="s">
        <v>169</v>
      </c>
      <c r="F156" s="485" t="s">
        <v>415</v>
      </c>
      <c r="G156" s="486">
        <v>0.42809710000000001</v>
      </c>
      <c r="H156" s="487">
        <v>0.26206279999999998</v>
      </c>
      <c r="I156" s="488">
        <v>0.26206279999999998</v>
      </c>
      <c r="J156" s="277">
        <f t="shared" si="28"/>
        <v>0.16603430000000002</v>
      </c>
      <c r="K156" s="439">
        <f t="shared" si="29"/>
        <v>0.38784261794812441</v>
      </c>
      <c r="L156" s="486">
        <v>0.13179859999999999</v>
      </c>
      <c r="M156" s="487">
        <v>8.4420000000000003E-4</v>
      </c>
      <c r="N156" s="487">
        <v>2.4834200000000001E-2</v>
      </c>
      <c r="O156" s="487">
        <v>1.897E-4</v>
      </c>
      <c r="P156" s="487">
        <v>1.8789E-3</v>
      </c>
      <c r="Q156" s="487"/>
      <c r="R156" s="487">
        <v>5.8817000000000001E-3</v>
      </c>
      <c r="S156" s="487">
        <v>7.18E-4</v>
      </c>
      <c r="T156" s="487"/>
      <c r="U156" s="488">
        <f t="shared" si="31"/>
        <v>-1.1099999999991672E-4</v>
      </c>
      <c r="V156" s="489">
        <f t="shared" si="32"/>
        <v>-6.6853656142084315E-4</v>
      </c>
      <c r="W156" s="490">
        <f t="shared" si="33"/>
        <v>4.3244076675723019E-3</v>
      </c>
      <c r="X156" s="582"/>
      <c r="Y156" s="482">
        <v>2000</v>
      </c>
      <c r="Z156" s="483" t="s">
        <v>484</v>
      </c>
      <c r="AA156" s="482" t="s">
        <v>559</v>
      </c>
      <c r="AB156" s="484" t="s">
        <v>10</v>
      </c>
      <c r="AC156" s="484" t="s">
        <v>169</v>
      </c>
      <c r="AD156" s="485" t="s">
        <v>415</v>
      </c>
      <c r="AE156" s="491">
        <f t="shared" si="34"/>
        <v>0.38784261794812441</v>
      </c>
      <c r="AF156" s="491">
        <f t="shared" si="35"/>
        <v>1</v>
      </c>
      <c r="AG156" s="492">
        <f t="shared" si="36"/>
        <v>0.79380344904637157</v>
      </c>
      <c r="AH156" s="493">
        <f t="shared" si="36"/>
        <v>5.0844915779450382E-3</v>
      </c>
      <c r="AI156" s="493">
        <f t="shared" si="37"/>
        <v>0.14957270877162127</v>
      </c>
      <c r="AJ156" s="493">
        <f t="shared" si="38"/>
        <v>1.1425350063209829E-3</v>
      </c>
      <c r="AK156" s="493">
        <f t="shared" si="26"/>
        <v>1.1316336443734816E-2</v>
      </c>
      <c r="AL156" s="493"/>
      <c r="AM156" s="493">
        <f t="shared" si="26"/>
        <v>3.5424608047855168E-2</v>
      </c>
      <c r="AN156" s="493">
        <f t="shared" si="27"/>
        <v>4.3244076675723019E-3</v>
      </c>
      <c r="AO156" s="493"/>
      <c r="AP156" s="494">
        <f t="shared" si="27"/>
        <v>-6.6853656142084315E-4</v>
      </c>
    </row>
    <row r="157" spans="1:42" ht="11.45" customHeight="1" x14ac:dyDescent="0.25">
      <c r="A157" s="482">
        <v>1997</v>
      </c>
      <c r="B157" s="483" t="s">
        <v>484</v>
      </c>
      <c r="C157" s="482" t="s">
        <v>559</v>
      </c>
      <c r="D157" s="484" t="s">
        <v>12</v>
      </c>
      <c r="E157" s="484" t="s">
        <v>170</v>
      </c>
      <c r="F157" s="485" t="s">
        <v>415</v>
      </c>
      <c r="G157" s="486">
        <v>0.43153259999999999</v>
      </c>
      <c r="H157" s="487">
        <v>0.26098359999999998</v>
      </c>
      <c r="I157" s="488">
        <v>0.26098359999999998</v>
      </c>
      <c r="J157" s="277">
        <f t="shared" si="28"/>
        <v>0.17054900000000001</v>
      </c>
      <c r="K157" s="439">
        <f t="shared" si="29"/>
        <v>0.39521695464027518</v>
      </c>
      <c r="L157" s="486">
        <v>0.13221469999999999</v>
      </c>
      <c r="M157" s="487">
        <v>1.7851E-3</v>
      </c>
      <c r="N157" s="487">
        <v>2.41157E-2</v>
      </c>
      <c r="O157" s="487">
        <v>3.4499999999999998E-5</v>
      </c>
      <c r="P157" s="487">
        <v>2.6840000000000002E-3</v>
      </c>
      <c r="Q157" s="487"/>
      <c r="R157" s="487">
        <v>5.6899999999999997E-3</v>
      </c>
      <c r="S157" s="487">
        <v>3.6024999999999998E-3</v>
      </c>
      <c r="T157" s="487"/>
      <c r="U157" s="488">
        <f t="shared" si="31"/>
        <v>4.2250000000002008E-4</v>
      </c>
      <c r="V157" s="489">
        <f t="shared" si="32"/>
        <v>2.4772939155317244E-3</v>
      </c>
      <c r="W157" s="490">
        <f t="shared" si="33"/>
        <v>2.112296172947364E-2</v>
      </c>
      <c r="X157" s="582"/>
      <c r="Y157" s="482">
        <v>1997</v>
      </c>
      <c r="Z157" s="483" t="s">
        <v>484</v>
      </c>
      <c r="AA157" s="482" t="s">
        <v>559</v>
      </c>
      <c r="AB157" s="484" t="s">
        <v>12</v>
      </c>
      <c r="AC157" s="484" t="s">
        <v>170</v>
      </c>
      <c r="AD157" s="485" t="s">
        <v>415</v>
      </c>
      <c r="AE157" s="491">
        <f t="shared" si="34"/>
        <v>0.39521695464027518</v>
      </c>
      <c r="AF157" s="491">
        <f t="shared" si="35"/>
        <v>1</v>
      </c>
      <c r="AG157" s="492">
        <f t="shared" si="36"/>
        <v>0.77522999255345959</v>
      </c>
      <c r="AH157" s="493">
        <f t="shared" si="36"/>
        <v>1.0466786671279222E-2</v>
      </c>
      <c r="AI157" s="493">
        <f t="shared" si="37"/>
        <v>0.14140041864801317</v>
      </c>
      <c r="AJ157" s="493">
        <f t="shared" si="38"/>
        <v>2.0228790552861639E-4</v>
      </c>
      <c r="AK157" s="493">
        <f t="shared" si="26"/>
        <v>1.5737412708371201E-2</v>
      </c>
      <c r="AL157" s="493"/>
      <c r="AM157" s="493">
        <f t="shared" si="26"/>
        <v>3.3362845868342816E-2</v>
      </c>
      <c r="AN157" s="493">
        <f t="shared" si="27"/>
        <v>2.112296172947364E-2</v>
      </c>
      <c r="AO157" s="493"/>
      <c r="AP157" s="494">
        <f t="shared" si="27"/>
        <v>2.4772939155317244E-3</v>
      </c>
    </row>
    <row r="158" spans="1:42" ht="11.45" customHeight="1" x14ac:dyDescent="0.25">
      <c r="A158" s="482">
        <v>1994</v>
      </c>
      <c r="B158" s="483" t="s">
        <v>484</v>
      </c>
      <c r="C158" s="482" t="s">
        <v>559</v>
      </c>
      <c r="D158" s="484" t="s">
        <v>12</v>
      </c>
      <c r="E158" s="484" t="s">
        <v>171</v>
      </c>
      <c r="F158" s="485" t="s">
        <v>415</v>
      </c>
      <c r="G158" s="486">
        <v>0.38797870000000001</v>
      </c>
      <c r="H158" s="487">
        <v>0.23540910000000001</v>
      </c>
      <c r="I158" s="488">
        <v>0.23540910000000001</v>
      </c>
      <c r="J158" s="277">
        <f t="shared" si="28"/>
        <v>0.1525696</v>
      </c>
      <c r="K158" s="439">
        <f t="shared" si="29"/>
        <v>0.39324220633761597</v>
      </c>
      <c r="L158" s="486">
        <v>0.1222932</v>
      </c>
      <c r="M158" s="487">
        <v>7.9549999999999998E-4</v>
      </c>
      <c r="N158" s="487">
        <v>1.7526300000000002E-2</v>
      </c>
      <c r="O158" s="487">
        <v>2.018E-4</v>
      </c>
      <c r="P158" s="487">
        <v>1.4886000000000001E-3</v>
      </c>
      <c r="Q158" s="487"/>
      <c r="R158" s="487">
        <v>4.0103999999999999E-3</v>
      </c>
      <c r="S158" s="487">
        <v>6.3958000000000001E-3</v>
      </c>
      <c r="T158" s="487"/>
      <c r="U158" s="488">
        <f t="shared" si="31"/>
        <v>-1.4200000000003099E-4</v>
      </c>
      <c r="V158" s="489">
        <f t="shared" si="32"/>
        <v>-9.3072276521686485E-4</v>
      </c>
      <c r="W158" s="490">
        <f t="shared" si="33"/>
        <v>4.1920539871638914E-2</v>
      </c>
      <c r="X158" s="582"/>
      <c r="Y158" s="482">
        <v>1994</v>
      </c>
      <c r="Z158" s="483" t="s">
        <v>484</v>
      </c>
      <c r="AA158" s="482" t="s">
        <v>559</v>
      </c>
      <c r="AB158" s="484" t="s">
        <v>12</v>
      </c>
      <c r="AC158" s="484" t="s">
        <v>171</v>
      </c>
      <c r="AD158" s="485" t="s">
        <v>415</v>
      </c>
      <c r="AE158" s="491">
        <f t="shared" si="34"/>
        <v>0.39324220633761597</v>
      </c>
      <c r="AF158" s="491">
        <f t="shared" si="35"/>
        <v>1</v>
      </c>
      <c r="AG158" s="492">
        <f t="shared" si="36"/>
        <v>0.80155679768446664</v>
      </c>
      <c r="AH158" s="493">
        <f t="shared" si="36"/>
        <v>5.2140138009144675E-3</v>
      </c>
      <c r="AI158" s="493">
        <f t="shared" si="37"/>
        <v>0.11487412957758296</v>
      </c>
      <c r="AJ158" s="493">
        <f t="shared" si="38"/>
        <v>1.322675028314946E-3</v>
      </c>
      <c r="AK158" s="493">
        <f t="shared" si="26"/>
        <v>9.7568585091656543E-3</v>
      </c>
      <c r="AL158" s="493"/>
      <c r="AM158" s="493">
        <f t="shared" si="26"/>
        <v>2.6285708293133099E-2</v>
      </c>
      <c r="AN158" s="493">
        <f t="shared" si="27"/>
        <v>4.1920539871638914E-2</v>
      </c>
      <c r="AO158" s="493"/>
      <c r="AP158" s="494">
        <f t="shared" si="27"/>
        <v>-9.3072276521686485E-4</v>
      </c>
    </row>
    <row r="159" spans="1:42" ht="11.45" customHeight="1" x14ac:dyDescent="0.25">
      <c r="A159" s="482">
        <v>1991</v>
      </c>
      <c r="B159" s="483" t="s">
        <v>484</v>
      </c>
      <c r="C159" s="482" t="s">
        <v>559</v>
      </c>
      <c r="D159" s="484" t="s">
        <v>14</v>
      </c>
      <c r="E159" s="484" t="s">
        <v>172</v>
      </c>
      <c r="F159" s="485" t="s">
        <v>415</v>
      </c>
      <c r="G159" s="486">
        <v>0.37227189999999999</v>
      </c>
      <c r="H159" s="487">
        <v>0.2387523</v>
      </c>
      <c r="I159" s="488">
        <v>0.2387523</v>
      </c>
      <c r="J159" s="277">
        <f t="shared" si="28"/>
        <v>0.13351959999999999</v>
      </c>
      <c r="K159" s="439">
        <f t="shared" si="29"/>
        <v>0.35866150520627527</v>
      </c>
      <c r="L159" s="486">
        <v>0.1108642</v>
      </c>
      <c r="M159" s="487">
        <v>1.6670999999999999E-3</v>
      </c>
      <c r="N159" s="487">
        <v>1.29891E-2</v>
      </c>
      <c r="O159" s="487"/>
      <c r="P159" s="487">
        <v>4.0039999999999997E-4</v>
      </c>
      <c r="Q159" s="487"/>
      <c r="R159" s="487"/>
      <c r="S159" s="487">
        <v>7.7523999999999996E-3</v>
      </c>
      <c r="T159" s="487"/>
      <c r="U159" s="488">
        <f t="shared" si="31"/>
        <v>-1.5360000000000373E-4</v>
      </c>
      <c r="V159" s="489">
        <f t="shared" si="32"/>
        <v>-1.1503929011171675E-3</v>
      </c>
      <c r="W159" s="490">
        <f t="shared" si="33"/>
        <v>5.8061887543102285E-2</v>
      </c>
      <c r="X159" s="582"/>
      <c r="Y159" s="482">
        <v>1991</v>
      </c>
      <c r="Z159" s="483" t="s">
        <v>484</v>
      </c>
      <c r="AA159" s="482" t="s">
        <v>559</v>
      </c>
      <c r="AB159" s="484" t="s">
        <v>14</v>
      </c>
      <c r="AC159" s="484" t="s">
        <v>172</v>
      </c>
      <c r="AD159" s="485" t="s">
        <v>415</v>
      </c>
      <c r="AE159" s="491">
        <f t="shared" si="34"/>
        <v>0.35866150520627527</v>
      </c>
      <c r="AF159" s="491">
        <f t="shared" si="35"/>
        <v>1</v>
      </c>
      <c r="AG159" s="492">
        <f t="shared" si="36"/>
        <v>0.83032154080749199</v>
      </c>
      <c r="AH159" s="493">
        <f t="shared" si="36"/>
        <v>1.2485807327163952E-2</v>
      </c>
      <c r="AI159" s="493">
        <f t="shared" si="37"/>
        <v>9.7282346561853097E-2</v>
      </c>
      <c r="AJ159" s="493"/>
      <c r="AK159" s="493">
        <f t="shared" si="26"/>
        <v>2.9988106615058763E-3</v>
      </c>
      <c r="AL159" s="493"/>
      <c r="AM159" s="493"/>
      <c r="AN159" s="493">
        <f t="shared" si="27"/>
        <v>5.8061887543102285E-2</v>
      </c>
      <c r="AO159" s="493"/>
      <c r="AP159" s="494">
        <f t="shared" si="27"/>
        <v>-1.1503929011171675E-3</v>
      </c>
    </row>
    <row r="160" spans="1:42" ht="11.45" customHeight="1" x14ac:dyDescent="0.25">
      <c r="A160" s="482">
        <v>1985</v>
      </c>
      <c r="B160" s="483" t="s">
        <v>484</v>
      </c>
      <c r="C160" s="482" t="s">
        <v>559</v>
      </c>
      <c r="D160" s="484" t="s">
        <v>16</v>
      </c>
      <c r="E160" s="484" t="s">
        <v>173</v>
      </c>
      <c r="F160" s="485" t="s">
        <v>415</v>
      </c>
      <c r="G160" s="486">
        <v>0.3749943</v>
      </c>
      <c r="H160" s="487">
        <v>0.23567869999999999</v>
      </c>
      <c r="I160" s="488">
        <v>0.23567869999999999</v>
      </c>
      <c r="J160" s="277">
        <f t="shared" si="28"/>
        <v>0.13931560000000001</v>
      </c>
      <c r="K160" s="439">
        <f t="shared" si="29"/>
        <v>0.37151391367815462</v>
      </c>
      <c r="L160" s="486">
        <v>0.1190218</v>
      </c>
      <c r="M160" s="487">
        <v>-3.7199999999999999E-4</v>
      </c>
      <c r="N160" s="487">
        <v>1.4641400000000001E-2</v>
      </c>
      <c r="O160" s="487">
        <v>6.5850000000000001E-4</v>
      </c>
      <c r="P160" s="487">
        <v>1.6666999999999999E-3</v>
      </c>
      <c r="Q160" s="487"/>
      <c r="R160" s="487"/>
      <c r="S160" s="487">
        <v>4.7622999999999997E-3</v>
      </c>
      <c r="T160" s="487"/>
      <c r="U160" s="488">
        <f t="shared" si="31"/>
        <v>-1.0630999999999835E-3</v>
      </c>
      <c r="V160" s="489">
        <f t="shared" si="32"/>
        <v>-7.6308755085574293E-3</v>
      </c>
      <c r="W160" s="490">
        <f t="shared" si="33"/>
        <v>3.4183537234882523E-2</v>
      </c>
      <c r="X160" s="582"/>
      <c r="Y160" s="482">
        <v>1985</v>
      </c>
      <c r="Z160" s="483" t="s">
        <v>484</v>
      </c>
      <c r="AA160" s="482" t="s">
        <v>559</v>
      </c>
      <c r="AB160" s="484" t="s">
        <v>16</v>
      </c>
      <c r="AC160" s="484" t="s">
        <v>173</v>
      </c>
      <c r="AD160" s="485" t="s">
        <v>415</v>
      </c>
      <c r="AE160" s="491">
        <f t="shared" si="34"/>
        <v>0.37151391367815462</v>
      </c>
      <c r="AF160" s="491">
        <f t="shared" si="35"/>
        <v>1</v>
      </c>
      <c r="AG160" s="492">
        <f t="shared" si="36"/>
        <v>0.85433217816238805</v>
      </c>
      <c r="AH160" s="493">
        <f t="shared" si="36"/>
        <v>-2.6701963024959156E-3</v>
      </c>
      <c r="AI160" s="493">
        <f t="shared" si="37"/>
        <v>0.10509519393377338</v>
      </c>
      <c r="AJ160" s="493">
        <f t="shared" si="38"/>
        <v>4.7266781322407537E-3</v>
      </c>
      <c r="AK160" s="493">
        <f t="shared" si="26"/>
        <v>1.1963484347768661E-2</v>
      </c>
      <c r="AL160" s="493"/>
      <c r="AM160" s="493"/>
      <c r="AN160" s="493">
        <f t="shared" si="27"/>
        <v>3.4183537234882523E-2</v>
      </c>
      <c r="AO160" s="493"/>
      <c r="AP160" s="494">
        <f t="shared" si="27"/>
        <v>-7.6308755085574293E-3</v>
      </c>
    </row>
    <row r="161" spans="1:42" ht="11.45" customHeight="1" x14ac:dyDescent="0.25">
      <c r="A161" s="537">
        <v>2012</v>
      </c>
      <c r="B161" s="538" t="s">
        <v>485</v>
      </c>
      <c r="C161" s="537" t="s">
        <v>564</v>
      </c>
      <c r="D161" s="539" t="s">
        <v>20</v>
      </c>
      <c r="E161" s="539" t="s">
        <v>174</v>
      </c>
      <c r="F161" s="540" t="s">
        <v>415</v>
      </c>
      <c r="G161" s="541">
        <v>0.48637130000000001</v>
      </c>
      <c r="H161" s="542">
        <v>0.45898169999999999</v>
      </c>
      <c r="I161" s="543">
        <v>0.45898169999999999</v>
      </c>
      <c r="J161" s="587">
        <f t="shared" si="28"/>
        <v>2.7389600000000014E-2</v>
      </c>
      <c r="K161" s="438">
        <f t="shared" si="29"/>
        <v>5.6314178077530509E-2</v>
      </c>
      <c r="L161" s="541">
        <v>4.3150000000000003E-3</v>
      </c>
      <c r="M161" s="542">
        <v>5.7599999999999997E-5</v>
      </c>
      <c r="N161" s="542"/>
      <c r="O161" s="542">
        <v>5.7959999999999999E-4</v>
      </c>
      <c r="P161" s="542">
        <v>-2.053E-4</v>
      </c>
      <c r="Q161" s="542"/>
      <c r="R161" s="542">
        <v>2.1780000000000001E-4</v>
      </c>
      <c r="S161" s="542">
        <v>1.7443500000000001E-2</v>
      </c>
      <c r="T161" s="542"/>
      <c r="U161" s="543">
        <f t="shared" si="31"/>
        <v>4.9814000000000143E-3</v>
      </c>
      <c r="V161" s="544">
        <f t="shared" si="32"/>
        <v>0.1818719513976112</v>
      </c>
      <c r="W161" s="545">
        <f t="shared" si="33"/>
        <v>0.63686581768262374</v>
      </c>
      <c r="X161" s="582"/>
      <c r="Y161" s="537">
        <v>2012</v>
      </c>
      <c r="Z161" s="538" t="s">
        <v>485</v>
      </c>
      <c r="AA161" s="537" t="s">
        <v>564</v>
      </c>
      <c r="AB161" s="539" t="s">
        <v>20</v>
      </c>
      <c r="AC161" s="539" t="s">
        <v>174</v>
      </c>
      <c r="AD161" s="540" t="s">
        <v>415</v>
      </c>
      <c r="AE161" s="546">
        <f t="shared" si="34"/>
        <v>5.6314178077530509E-2</v>
      </c>
      <c r="AF161" s="546">
        <f t="shared" si="35"/>
        <v>1</v>
      </c>
      <c r="AG161" s="547">
        <f t="shared" si="36"/>
        <v>0.15754154861699324</v>
      </c>
      <c r="AH161" s="548">
        <f t="shared" si="36"/>
        <v>2.1029879954435247E-3</v>
      </c>
      <c r="AI161" s="548"/>
      <c r="AJ161" s="548">
        <f t="shared" si="38"/>
        <v>2.116131670415047E-2</v>
      </c>
      <c r="AK161" s="548">
        <f t="shared" si="26"/>
        <v>-7.4955457545929803E-3</v>
      </c>
      <c r="AL161" s="548"/>
      <c r="AM161" s="548">
        <f t="shared" si="26"/>
        <v>7.9519233577708282E-3</v>
      </c>
      <c r="AN161" s="548">
        <f t="shared" si="27"/>
        <v>0.63686581768262374</v>
      </c>
      <c r="AO161" s="548"/>
      <c r="AP161" s="549">
        <f t="shared" si="27"/>
        <v>0.1818719513976112</v>
      </c>
    </row>
    <row r="162" spans="1:42" ht="11.45" customHeight="1" x14ac:dyDescent="0.25">
      <c r="A162" s="482">
        <v>2010</v>
      </c>
      <c r="B162" s="483" t="s">
        <v>485</v>
      </c>
      <c r="C162" s="482" t="s">
        <v>564</v>
      </c>
      <c r="D162" s="484" t="s">
        <v>4</v>
      </c>
      <c r="E162" s="484" t="s">
        <v>175</v>
      </c>
      <c r="F162" s="485" t="s">
        <v>415</v>
      </c>
      <c r="G162" s="486">
        <v>0.4866007</v>
      </c>
      <c r="H162" s="487">
        <v>0.45526739999999999</v>
      </c>
      <c r="I162" s="488">
        <v>0.45526739999999999</v>
      </c>
      <c r="J162" s="274">
        <f t="shared" si="28"/>
        <v>3.1333300000000008E-2</v>
      </c>
      <c r="K162" s="432">
        <f t="shared" si="29"/>
        <v>6.4392221383980763E-2</v>
      </c>
      <c r="L162" s="486">
        <v>7.1528E-3</v>
      </c>
      <c r="M162" s="487">
        <v>5.2599999999999996E-6</v>
      </c>
      <c r="N162" s="487"/>
      <c r="O162" s="487">
        <v>5.1780000000000001E-4</v>
      </c>
      <c r="P162" s="487">
        <v>-8.9400000000000005E-5</v>
      </c>
      <c r="Q162" s="487"/>
      <c r="R162" s="487">
        <v>2.7619999999999999E-4</v>
      </c>
      <c r="S162" s="487">
        <v>1.7095300000000001E-2</v>
      </c>
      <c r="T162" s="487"/>
      <c r="U162" s="488">
        <f t="shared" si="31"/>
        <v>6.3753400000000071E-3</v>
      </c>
      <c r="V162" s="489">
        <f t="shared" si="32"/>
        <v>0.2034685143282069</v>
      </c>
      <c r="W162" s="490">
        <f t="shared" si="33"/>
        <v>0.54559526127155444</v>
      </c>
      <c r="X162" s="582"/>
      <c r="Y162" s="482">
        <v>2010</v>
      </c>
      <c r="Z162" s="483" t="s">
        <v>485</v>
      </c>
      <c r="AA162" s="482" t="s">
        <v>564</v>
      </c>
      <c r="AB162" s="484" t="s">
        <v>4</v>
      </c>
      <c r="AC162" s="484" t="s">
        <v>175</v>
      </c>
      <c r="AD162" s="485" t="s">
        <v>415</v>
      </c>
      <c r="AE162" s="491">
        <f t="shared" si="34"/>
        <v>6.4392221383980763E-2</v>
      </c>
      <c r="AF162" s="491">
        <f t="shared" si="35"/>
        <v>1</v>
      </c>
      <c r="AG162" s="492">
        <f t="shared" si="36"/>
        <v>0.2282810939160573</v>
      </c>
      <c r="AH162" s="493">
        <f t="shared" si="36"/>
        <v>1.6787251901331804E-4</v>
      </c>
      <c r="AI162" s="493"/>
      <c r="AJ162" s="493">
        <f t="shared" si="38"/>
        <v>1.6525549495265416E-2</v>
      </c>
      <c r="AK162" s="493">
        <f t="shared" si="26"/>
        <v>-2.8531945246750255E-3</v>
      </c>
      <c r="AL162" s="493"/>
      <c r="AM162" s="493">
        <f t="shared" si="26"/>
        <v>8.8149029945776506E-3</v>
      </c>
      <c r="AN162" s="493">
        <f t="shared" si="27"/>
        <v>0.54559526127155444</v>
      </c>
      <c r="AO162" s="493"/>
      <c r="AP162" s="494">
        <f t="shared" si="27"/>
        <v>0.2034685143282069</v>
      </c>
    </row>
    <row r="163" spans="1:42" ht="11.45" customHeight="1" x14ac:dyDescent="0.25">
      <c r="A163" s="482">
        <v>2008</v>
      </c>
      <c r="B163" s="483" t="s">
        <v>485</v>
      </c>
      <c r="C163" s="482" t="s">
        <v>564</v>
      </c>
      <c r="D163" s="484" t="s">
        <v>6</v>
      </c>
      <c r="E163" s="484" t="s">
        <v>176</v>
      </c>
      <c r="F163" s="485" t="s">
        <v>415</v>
      </c>
      <c r="G163" s="486">
        <v>0.4972702</v>
      </c>
      <c r="H163" s="487">
        <v>0.46927669999999999</v>
      </c>
      <c r="I163" s="488">
        <v>0.46927669999999999</v>
      </c>
      <c r="J163" s="274">
        <f t="shared" si="28"/>
        <v>2.7993500000000004E-2</v>
      </c>
      <c r="K163" s="432">
        <f t="shared" si="29"/>
        <v>5.629434460379891E-2</v>
      </c>
      <c r="L163" s="486">
        <v>5.1222000000000004E-3</v>
      </c>
      <c r="M163" s="487">
        <v>-1.427E-4</v>
      </c>
      <c r="N163" s="487"/>
      <c r="O163" s="487">
        <v>5.2220000000000001E-4</v>
      </c>
      <c r="P163" s="487">
        <v>-5.8699999999999997E-5</v>
      </c>
      <c r="Q163" s="487"/>
      <c r="R163" s="487"/>
      <c r="S163" s="487">
        <v>1.5552099999999999E-2</v>
      </c>
      <c r="T163" s="487"/>
      <c r="U163" s="488">
        <f t="shared" si="31"/>
        <v>6.9984000000000053E-3</v>
      </c>
      <c r="V163" s="489">
        <f t="shared" si="32"/>
        <v>0.25000089306446155</v>
      </c>
      <c r="W163" s="490">
        <f t="shared" si="33"/>
        <v>0.55556111240109296</v>
      </c>
      <c r="X163" s="582"/>
      <c r="Y163" s="482">
        <v>2008</v>
      </c>
      <c r="Z163" s="483" t="s">
        <v>485</v>
      </c>
      <c r="AA163" s="482" t="s">
        <v>564</v>
      </c>
      <c r="AB163" s="484" t="s">
        <v>6</v>
      </c>
      <c r="AC163" s="484" t="s">
        <v>176</v>
      </c>
      <c r="AD163" s="485" t="s">
        <v>415</v>
      </c>
      <c r="AE163" s="491">
        <f t="shared" si="34"/>
        <v>5.629434460379891E-2</v>
      </c>
      <c r="AF163" s="491">
        <f t="shared" si="35"/>
        <v>1</v>
      </c>
      <c r="AG163" s="492">
        <f t="shared" si="36"/>
        <v>0.18297819136585278</v>
      </c>
      <c r="AH163" s="493">
        <f t="shared" si="36"/>
        <v>-5.0976119456302349E-3</v>
      </c>
      <c r="AI163" s="493"/>
      <c r="AJ163" s="493">
        <f t="shared" si="38"/>
        <v>1.865433046957329E-2</v>
      </c>
      <c r="AK163" s="493">
        <f t="shared" si="26"/>
        <v>-2.0969153553503489E-3</v>
      </c>
      <c r="AL163" s="493"/>
      <c r="AM163" s="493"/>
      <c r="AN163" s="493">
        <f t="shared" si="27"/>
        <v>0.55556111240109296</v>
      </c>
      <c r="AO163" s="493"/>
      <c r="AP163" s="494">
        <f t="shared" si="27"/>
        <v>0.25000089306446155</v>
      </c>
    </row>
    <row r="164" spans="1:42" ht="11.45" customHeight="1" x14ac:dyDescent="0.25">
      <c r="A164" s="482">
        <v>2004</v>
      </c>
      <c r="B164" s="483" t="s">
        <v>485</v>
      </c>
      <c r="C164" s="482" t="s">
        <v>564</v>
      </c>
      <c r="D164" s="484" t="s">
        <v>8</v>
      </c>
      <c r="E164" s="484" t="s">
        <v>177</v>
      </c>
      <c r="F164" s="485" t="s">
        <v>415</v>
      </c>
      <c r="G164" s="486">
        <v>0.47299669999999999</v>
      </c>
      <c r="H164" s="487">
        <v>0.45667049999999998</v>
      </c>
      <c r="I164" s="488">
        <v>0.45667049999999998</v>
      </c>
      <c r="J164" s="274">
        <f t="shared" si="28"/>
        <v>1.6326200000000013E-2</v>
      </c>
      <c r="K164" s="432">
        <f t="shared" si="29"/>
        <v>3.4516519882696883E-2</v>
      </c>
      <c r="L164" s="486">
        <v>6.5268000000000001E-3</v>
      </c>
      <c r="M164" s="487"/>
      <c r="N164" s="487"/>
      <c r="O164" s="487">
        <v>3.2850000000000002E-4</v>
      </c>
      <c r="P164" s="487"/>
      <c r="Q164" s="487"/>
      <c r="R164" s="487"/>
      <c r="S164" s="487">
        <v>9.3620999999999999E-3</v>
      </c>
      <c r="T164" s="487"/>
      <c r="U164" s="488">
        <f t="shared" si="31"/>
        <v>1.0880000000001305E-4</v>
      </c>
      <c r="V164" s="489">
        <f t="shared" si="32"/>
        <v>6.6641349487335062E-3</v>
      </c>
      <c r="W164" s="490">
        <f t="shared" si="33"/>
        <v>0.57344023716480208</v>
      </c>
      <c r="X164" s="582"/>
      <c r="Y164" s="482">
        <v>2004</v>
      </c>
      <c r="Z164" s="483" t="s">
        <v>485</v>
      </c>
      <c r="AA164" s="482" t="s">
        <v>564</v>
      </c>
      <c r="AB164" s="484" t="s">
        <v>8</v>
      </c>
      <c r="AC164" s="484" t="s">
        <v>177</v>
      </c>
      <c r="AD164" s="485" t="s">
        <v>415</v>
      </c>
      <c r="AE164" s="491">
        <f t="shared" si="34"/>
        <v>3.4516519882696883E-2</v>
      </c>
      <c r="AF164" s="491">
        <f t="shared" si="35"/>
        <v>1</v>
      </c>
      <c r="AG164" s="492">
        <f t="shared" si="36"/>
        <v>0.39977459543555727</v>
      </c>
      <c r="AH164" s="493"/>
      <c r="AI164" s="493"/>
      <c r="AJ164" s="493">
        <f t="shared" si="38"/>
        <v>2.0121032450907114E-2</v>
      </c>
      <c r="AK164" s="493"/>
      <c r="AL164" s="493"/>
      <c r="AM164" s="493"/>
      <c r="AN164" s="493">
        <f t="shared" si="27"/>
        <v>0.57344023716480208</v>
      </c>
      <c r="AO164" s="493"/>
      <c r="AP164" s="494">
        <f t="shared" si="27"/>
        <v>6.6641349487335062E-3</v>
      </c>
    </row>
    <row r="165" spans="1:42" ht="11.45" customHeight="1" x14ac:dyDescent="0.25">
      <c r="A165" s="482">
        <v>2002</v>
      </c>
      <c r="B165" s="483" t="s">
        <v>485</v>
      </c>
      <c r="C165" s="482" t="s">
        <v>564</v>
      </c>
      <c r="D165" s="484" t="s">
        <v>10</v>
      </c>
      <c r="E165" s="484" t="s">
        <v>178</v>
      </c>
      <c r="F165" s="485" t="s">
        <v>415</v>
      </c>
      <c r="G165" s="486">
        <v>0.48368519999999998</v>
      </c>
      <c r="H165" s="487">
        <v>0.46757530000000003</v>
      </c>
      <c r="I165" s="488">
        <v>0.46757530000000003</v>
      </c>
      <c r="J165" s="274">
        <f t="shared" si="28"/>
        <v>1.6109899999999955E-2</v>
      </c>
      <c r="K165" s="432">
        <f t="shared" si="29"/>
        <v>3.3306580395678749E-2</v>
      </c>
      <c r="L165" s="486">
        <v>5.9294999999999999E-3</v>
      </c>
      <c r="M165" s="487"/>
      <c r="N165" s="487"/>
      <c r="O165" s="487">
        <v>1.1291999999999999E-3</v>
      </c>
      <c r="P165" s="487"/>
      <c r="Q165" s="487"/>
      <c r="R165" s="487"/>
      <c r="S165" s="487">
        <v>9.2368999999999993E-3</v>
      </c>
      <c r="T165" s="487"/>
      <c r="U165" s="488">
        <f t="shared" si="31"/>
        <v>-1.8570000000004555E-4</v>
      </c>
      <c r="V165" s="489">
        <f t="shared" si="32"/>
        <v>-1.1527073414487121E-2</v>
      </c>
      <c r="W165" s="490">
        <f t="shared" si="33"/>
        <v>0.57336792903742573</v>
      </c>
      <c r="X165" s="582"/>
      <c r="Y165" s="482">
        <v>2002</v>
      </c>
      <c r="Z165" s="483" t="s">
        <v>485</v>
      </c>
      <c r="AA165" s="482" t="s">
        <v>564</v>
      </c>
      <c r="AB165" s="484" t="s">
        <v>10</v>
      </c>
      <c r="AC165" s="484" t="s">
        <v>178</v>
      </c>
      <c r="AD165" s="485" t="s">
        <v>415</v>
      </c>
      <c r="AE165" s="491">
        <f t="shared" si="34"/>
        <v>3.3306580395678749E-2</v>
      </c>
      <c r="AF165" s="491">
        <f t="shared" si="35"/>
        <v>1</v>
      </c>
      <c r="AG165" s="492">
        <f t="shared" si="36"/>
        <v>0.36806559941402595</v>
      </c>
      <c r="AH165" s="493"/>
      <c r="AI165" s="493"/>
      <c r="AJ165" s="493">
        <f t="shared" si="38"/>
        <v>7.009354496303534E-2</v>
      </c>
      <c r="AK165" s="493"/>
      <c r="AL165" s="493"/>
      <c r="AM165" s="493"/>
      <c r="AN165" s="493">
        <f t="shared" si="27"/>
        <v>0.57336792903742573</v>
      </c>
      <c r="AO165" s="493"/>
      <c r="AP165" s="494">
        <f t="shared" si="27"/>
        <v>-1.1527073414487121E-2</v>
      </c>
    </row>
    <row r="166" spans="1:42" ht="11.45" customHeight="1" x14ac:dyDescent="0.25">
      <c r="A166" s="482">
        <v>2000</v>
      </c>
      <c r="B166" s="483" t="s">
        <v>485</v>
      </c>
      <c r="C166" s="482" t="s">
        <v>564</v>
      </c>
      <c r="D166" s="484" t="s">
        <v>10</v>
      </c>
      <c r="E166" s="484" t="s">
        <v>179</v>
      </c>
      <c r="F166" s="485" t="s">
        <v>415</v>
      </c>
      <c r="G166" s="486">
        <v>0.49131380000000002</v>
      </c>
      <c r="H166" s="487">
        <v>0.48562260000000002</v>
      </c>
      <c r="I166" s="488">
        <v>0.48562260000000002</v>
      </c>
      <c r="J166" s="274">
        <f t="shared" si="28"/>
        <v>5.6912000000000074E-3</v>
      </c>
      <c r="K166" s="432">
        <f t="shared" si="29"/>
        <v>1.158363555023288E-2</v>
      </c>
      <c r="L166" s="486">
        <v>3.8628999999999998E-3</v>
      </c>
      <c r="M166" s="487"/>
      <c r="N166" s="487"/>
      <c r="O166" s="487"/>
      <c r="P166" s="487"/>
      <c r="Q166" s="487"/>
      <c r="R166" s="487"/>
      <c r="S166" s="487">
        <v>1.7315E-3</v>
      </c>
      <c r="T166" s="487"/>
      <c r="U166" s="488">
        <f t="shared" si="31"/>
        <v>9.6800000000007991E-5</v>
      </c>
      <c r="V166" s="489">
        <f t="shared" si="32"/>
        <v>1.7008715209447543E-2</v>
      </c>
      <c r="W166" s="490">
        <f t="shared" si="33"/>
        <v>0.30424163621028916</v>
      </c>
      <c r="X166" s="582"/>
      <c r="Y166" s="482">
        <v>2000</v>
      </c>
      <c r="Z166" s="483" t="s">
        <v>485</v>
      </c>
      <c r="AA166" s="482" t="s">
        <v>564</v>
      </c>
      <c r="AB166" s="484" t="s">
        <v>10</v>
      </c>
      <c r="AC166" s="484" t="s">
        <v>179</v>
      </c>
      <c r="AD166" s="485" t="s">
        <v>415</v>
      </c>
      <c r="AE166" s="491">
        <f t="shared" si="34"/>
        <v>1.158363555023288E-2</v>
      </c>
      <c r="AF166" s="491">
        <f t="shared" si="35"/>
        <v>1</v>
      </c>
      <c r="AG166" s="492">
        <f t="shared" si="36"/>
        <v>0.67874964858026332</v>
      </c>
      <c r="AH166" s="493"/>
      <c r="AI166" s="493"/>
      <c r="AJ166" s="493"/>
      <c r="AK166" s="493"/>
      <c r="AL166" s="493"/>
      <c r="AM166" s="493"/>
      <c r="AN166" s="493">
        <f t="shared" si="27"/>
        <v>0.30424163621028916</v>
      </c>
      <c r="AO166" s="493"/>
      <c r="AP166" s="494">
        <f t="shared" si="27"/>
        <v>1.7008715209447543E-2</v>
      </c>
    </row>
    <row r="167" spans="1:42" ht="11.45" customHeight="1" x14ac:dyDescent="0.25">
      <c r="A167" s="482">
        <v>1998</v>
      </c>
      <c r="B167" s="483" t="s">
        <v>485</v>
      </c>
      <c r="C167" s="482" t="s">
        <v>564</v>
      </c>
      <c r="D167" s="484" t="s">
        <v>10</v>
      </c>
      <c r="E167" s="484" t="s">
        <v>180</v>
      </c>
      <c r="F167" s="485" t="s">
        <v>415</v>
      </c>
      <c r="G167" s="486">
        <v>0.49363469999999998</v>
      </c>
      <c r="H167" s="487">
        <v>0.48643249999999999</v>
      </c>
      <c r="I167" s="488">
        <v>0.48643249999999999</v>
      </c>
      <c r="J167" s="274">
        <f t="shared" si="28"/>
        <v>7.2021999999999919E-3</v>
      </c>
      <c r="K167" s="432">
        <f t="shared" si="29"/>
        <v>1.4590141252225568E-2</v>
      </c>
      <c r="L167" s="486">
        <v>5.6354999999999999E-3</v>
      </c>
      <c r="M167" s="487"/>
      <c r="N167" s="487"/>
      <c r="O167" s="487"/>
      <c r="P167" s="487"/>
      <c r="Q167" s="487"/>
      <c r="R167" s="487"/>
      <c r="S167" s="487">
        <v>1.4741999999999999E-3</v>
      </c>
      <c r="T167" s="487"/>
      <c r="U167" s="488">
        <f t="shared" si="31"/>
        <v>9.2499999999991894E-5</v>
      </c>
      <c r="V167" s="489">
        <f t="shared" si="32"/>
        <v>1.2843297881201855E-2</v>
      </c>
      <c r="W167" s="490">
        <f t="shared" si="33"/>
        <v>0.20468745661048035</v>
      </c>
      <c r="X167" s="582"/>
      <c r="Y167" s="482">
        <v>1998</v>
      </c>
      <c r="Z167" s="483" t="s">
        <v>485</v>
      </c>
      <c r="AA167" s="482" t="s">
        <v>564</v>
      </c>
      <c r="AB167" s="484" t="s">
        <v>10</v>
      </c>
      <c r="AC167" s="484" t="s">
        <v>180</v>
      </c>
      <c r="AD167" s="485" t="s">
        <v>415</v>
      </c>
      <c r="AE167" s="491">
        <f t="shared" si="34"/>
        <v>1.4590141252225568E-2</v>
      </c>
      <c r="AF167" s="491">
        <f t="shared" si="35"/>
        <v>1</v>
      </c>
      <c r="AG167" s="492">
        <f t="shared" si="36"/>
        <v>0.78246924550831776</v>
      </c>
      <c r="AH167" s="493"/>
      <c r="AI167" s="493"/>
      <c r="AJ167" s="493"/>
      <c r="AK167" s="493"/>
      <c r="AL167" s="493"/>
      <c r="AM167" s="493"/>
      <c r="AN167" s="493">
        <f t="shared" si="27"/>
        <v>0.20468745661048035</v>
      </c>
      <c r="AO167" s="493"/>
      <c r="AP167" s="494">
        <f t="shared" si="27"/>
        <v>1.2843297881201855E-2</v>
      </c>
    </row>
    <row r="168" spans="1:42" ht="11.45" customHeight="1" x14ac:dyDescent="0.25">
      <c r="A168" s="482">
        <v>1996</v>
      </c>
      <c r="B168" s="483" t="s">
        <v>485</v>
      </c>
      <c r="C168" s="482" t="s">
        <v>564</v>
      </c>
      <c r="D168" s="484" t="s">
        <v>12</v>
      </c>
      <c r="E168" s="484" t="s">
        <v>181</v>
      </c>
      <c r="F168" s="485" t="s">
        <v>415</v>
      </c>
      <c r="G168" s="486">
        <v>0.47844520000000001</v>
      </c>
      <c r="H168" s="487">
        <v>0.46964590000000001</v>
      </c>
      <c r="I168" s="488">
        <v>0.46964590000000001</v>
      </c>
      <c r="J168" s="274">
        <f t="shared" si="28"/>
        <v>8.7993000000000099E-3</v>
      </c>
      <c r="K168" s="432">
        <f t="shared" si="29"/>
        <v>1.8391447965200633E-2</v>
      </c>
      <c r="L168" s="486">
        <v>5.0044E-3</v>
      </c>
      <c r="M168" s="487"/>
      <c r="N168" s="487"/>
      <c r="O168" s="487">
        <v>7.3189999999999996E-4</v>
      </c>
      <c r="P168" s="487"/>
      <c r="Q168" s="487"/>
      <c r="R168" s="487"/>
      <c r="S168" s="487">
        <v>2.9083999999999998E-3</v>
      </c>
      <c r="T168" s="487"/>
      <c r="U168" s="488">
        <f t="shared" si="31"/>
        <v>1.5460000000000994E-4</v>
      </c>
      <c r="V168" s="489">
        <f t="shared" si="32"/>
        <v>1.7569579398362341E-2</v>
      </c>
      <c r="W168" s="490">
        <f t="shared" si="33"/>
        <v>0.33052629186412513</v>
      </c>
      <c r="X168" s="582"/>
      <c r="Y168" s="482">
        <v>1996</v>
      </c>
      <c r="Z168" s="483" t="s">
        <v>485</v>
      </c>
      <c r="AA168" s="482" t="s">
        <v>564</v>
      </c>
      <c r="AB168" s="484" t="s">
        <v>12</v>
      </c>
      <c r="AC168" s="484" t="s">
        <v>181</v>
      </c>
      <c r="AD168" s="485" t="s">
        <v>415</v>
      </c>
      <c r="AE168" s="491">
        <f t="shared" si="34"/>
        <v>1.8391447965200633E-2</v>
      </c>
      <c r="AF168" s="491">
        <f t="shared" si="35"/>
        <v>1</v>
      </c>
      <c r="AG168" s="492">
        <f t="shared" si="36"/>
        <v>0.56872705783414523</v>
      </c>
      <c r="AH168" s="493"/>
      <c r="AI168" s="493"/>
      <c r="AJ168" s="493">
        <f t="shared" si="38"/>
        <v>8.317707090336722E-2</v>
      </c>
      <c r="AK168" s="493"/>
      <c r="AL168" s="493"/>
      <c r="AM168" s="493"/>
      <c r="AN168" s="493">
        <f t="shared" si="27"/>
        <v>0.33052629186412513</v>
      </c>
      <c r="AO168" s="493"/>
      <c r="AP168" s="494">
        <f t="shared" si="27"/>
        <v>1.7569579398362341E-2</v>
      </c>
    </row>
    <row r="169" spans="1:42" ht="11.45" customHeight="1" x14ac:dyDescent="0.25">
      <c r="A169" s="482">
        <v>1994</v>
      </c>
      <c r="B169" s="483" t="s">
        <v>485</v>
      </c>
      <c r="C169" s="482" t="s">
        <v>564</v>
      </c>
      <c r="D169" s="484" t="s">
        <v>12</v>
      </c>
      <c r="E169" s="484" t="s">
        <v>182</v>
      </c>
      <c r="F169" s="485" t="s">
        <v>415</v>
      </c>
      <c r="G169" s="486">
        <v>0.49508950000000002</v>
      </c>
      <c r="H169" s="487">
        <v>0.48452190000000001</v>
      </c>
      <c r="I169" s="488">
        <v>0.48452190000000001</v>
      </c>
      <c r="J169" s="274">
        <f t="shared" si="28"/>
        <v>1.056760000000001E-2</v>
      </c>
      <c r="K169" s="432">
        <f t="shared" si="29"/>
        <v>2.1344827551382145E-2</v>
      </c>
      <c r="L169" s="486">
        <v>5.3387E-3</v>
      </c>
      <c r="M169" s="487"/>
      <c r="N169" s="487"/>
      <c r="O169" s="487">
        <v>8.3279999999999997E-4</v>
      </c>
      <c r="P169" s="487"/>
      <c r="Q169" s="487"/>
      <c r="R169" s="487"/>
      <c r="S169" s="487">
        <v>4.5465999999999996E-3</v>
      </c>
      <c r="T169" s="487"/>
      <c r="U169" s="488">
        <f t="shared" si="31"/>
        <v>-1.5049999999998918E-4</v>
      </c>
      <c r="V169" s="489">
        <f t="shared" si="32"/>
        <v>-1.424164427116744E-2</v>
      </c>
      <c r="W169" s="490">
        <f t="shared" si="33"/>
        <v>0.43023960028767128</v>
      </c>
      <c r="X169" s="582"/>
      <c r="Y169" s="482">
        <v>1994</v>
      </c>
      <c r="Z169" s="483" t="s">
        <v>485</v>
      </c>
      <c r="AA169" s="482" t="s">
        <v>564</v>
      </c>
      <c r="AB169" s="484" t="s">
        <v>12</v>
      </c>
      <c r="AC169" s="484" t="s">
        <v>182</v>
      </c>
      <c r="AD169" s="485" t="s">
        <v>415</v>
      </c>
      <c r="AE169" s="491">
        <f t="shared" si="34"/>
        <v>2.1344827551382145E-2</v>
      </c>
      <c r="AF169" s="491">
        <f t="shared" si="35"/>
        <v>1</v>
      </c>
      <c r="AG169" s="492">
        <f t="shared" si="36"/>
        <v>0.50519512472084438</v>
      </c>
      <c r="AH169" s="493"/>
      <c r="AI169" s="493"/>
      <c r="AJ169" s="493">
        <f t="shared" si="38"/>
        <v>7.8806919262651806E-2</v>
      </c>
      <c r="AK169" s="493"/>
      <c r="AL169" s="493"/>
      <c r="AM169" s="493"/>
      <c r="AN169" s="493">
        <f t="shared" si="27"/>
        <v>0.43023960028767128</v>
      </c>
      <c r="AO169" s="493"/>
      <c r="AP169" s="494">
        <f t="shared" si="27"/>
        <v>-1.424164427116744E-2</v>
      </c>
    </row>
    <row r="170" spans="1:42" ht="11.45" customHeight="1" x14ac:dyDescent="0.25">
      <c r="A170" s="482">
        <v>1992</v>
      </c>
      <c r="B170" s="483" t="s">
        <v>485</v>
      </c>
      <c r="C170" s="482" t="s">
        <v>564</v>
      </c>
      <c r="D170" s="484" t="s">
        <v>14</v>
      </c>
      <c r="E170" s="484" t="s">
        <v>183</v>
      </c>
      <c r="F170" s="485" t="s">
        <v>415</v>
      </c>
      <c r="G170" s="486">
        <v>0.482711</v>
      </c>
      <c r="H170" s="487">
        <v>0.47504370000000001</v>
      </c>
      <c r="I170" s="488">
        <v>0.47504370000000001</v>
      </c>
      <c r="J170" s="274">
        <f t="shared" si="28"/>
        <v>7.667299999999988E-3</v>
      </c>
      <c r="K170" s="432">
        <f t="shared" si="29"/>
        <v>1.5883831112197544E-2</v>
      </c>
      <c r="L170" s="486">
        <v>7.3244E-3</v>
      </c>
      <c r="M170" s="487"/>
      <c r="N170" s="487"/>
      <c r="O170" s="487">
        <v>3.4299999999999999E-4</v>
      </c>
      <c r="P170" s="487"/>
      <c r="Q170" s="487"/>
      <c r="R170" s="487"/>
      <c r="S170" s="487">
        <v>0</v>
      </c>
      <c r="T170" s="487"/>
      <c r="U170" s="488">
        <f t="shared" si="31"/>
        <v>-1.0000000001154918E-7</v>
      </c>
      <c r="V170" s="489">
        <f t="shared" si="32"/>
        <v>-1.3042400846653885E-5</v>
      </c>
      <c r="W170" s="490">
        <f t="shared" si="33"/>
        <v>0</v>
      </c>
      <c r="X170" s="582"/>
      <c r="Y170" s="482">
        <v>1992</v>
      </c>
      <c r="Z170" s="483" t="s">
        <v>485</v>
      </c>
      <c r="AA170" s="482" t="s">
        <v>564</v>
      </c>
      <c r="AB170" s="484" t="s">
        <v>14</v>
      </c>
      <c r="AC170" s="484" t="s">
        <v>183</v>
      </c>
      <c r="AD170" s="485" t="s">
        <v>415</v>
      </c>
      <c r="AE170" s="491">
        <f t="shared" si="34"/>
        <v>1.5883831112197544E-2</v>
      </c>
      <c r="AF170" s="491">
        <f t="shared" si="35"/>
        <v>1</v>
      </c>
      <c r="AG170" s="492">
        <f t="shared" si="36"/>
        <v>0.95527760750199042</v>
      </c>
      <c r="AH170" s="493"/>
      <c r="AI170" s="493"/>
      <c r="AJ170" s="493">
        <f t="shared" si="38"/>
        <v>4.4735434898856251E-2</v>
      </c>
      <c r="AK170" s="493"/>
      <c r="AL170" s="493"/>
      <c r="AM170" s="493"/>
      <c r="AN170" s="493">
        <f t="shared" si="27"/>
        <v>0</v>
      </c>
      <c r="AO170" s="493"/>
      <c r="AP170" s="494">
        <f t="shared" si="27"/>
        <v>-1.3042400846653885E-5</v>
      </c>
    </row>
    <row r="171" spans="1:42" ht="11.45" customHeight="1" x14ac:dyDescent="0.25">
      <c r="A171" s="482">
        <v>1989</v>
      </c>
      <c r="B171" s="483" t="s">
        <v>485</v>
      </c>
      <c r="C171" s="482" t="s">
        <v>564</v>
      </c>
      <c r="D171" s="484" t="s">
        <v>14</v>
      </c>
      <c r="E171" s="484" t="s">
        <v>184</v>
      </c>
      <c r="F171" s="485" t="s">
        <v>415</v>
      </c>
      <c r="G171" s="486">
        <v>0.45706259999999999</v>
      </c>
      <c r="H171" s="487">
        <v>0.45235819999999999</v>
      </c>
      <c r="I171" s="488">
        <v>0.45235819999999999</v>
      </c>
      <c r="J171" s="274">
        <f t="shared" si="28"/>
        <v>4.7043999999999975E-3</v>
      </c>
      <c r="K171" s="432">
        <f t="shared" si="29"/>
        <v>1.0292682008985197E-2</v>
      </c>
      <c r="L171" s="486">
        <v>4.9011999999999997E-3</v>
      </c>
      <c r="M171" s="487"/>
      <c r="N171" s="487"/>
      <c r="O171" s="487">
        <v>-1.9680000000000001E-4</v>
      </c>
      <c r="P171" s="487"/>
      <c r="Q171" s="487"/>
      <c r="R171" s="487"/>
      <c r="S171" s="487">
        <v>0</v>
      </c>
      <c r="T171" s="487"/>
      <c r="U171" s="488">
        <f t="shared" si="31"/>
        <v>0</v>
      </c>
      <c r="V171" s="489">
        <f t="shared" si="32"/>
        <v>0</v>
      </c>
      <c r="W171" s="490">
        <f t="shared" si="33"/>
        <v>0</v>
      </c>
      <c r="X171" s="582"/>
      <c r="Y171" s="482">
        <v>1989</v>
      </c>
      <c r="Z171" s="483" t="s">
        <v>485</v>
      </c>
      <c r="AA171" s="482" t="s">
        <v>564</v>
      </c>
      <c r="AB171" s="484" t="s">
        <v>14</v>
      </c>
      <c r="AC171" s="484" t="s">
        <v>184</v>
      </c>
      <c r="AD171" s="485" t="s">
        <v>415</v>
      </c>
      <c r="AE171" s="491">
        <f t="shared" si="34"/>
        <v>1.0292682008985197E-2</v>
      </c>
      <c r="AF171" s="491">
        <f t="shared" si="35"/>
        <v>1</v>
      </c>
      <c r="AG171" s="492">
        <f t="shared" si="36"/>
        <v>1.0418331774508975</v>
      </c>
      <c r="AH171" s="493"/>
      <c r="AI171" s="493"/>
      <c r="AJ171" s="493">
        <f t="shared" si="38"/>
        <v>-4.1833177450897055E-2</v>
      </c>
      <c r="AK171" s="493"/>
      <c r="AL171" s="493"/>
      <c r="AM171" s="493"/>
      <c r="AN171" s="493">
        <f t="shared" si="27"/>
        <v>0</v>
      </c>
      <c r="AO171" s="493"/>
      <c r="AP171" s="494">
        <f t="shared" si="27"/>
        <v>0</v>
      </c>
    </row>
    <row r="172" spans="1:42" ht="11.45" customHeight="1" x14ac:dyDescent="0.25">
      <c r="A172" s="550">
        <v>1984</v>
      </c>
      <c r="B172" s="551" t="s">
        <v>485</v>
      </c>
      <c r="C172" s="550" t="s">
        <v>564</v>
      </c>
      <c r="D172" s="552" t="s">
        <v>16</v>
      </c>
      <c r="E172" s="552" t="s">
        <v>185</v>
      </c>
      <c r="F172" s="553" t="s">
        <v>415</v>
      </c>
      <c r="G172" s="554">
        <v>0.43125140000000001</v>
      </c>
      <c r="H172" s="555">
        <v>0.43043900000000002</v>
      </c>
      <c r="I172" s="556">
        <v>0.43043900000000002</v>
      </c>
      <c r="J172" s="275">
        <f t="shared" si="28"/>
        <v>8.1239999999999091E-4</v>
      </c>
      <c r="K172" s="433">
        <f t="shared" si="29"/>
        <v>1.8838199713670284E-3</v>
      </c>
      <c r="L172" s="554">
        <v>7.894E-4</v>
      </c>
      <c r="M172" s="555"/>
      <c r="N172" s="555"/>
      <c r="O172" s="555">
        <v>2.2900000000000001E-5</v>
      </c>
      <c r="P172" s="555"/>
      <c r="Q172" s="555"/>
      <c r="R172" s="555"/>
      <c r="S172" s="555">
        <v>0</v>
      </c>
      <c r="T172" s="555"/>
      <c r="U172" s="556">
        <f t="shared" si="31"/>
        <v>9.9999999990949343E-8</v>
      </c>
      <c r="V172" s="557">
        <f t="shared" si="32"/>
        <v>1.2309207285936786E-4</v>
      </c>
      <c r="W172" s="558">
        <f t="shared" si="33"/>
        <v>0</v>
      </c>
      <c r="X172" s="582"/>
      <c r="Y172" s="550">
        <v>1984</v>
      </c>
      <c r="Z172" s="551" t="s">
        <v>485</v>
      </c>
      <c r="AA172" s="550" t="s">
        <v>564</v>
      </c>
      <c r="AB172" s="552" t="s">
        <v>16</v>
      </c>
      <c r="AC172" s="552" t="s">
        <v>185</v>
      </c>
      <c r="AD172" s="553" t="s">
        <v>415</v>
      </c>
      <c r="AE172" s="559">
        <f t="shared" si="34"/>
        <v>1.8838199713670284E-3</v>
      </c>
      <c r="AF172" s="559">
        <f t="shared" si="35"/>
        <v>1</v>
      </c>
      <c r="AG172" s="560">
        <f t="shared" si="36"/>
        <v>0.97168882323979422</v>
      </c>
      <c r="AH172" s="561"/>
      <c r="AI172" s="561"/>
      <c r="AJ172" s="561">
        <f t="shared" si="38"/>
        <v>2.8188084687346453E-2</v>
      </c>
      <c r="AK172" s="561"/>
      <c r="AL172" s="561"/>
      <c r="AM172" s="561"/>
      <c r="AN172" s="561">
        <f t="shared" si="27"/>
        <v>0</v>
      </c>
      <c r="AO172" s="561"/>
      <c r="AP172" s="562">
        <f t="shared" si="27"/>
        <v>1.2309207285936786E-4</v>
      </c>
    </row>
    <row r="173" spans="1:42" ht="11.45" customHeight="1" x14ac:dyDescent="0.25">
      <c r="A173" s="458">
        <v>2013</v>
      </c>
      <c r="B173" s="459" t="s">
        <v>486</v>
      </c>
      <c r="C173" s="458" t="s">
        <v>559</v>
      </c>
      <c r="D173" s="460" t="s">
        <v>4</v>
      </c>
      <c r="E173" s="460" t="s">
        <v>186</v>
      </c>
      <c r="F173" s="461" t="s">
        <v>314</v>
      </c>
      <c r="G173" s="440">
        <v>0.47545730000000003</v>
      </c>
      <c r="H173" s="441">
        <v>0.32338460000000002</v>
      </c>
      <c r="I173" s="442">
        <v>0.26367760000000001</v>
      </c>
      <c r="J173" s="272">
        <f t="shared" si="28"/>
        <v>0.21177970000000002</v>
      </c>
      <c r="K173" s="434">
        <f t="shared" si="29"/>
        <v>0.44542317469938941</v>
      </c>
      <c r="L173" s="440">
        <v>0.1182889</v>
      </c>
      <c r="M173" s="441">
        <v>2.3774E-3</v>
      </c>
      <c r="N173" s="441">
        <v>6.3600999999999996E-3</v>
      </c>
      <c r="O173" s="441">
        <v>3.4164E-3</v>
      </c>
      <c r="P173" s="441">
        <v>8.8451999999999992E-3</v>
      </c>
      <c r="Q173" s="441">
        <v>5.4412000000000002E-3</v>
      </c>
      <c r="R173" s="441">
        <v>1.1904700000000001E-2</v>
      </c>
      <c r="S173" s="441">
        <v>1.9660000000000001E-4</v>
      </c>
      <c r="T173" s="441">
        <f t="shared" si="30"/>
        <v>5.970700000000001E-2</v>
      </c>
      <c r="U173" s="442">
        <f t="shared" si="31"/>
        <v>-4.7578000000000065E-3</v>
      </c>
      <c r="V173" s="462">
        <f t="shared" si="32"/>
        <v>-2.246579818556739E-2</v>
      </c>
      <c r="W173" s="463">
        <f t="shared" si="33"/>
        <v>9.2832315845191955E-4</v>
      </c>
      <c r="X173" s="580"/>
      <c r="Y173" s="458">
        <v>2013</v>
      </c>
      <c r="Z173" s="459" t="s">
        <v>486</v>
      </c>
      <c r="AA173" s="458" t="s">
        <v>559</v>
      </c>
      <c r="AB173" s="460" t="s">
        <v>4</v>
      </c>
      <c r="AC173" s="460" t="s">
        <v>186</v>
      </c>
      <c r="AD173" s="461" t="s">
        <v>314</v>
      </c>
      <c r="AE173" s="464">
        <f t="shared" si="34"/>
        <v>0.44542317469938941</v>
      </c>
      <c r="AF173" s="464">
        <f t="shared" si="35"/>
        <v>1</v>
      </c>
      <c r="AG173" s="465">
        <f t="shared" si="36"/>
        <v>0.55854692399696471</v>
      </c>
      <c r="AH173" s="466">
        <f t="shared" si="36"/>
        <v>1.1225816260954188E-2</v>
      </c>
      <c r="AI173" s="466">
        <f t="shared" si="37"/>
        <v>3.0031679145829365E-2</v>
      </c>
      <c r="AJ173" s="466">
        <f t="shared" si="38"/>
        <v>1.6131857774848109E-2</v>
      </c>
      <c r="AK173" s="466">
        <f t="shared" si="26"/>
        <v>4.176604273214099E-2</v>
      </c>
      <c r="AL173" s="466">
        <f t="shared" si="26"/>
        <v>2.569273636708334E-2</v>
      </c>
      <c r="AM173" s="466">
        <f t="shared" si="26"/>
        <v>5.6212658720358938E-2</v>
      </c>
      <c r="AN173" s="466">
        <f t="shared" si="27"/>
        <v>9.2832315845191955E-4</v>
      </c>
      <c r="AO173" s="466">
        <f t="shared" si="27"/>
        <v>0.28192976002893577</v>
      </c>
      <c r="AP173" s="467">
        <f t="shared" si="27"/>
        <v>-2.246579818556739E-2</v>
      </c>
    </row>
    <row r="174" spans="1:42" ht="11.45" customHeight="1" x14ac:dyDescent="0.25">
      <c r="A174" s="458">
        <v>2010</v>
      </c>
      <c r="B174" s="459" t="s">
        <v>486</v>
      </c>
      <c r="C174" s="458" t="s">
        <v>559</v>
      </c>
      <c r="D174" s="460" t="s">
        <v>4</v>
      </c>
      <c r="E174" s="460" t="s">
        <v>187</v>
      </c>
      <c r="F174" s="461" t="s">
        <v>314</v>
      </c>
      <c r="G174" s="440">
        <v>0.46136749999999999</v>
      </c>
      <c r="H174" s="441">
        <v>0.31808219999999998</v>
      </c>
      <c r="I174" s="442">
        <v>0.25675789999999998</v>
      </c>
      <c r="J174" s="272">
        <f t="shared" si="28"/>
        <v>0.2046096</v>
      </c>
      <c r="K174" s="434">
        <f t="shared" si="29"/>
        <v>0.44348507426292488</v>
      </c>
      <c r="L174" s="440">
        <v>0.11451450000000001</v>
      </c>
      <c r="M174" s="441">
        <v>2.3278999999999999E-3</v>
      </c>
      <c r="N174" s="441">
        <v>6.5617999999999996E-3</v>
      </c>
      <c r="O174" s="441">
        <v>4.4416999999999998E-3</v>
      </c>
      <c r="P174" s="441">
        <v>7.1101999999999997E-3</v>
      </c>
      <c r="Q174" s="441">
        <v>5.3952000000000002E-3</v>
      </c>
      <c r="R174" s="441">
        <v>1.07727E-2</v>
      </c>
      <c r="S174" s="441">
        <v>-1.0671999999999999E-3</v>
      </c>
      <c r="T174" s="441">
        <f t="shared" si="30"/>
        <v>6.1324299999999998E-2</v>
      </c>
      <c r="U174" s="442">
        <f t="shared" si="31"/>
        <v>-6.7714999999999859E-3</v>
      </c>
      <c r="V174" s="462">
        <f t="shared" si="32"/>
        <v>-3.3094732602966755E-2</v>
      </c>
      <c r="W174" s="463">
        <f t="shared" si="33"/>
        <v>-5.215786551559653E-3</v>
      </c>
      <c r="X174" s="580"/>
      <c r="Y174" s="458">
        <v>2010</v>
      </c>
      <c r="Z174" s="459" t="s">
        <v>486</v>
      </c>
      <c r="AA174" s="458" t="s">
        <v>559</v>
      </c>
      <c r="AB174" s="460" t="s">
        <v>4</v>
      </c>
      <c r="AC174" s="460" t="s">
        <v>187</v>
      </c>
      <c r="AD174" s="461" t="s">
        <v>314</v>
      </c>
      <c r="AE174" s="464">
        <f t="shared" si="34"/>
        <v>0.44348507426292488</v>
      </c>
      <c r="AF174" s="464">
        <f t="shared" si="35"/>
        <v>1</v>
      </c>
      <c r="AG174" s="465">
        <f t="shared" si="36"/>
        <v>0.55967315316583388</v>
      </c>
      <c r="AH174" s="466">
        <f t="shared" si="36"/>
        <v>1.1377276530524472E-2</v>
      </c>
      <c r="AI174" s="466">
        <f t="shared" si="37"/>
        <v>3.2069854004895176E-2</v>
      </c>
      <c r="AJ174" s="466">
        <f t="shared" si="38"/>
        <v>2.1708170095635786E-2</v>
      </c>
      <c r="AK174" s="466">
        <f t="shared" si="26"/>
        <v>3.4750080152641909E-2</v>
      </c>
      <c r="AL174" s="466">
        <f t="shared" si="26"/>
        <v>2.6368264245665893E-2</v>
      </c>
      <c r="AM174" s="466">
        <f t="shared" si="26"/>
        <v>5.2650022286344335E-2</v>
      </c>
      <c r="AN174" s="466">
        <f t="shared" si="27"/>
        <v>-5.215786551559653E-3</v>
      </c>
      <c r="AO174" s="466">
        <f t="shared" si="27"/>
        <v>0.29971369867298503</v>
      </c>
      <c r="AP174" s="467">
        <f t="shared" si="27"/>
        <v>-3.3094732602966755E-2</v>
      </c>
    </row>
    <row r="175" spans="1:42" ht="11.45" customHeight="1" x14ac:dyDescent="0.25">
      <c r="A175" s="458">
        <v>2007</v>
      </c>
      <c r="B175" s="459" t="s">
        <v>486</v>
      </c>
      <c r="C175" s="458" t="s">
        <v>559</v>
      </c>
      <c r="D175" s="460" t="s">
        <v>6</v>
      </c>
      <c r="E175" s="460" t="s">
        <v>188</v>
      </c>
      <c r="F175" s="461" t="s">
        <v>314</v>
      </c>
      <c r="G175" s="440">
        <v>0.46826970000000001</v>
      </c>
      <c r="H175" s="441">
        <v>0.33082400000000001</v>
      </c>
      <c r="I175" s="442">
        <v>0.27417989999999998</v>
      </c>
      <c r="J175" s="272">
        <f t="shared" si="28"/>
        <v>0.19408980000000003</v>
      </c>
      <c r="K175" s="434">
        <f t="shared" si="29"/>
        <v>0.41448293579533341</v>
      </c>
      <c r="L175" s="440">
        <v>0.108985</v>
      </c>
      <c r="M175" s="441">
        <v>1.4292E-3</v>
      </c>
      <c r="N175" s="441">
        <v>4.6591000000000002E-3</v>
      </c>
      <c r="O175" s="441">
        <v>4.1900000000000001E-3</v>
      </c>
      <c r="P175" s="441">
        <v>5.4618999999999996E-3</v>
      </c>
      <c r="Q175" s="441">
        <v>4.8361999999999997E-3</v>
      </c>
      <c r="R175" s="441">
        <v>8.5582999999999996E-3</v>
      </c>
      <c r="S175" s="441">
        <v>2.6962000000000002E-3</v>
      </c>
      <c r="T175" s="441">
        <f t="shared" si="30"/>
        <v>5.6644100000000031E-2</v>
      </c>
      <c r="U175" s="442">
        <f t="shared" si="31"/>
        <v>-3.3702000000000176E-3</v>
      </c>
      <c r="V175" s="462">
        <f t="shared" si="32"/>
        <v>-1.7364127326629307E-2</v>
      </c>
      <c r="W175" s="463">
        <f t="shared" si="33"/>
        <v>1.3891507951474006E-2</v>
      </c>
      <c r="X175" s="580"/>
      <c r="Y175" s="458">
        <v>2007</v>
      </c>
      <c r="Z175" s="459" t="s">
        <v>486</v>
      </c>
      <c r="AA175" s="458" t="s">
        <v>559</v>
      </c>
      <c r="AB175" s="460" t="s">
        <v>6</v>
      </c>
      <c r="AC175" s="460" t="s">
        <v>188</v>
      </c>
      <c r="AD175" s="461" t="s">
        <v>314</v>
      </c>
      <c r="AE175" s="464">
        <f t="shared" si="34"/>
        <v>0.41448293579533341</v>
      </c>
      <c r="AF175" s="464">
        <f t="shared" si="35"/>
        <v>1</v>
      </c>
      <c r="AG175" s="465">
        <f t="shared" si="36"/>
        <v>0.56151843115918498</v>
      </c>
      <c r="AH175" s="466">
        <f t="shared" si="36"/>
        <v>7.3636017966941065E-3</v>
      </c>
      <c r="AI175" s="466">
        <f t="shared" si="37"/>
        <v>2.4004867849830334E-2</v>
      </c>
      <c r="AJ175" s="466">
        <f t="shared" si="38"/>
        <v>2.158794537373937E-2</v>
      </c>
      <c r="AK175" s="466">
        <f t="shared" si="26"/>
        <v>2.8141097574421729E-2</v>
      </c>
      <c r="AL175" s="466">
        <f t="shared" si="26"/>
        <v>2.4917332080305089E-2</v>
      </c>
      <c r="AM175" s="466">
        <f t="shared" si="26"/>
        <v>4.4094537683072463E-2</v>
      </c>
      <c r="AN175" s="466">
        <f t="shared" si="27"/>
        <v>1.3891507951474006E-2</v>
      </c>
      <c r="AO175" s="466">
        <f t="shared" si="27"/>
        <v>0.29184480585790712</v>
      </c>
      <c r="AP175" s="467">
        <f t="shared" si="27"/>
        <v>-1.7364127326629307E-2</v>
      </c>
    </row>
    <row r="176" spans="1:42" ht="11.45" customHeight="1" x14ac:dyDescent="0.25">
      <c r="A176" s="458">
        <v>2004</v>
      </c>
      <c r="B176" s="459" t="s">
        <v>486</v>
      </c>
      <c r="C176" s="458" t="s">
        <v>559</v>
      </c>
      <c r="D176" s="460" t="s">
        <v>8</v>
      </c>
      <c r="E176" s="460" t="s">
        <v>189</v>
      </c>
      <c r="F176" s="461" t="s">
        <v>314</v>
      </c>
      <c r="G176" s="440">
        <v>0.46056059999999999</v>
      </c>
      <c r="H176" s="441">
        <v>0.30933179999999999</v>
      </c>
      <c r="I176" s="442">
        <v>0.26570739999999998</v>
      </c>
      <c r="J176" s="272">
        <f t="shared" si="28"/>
        <v>0.1948532</v>
      </c>
      <c r="K176" s="434">
        <f t="shared" si="29"/>
        <v>0.42307830934734758</v>
      </c>
      <c r="L176" s="440">
        <v>0.1105019</v>
      </c>
      <c r="M176" s="441">
        <v>1.5728000000000001E-3</v>
      </c>
      <c r="N176" s="441">
        <v>5.6538999999999999E-3</v>
      </c>
      <c r="O176" s="441">
        <v>3.1210999999999999E-3</v>
      </c>
      <c r="P176" s="441">
        <v>8.6321000000000002E-3</v>
      </c>
      <c r="Q176" s="441">
        <v>5.0802E-3</v>
      </c>
      <c r="R176" s="441"/>
      <c r="S176" s="441">
        <v>1.8008699999999999E-2</v>
      </c>
      <c r="T176" s="441">
        <f t="shared" si="30"/>
        <v>4.3624400000000008E-2</v>
      </c>
      <c r="U176" s="442">
        <f t="shared" si="31"/>
        <v>-1.341900000000007E-3</v>
      </c>
      <c r="V176" s="462">
        <f t="shared" si="32"/>
        <v>-6.8867229278246752E-3</v>
      </c>
      <c r="W176" s="463">
        <f t="shared" si="33"/>
        <v>9.2421884783005864E-2</v>
      </c>
      <c r="X176" s="580"/>
      <c r="Y176" s="458">
        <v>2004</v>
      </c>
      <c r="Z176" s="459" t="s">
        <v>486</v>
      </c>
      <c r="AA176" s="458" t="s">
        <v>559</v>
      </c>
      <c r="AB176" s="460" t="s">
        <v>8</v>
      </c>
      <c r="AC176" s="460" t="s">
        <v>189</v>
      </c>
      <c r="AD176" s="461" t="s">
        <v>314</v>
      </c>
      <c r="AE176" s="464">
        <f t="shared" si="34"/>
        <v>0.42307830934734758</v>
      </c>
      <c r="AF176" s="464">
        <f t="shared" si="35"/>
        <v>1</v>
      </c>
      <c r="AG176" s="465">
        <f t="shared" si="36"/>
        <v>0.56710333728160478</v>
      </c>
      <c r="AH176" s="466">
        <f t="shared" si="36"/>
        <v>8.0717175802091003E-3</v>
      </c>
      <c r="AI176" s="466">
        <f t="shared" si="37"/>
        <v>2.9016202967156811E-2</v>
      </c>
      <c r="AJ176" s="466">
        <f t="shared" si="38"/>
        <v>1.601769947837654E-2</v>
      </c>
      <c r="AK176" s="466">
        <f t="shared" si="26"/>
        <v>4.430052983476792E-2</v>
      </c>
      <c r="AL176" s="466">
        <f t="shared" si="26"/>
        <v>2.6071935179920062E-2</v>
      </c>
      <c r="AM176" s="466"/>
      <c r="AN176" s="466">
        <f t="shared" si="27"/>
        <v>9.2421884783005864E-2</v>
      </c>
      <c r="AO176" s="466">
        <f t="shared" si="27"/>
        <v>0.22388341582278354</v>
      </c>
      <c r="AP176" s="467">
        <f t="shared" si="27"/>
        <v>-6.8867229278246752E-3</v>
      </c>
    </row>
    <row r="177" spans="1:42" ht="11.45" customHeight="1" x14ac:dyDescent="0.25">
      <c r="A177" s="458">
        <v>1999</v>
      </c>
      <c r="B177" s="459" t="s">
        <v>486</v>
      </c>
      <c r="C177" s="458" t="s">
        <v>559</v>
      </c>
      <c r="D177" s="460" t="s">
        <v>10</v>
      </c>
      <c r="E177" s="460" t="s">
        <v>190</v>
      </c>
      <c r="F177" s="461" t="s">
        <v>314</v>
      </c>
      <c r="G177" s="440">
        <v>0.42642750000000001</v>
      </c>
      <c r="H177" s="441">
        <v>0.27414339999999998</v>
      </c>
      <c r="I177" s="442">
        <v>0.23072619999999999</v>
      </c>
      <c r="J177" s="272">
        <f t="shared" si="28"/>
        <v>0.19570130000000002</v>
      </c>
      <c r="K177" s="434">
        <f t="shared" si="29"/>
        <v>0.45893217487146121</v>
      </c>
      <c r="L177" s="440">
        <v>0.1251892</v>
      </c>
      <c r="M177" s="441">
        <v>1.2750999999999999E-3</v>
      </c>
      <c r="N177" s="441">
        <v>8.3476999999999996E-3</v>
      </c>
      <c r="O177" s="441">
        <v>2.0471E-3</v>
      </c>
      <c r="P177" s="441">
        <v>5.6221999999999999E-3</v>
      </c>
      <c r="Q177" s="441">
        <v>1.9922E-3</v>
      </c>
      <c r="R177" s="441">
        <v>7.8771999999999991E-3</v>
      </c>
      <c r="S177" s="441">
        <v>1.7400000000000001E-6</v>
      </c>
      <c r="T177" s="441">
        <f t="shared" si="30"/>
        <v>4.3417199999999989E-2</v>
      </c>
      <c r="U177" s="442">
        <f t="shared" si="31"/>
        <v>-6.8339999999944556E-5</v>
      </c>
      <c r="V177" s="462">
        <f t="shared" si="32"/>
        <v>-3.4920565167397737E-4</v>
      </c>
      <c r="W177" s="463">
        <f t="shared" si="33"/>
        <v>8.8911008766932055E-6</v>
      </c>
      <c r="X177" s="580"/>
      <c r="Y177" s="458">
        <v>1999</v>
      </c>
      <c r="Z177" s="459" t="s">
        <v>486</v>
      </c>
      <c r="AA177" s="458" t="s">
        <v>559</v>
      </c>
      <c r="AB177" s="460" t="s">
        <v>10</v>
      </c>
      <c r="AC177" s="460" t="s">
        <v>190</v>
      </c>
      <c r="AD177" s="461" t="s">
        <v>314</v>
      </c>
      <c r="AE177" s="464">
        <f t="shared" si="34"/>
        <v>0.45893217487146121</v>
      </c>
      <c r="AF177" s="464">
        <f t="shared" si="35"/>
        <v>1</v>
      </c>
      <c r="AG177" s="465">
        <f t="shared" si="36"/>
        <v>0.63969529073133391</v>
      </c>
      <c r="AH177" s="466">
        <f t="shared" si="36"/>
        <v>6.5155417976273016E-3</v>
      </c>
      <c r="AI177" s="466">
        <f t="shared" si="37"/>
        <v>4.2655311947340145E-2</v>
      </c>
      <c r="AJ177" s="466">
        <f t="shared" si="38"/>
        <v>1.0460329083148655E-2</v>
      </c>
      <c r="AK177" s="466">
        <f t="shared" si="26"/>
        <v>2.8728475487899158E-2</v>
      </c>
      <c r="AL177" s="466">
        <f t="shared" si="26"/>
        <v>1.0179799521004713E-2</v>
      </c>
      <c r="AM177" s="466">
        <f t="shared" si="26"/>
        <v>4.0251137830969945E-2</v>
      </c>
      <c r="AN177" s="466">
        <f t="shared" si="27"/>
        <v>8.8911008766932055E-6</v>
      </c>
      <c r="AO177" s="466">
        <f t="shared" si="27"/>
        <v>0.22185442815147363</v>
      </c>
      <c r="AP177" s="467">
        <f t="shared" si="27"/>
        <v>-3.4920565167397737E-4</v>
      </c>
    </row>
    <row r="178" spans="1:42" ht="11.45" customHeight="1" x14ac:dyDescent="0.25">
      <c r="A178" s="458">
        <v>1993</v>
      </c>
      <c r="B178" s="459" t="s">
        <v>486</v>
      </c>
      <c r="C178" s="458" t="s">
        <v>559</v>
      </c>
      <c r="D178" s="460" t="s">
        <v>12</v>
      </c>
      <c r="E178" s="460" t="s">
        <v>191</v>
      </c>
      <c r="F178" s="461" t="s">
        <v>314</v>
      </c>
      <c r="G178" s="440">
        <v>0.46034320000000001</v>
      </c>
      <c r="H178" s="441">
        <v>0.2995988</v>
      </c>
      <c r="I178" s="442">
        <v>0.25739339999999999</v>
      </c>
      <c r="J178" s="272">
        <f t="shared" si="28"/>
        <v>0.20294980000000001</v>
      </c>
      <c r="K178" s="434">
        <f t="shared" si="29"/>
        <v>0.44086629280067569</v>
      </c>
      <c r="L178" s="440">
        <v>0.11774560000000001</v>
      </c>
      <c r="M178" s="441">
        <v>1.3054E-3</v>
      </c>
      <c r="N178" s="441">
        <v>1.0367599999999999E-2</v>
      </c>
      <c r="O178" s="441">
        <v>3.859E-3</v>
      </c>
      <c r="P178" s="441">
        <v>1.5919699999999998E-2</v>
      </c>
      <c r="Q178" s="441">
        <v>1.9608999999999998E-3</v>
      </c>
      <c r="R178" s="441">
        <v>9.1479000000000005E-3</v>
      </c>
      <c r="S178" s="441">
        <v>5.4989999999999998E-4</v>
      </c>
      <c r="T178" s="441">
        <f t="shared" si="30"/>
        <v>4.2205400000000004E-2</v>
      </c>
      <c r="U178" s="442">
        <f t="shared" si="31"/>
        <v>-1.1159999999998949E-4</v>
      </c>
      <c r="V178" s="462">
        <f t="shared" si="32"/>
        <v>-5.4988967715163784E-4</v>
      </c>
      <c r="W178" s="463">
        <f t="shared" si="33"/>
        <v>2.709537038223245E-3</v>
      </c>
      <c r="X178" s="580"/>
      <c r="Y178" s="458">
        <v>1993</v>
      </c>
      <c r="Z178" s="459" t="s">
        <v>486</v>
      </c>
      <c r="AA178" s="458" t="s">
        <v>559</v>
      </c>
      <c r="AB178" s="460" t="s">
        <v>12</v>
      </c>
      <c r="AC178" s="460" t="s">
        <v>191</v>
      </c>
      <c r="AD178" s="461" t="s">
        <v>314</v>
      </c>
      <c r="AE178" s="464">
        <f t="shared" si="34"/>
        <v>0.44086629280067569</v>
      </c>
      <c r="AF178" s="464">
        <f t="shared" si="35"/>
        <v>1</v>
      </c>
      <c r="AG178" s="465">
        <f t="shared" si="36"/>
        <v>0.58017105707913974</v>
      </c>
      <c r="AH178" s="466">
        <f t="shared" si="36"/>
        <v>6.432132478080786E-3</v>
      </c>
      <c r="AI178" s="466">
        <f t="shared" si="37"/>
        <v>5.1084553914317724E-2</v>
      </c>
      <c r="AJ178" s="466">
        <f t="shared" si="38"/>
        <v>1.9014554338067837E-2</v>
      </c>
      <c r="AK178" s="466">
        <f t="shared" si="26"/>
        <v>7.8441565352614276E-2</v>
      </c>
      <c r="AL178" s="466">
        <f t="shared" si="26"/>
        <v>9.6619952323185321E-3</v>
      </c>
      <c r="AM178" s="466">
        <f t="shared" si="26"/>
        <v>4.5074693347813104E-2</v>
      </c>
      <c r="AN178" s="466">
        <f t="shared" si="27"/>
        <v>2.709537038223245E-3</v>
      </c>
      <c r="AO178" s="466">
        <f t="shared" si="27"/>
        <v>0.2079598008965764</v>
      </c>
      <c r="AP178" s="467">
        <f t="shared" si="27"/>
        <v>-5.4988967715163784E-4</v>
      </c>
    </row>
    <row r="179" spans="1:42" ht="11.45" customHeight="1" x14ac:dyDescent="0.25">
      <c r="A179" s="458">
        <v>1990</v>
      </c>
      <c r="B179" s="459" t="s">
        <v>486</v>
      </c>
      <c r="C179" s="458" t="s">
        <v>559</v>
      </c>
      <c r="D179" s="460" t="s">
        <v>14</v>
      </c>
      <c r="E179" s="460" t="s">
        <v>192</v>
      </c>
      <c r="F179" s="461" t="s">
        <v>314</v>
      </c>
      <c r="G179" s="440">
        <v>0.45103939999999998</v>
      </c>
      <c r="H179" s="441">
        <v>0.28742889999999999</v>
      </c>
      <c r="I179" s="442">
        <v>0.26574049999999999</v>
      </c>
      <c r="J179" s="272">
        <f t="shared" si="28"/>
        <v>0.18529889999999999</v>
      </c>
      <c r="K179" s="434">
        <f t="shared" si="29"/>
        <v>0.41082641560803779</v>
      </c>
      <c r="L179" s="440">
        <v>0.1207269</v>
      </c>
      <c r="M179" s="441">
        <v>3.0647999999999999E-3</v>
      </c>
      <c r="N179" s="441">
        <v>9.4854999999999991E-3</v>
      </c>
      <c r="O179" s="441"/>
      <c r="P179" s="441">
        <v>4.2941000000000003E-3</v>
      </c>
      <c r="Q179" s="441"/>
      <c r="R179" s="441"/>
      <c r="S179" s="441">
        <v>2.62264E-2</v>
      </c>
      <c r="T179" s="441">
        <f t="shared" si="30"/>
        <v>2.1688399999999997E-2</v>
      </c>
      <c r="U179" s="442">
        <f t="shared" si="31"/>
        <v>-1.8720000000002623E-4</v>
      </c>
      <c r="V179" s="462">
        <f t="shared" si="32"/>
        <v>-1.0102596399656244E-3</v>
      </c>
      <c r="W179" s="463">
        <f t="shared" si="33"/>
        <v>0.14153564861960866</v>
      </c>
      <c r="X179" s="580"/>
      <c r="Y179" s="458">
        <v>1990</v>
      </c>
      <c r="Z179" s="459" t="s">
        <v>486</v>
      </c>
      <c r="AA179" s="458" t="s">
        <v>559</v>
      </c>
      <c r="AB179" s="460" t="s">
        <v>14</v>
      </c>
      <c r="AC179" s="460" t="s">
        <v>192</v>
      </c>
      <c r="AD179" s="461" t="s">
        <v>314</v>
      </c>
      <c r="AE179" s="464">
        <f t="shared" si="34"/>
        <v>0.41082641560803779</v>
      </c>
      <c r="AF179" s="464">
        <f t="shared" si="35"/>
        <v>1</v>
      </c>
      <c r="AG179" s="465">
        <f t="shared" si="36"/>
        <v>0.65152518444523955</v>
      </c>
      <c r="AH179" s="466">
        <f t="shared" si="36"/>
        <v>1.6539763592768226E-2</v>
      </c>
      <c r="AI179" s="466">
        <f t="shared" si="37"/>
        <v>5.1190266105195441E-2</v>
      </c>
      <c r="AJ179" s="466"/>
      <c r="AK179" s="466">
        <f t="shared" si="26"/>
        <v>2.3173909828930452E-2</v>
      </c>
      <c r="AL179" s="466"/>
      <c r="AM179" s="466"/>
      <c r="AN179" s="466">
        <f t="shared" si="27"/>
        <v>0.14153564861960866</v>
      </c>
      <c r="AO179" s="466">
        <f t="shared" si="27"/>
        <v>0.11704548704822315</v>
      </c>
      <c r="AP179" s="467">
        <f t="shared" si="27"/>
        <v>-1.0102596399656244E-3</v>
      </c>
    </row>
    <row r="180" spans="1:42" ht="11.45" customHeight="1" x14ac:dyDescent="0.25">
      <c r="A180" s="458">
        <v>1987</v>
      </c>
      <c r="B180" s="459" t="s">
        <v>486</v>
      </c>
      <c r="C180" s="458" t="s">
        <v>559</v>
      </c>
      <c r="D180" s="460" t="s">
        <v>16</v>
      </c>
      <c r="E180" s="460" t="s">
        <v>193</v>
      </c>
      <c r="F180" s="461" t="s">
        <v>314</v>
      </c>
      <c r="G180" s="440">
        <v>0.4752982</v>
      </c>
      <c r="H180" s="441">
        <v>0.28726299999999999</v>
      </c>
      <c r="I180" s="442">
        <v>0.23550589999999999</v>
      </c>
      <c r="J180" s="272">
        <f t="shared" si="28"/>
        <v>0.23979230000000001</v>
      </c>
      <c r="K180" s="434">
        <f t="shared" si="29"/>
        <v>0.50450916919104682</v>
      </c>
      <c r="L180" s="440">
        <v>0.10851239999999999</v>
      </c>
      <c r="M180" s="441"/>
      <c r="N180" s="441">
        <v>8.9019000000000008E-3</v>
      </c>
      <c r="O180" s="441">
        <v>2.1463200000000002E-2</v>
      </c>
      <c r="P180" s="441">
        <v>1.24215E-2</v>
      </c>
      <c r="Q180" s="441"/>
      <c r="R180" s="441"/>
      <c r="S180" s="441">
        <v>3.6858299999999997E-2</v>
      </c>
      <c r="T180" s="441">
        <f t="shared" si="30"/>
        <v>5.17571E-2</v>
      </c>
      <c r="U180" s="442">
        <f t="shared" si="31"/>
        <v>-1.2209999999995835E-4</v>
      </c>
      <c r="V180" s="462">
        <f t="shared" si="32"/>
        <v>-5.0919066208530614E-4</v>
      </c>
      <c r="W180" s="463">
        <f t="shared" si="33"/>
        <v>0.15370927256630007</v>
      </c>
      <c r="X180" s="580"/>
      <c r="Y180" s="458">
        <v>1987</v>
      </c>
      <c r="Z180" s="459" t="s">
        <v>486</v>
      </c>
      <c r="AA180" s="458" t="s">
        <v>559</v>
      </c>
      <c r="AB180" s="460" t="s">
        <v>16</v>
      </c>
      <c r="AC180" s="460" t="s">
        <v>193</v>
      </c>
      <c r="AD180" s="461" t="s">
        <v>314</v>
      </c>
      <c r="AE180" s="464">
        <f t="shared" si="34"/>
        <v>0.50450916919104682</v>
      </c>
      <c r="AF180" s="464">
        <f t="shared" si="35"/>
        <v>1</v>
      </c>
      <c r="AG180" s="465">
        <f t="shared" si="36"/>
        <v>0.45252662408259142</v>
      </c>
      <c r="AH180" s="466"/>
      <c r="AI180" s="466">
        <f t="shared" si="37"/>
        <v>3.712337718934261E-2</v>
      </c>
      <c r="AJ180" s="466">
        <f t="shared" si="38"/>
        <v>8.9507461248755693E-2</v>
      </c>
      <c r="AK180" s="466">
        <f t="shared" si="26"/>
        <v>5.1801079517565823E-2</v>
      </c>
      <c r="AL180" s="466"/>
      <c r="AM180" s="466"/>
      <c r="AN180" s="466">
        <f t="shared" si="27"/>
        <v>0.15370927256630007</v>
      </c>
      <c r="AO180" s="466">
        <f t="shared" si="27"/>
        <v>0.21584137605752979</v>
      </c>
      <c r="AP180" s="467">
        <f t="shared" si="27"/>
        <v>-5.0919066208530614E-4</v>
      </c>
    </row>
    <row r="181" spans="1:42" ht="11.45" customHeight="1" x14ac:dyDescent="0.25">
      <c r="A181" s="458">
        <v>1983</v>
      </c>
      <c r="B181" s="459" t="s">
        <v>486</v>
      </c>
      <c r="C181" s="458" t="s">
        <v>559</v>
      </c>
      <c r="D181" s="460" t="s">
        <v>16</v>
      </c>
      <c r="E181" s="460" t="s">
        <v>194</v>
      </c>
      <c r="F181" s="461" t="s">
        <v>314</v>
      </c>
      <c r="G181" s="440">
        <v>0.48340749999999999</v>
      </c>
      <c r="H181" s="441">
        <v>0.29590719999999998</v>
      </c>
      <c r="I181" s="442">
        <v>0.25217820000000002</v>
      </c>
      <c r="J181" s="272">
        <f t="shared" si="28"/>
        <v>0.23122929999999997</v>
      </c>
      <c r="K181" s="434">
        <f t="shared" si="29"/>
        <v>0.47833204904764609</v>
      </c>
      <c r="L181" s="440">
        <v>0.1071448</v>
      </c>
      <c r="M181" s="441"/>
      <c r="N181" s="441">
        <v>9.6115999999999997E-3</v>
      </c>
      <c r="O181" s="441">
        <v>2.79873E-2</v>
      </c>
      <c r="P181" s="441">
        <v>1.91337E-2</v>
      </c>
      <c r="Q181" s="441"/>
      <c r="R181" s="441"/>
      <c r="S181" s="441">
        <v>2.3782500000000002E-2</v>
      </c>
      <c r="T181" s="441">
        <f t="shared" si="30"/>
        <v>4.3728999999999962E-2</v>
      </c>
      <c r="U181" s="442">
        <f t="shared" si="31"/>
        <v>-1.5960000000000973E-4</v>
      </c>
      <c r="V181" s="462">
        <f t="shared" si="32"/>
        <v>-6.9022394653276971E-4</v>
      </c>
      <c r="W181" s="463">
        <f t="shared" si="33"/>
        <v>0.10285244992740974</v>
      </c>
      <c r="X181" s="580"/>
      <c r="Y181" s="458">
        <v>1983</v>
      </c>
      <c r="Z181" s="459" t="s">
        <v>486</v>
      </c>
      <c r="AA181" s="458" t="s">
        <v>559</v>
      </c>
      <c r="AB181" s="460" t="s">
        <v>16</v>
      </c>
      <c r="AC181" s="460" t="s">
        <v>194</v>
      </c>
      <c r="AD181" s="461" t="s">
        <v>314</v>
      </c>
      <c r="AE181" s="464">
        <f t="shared" si="34"/>
        <v>0.47833204904764609</v>
      </c>
      <c r="AF181" s="464">
        <f t="shared" si="35"/>
        <v>1</v>
      </c>
      <c r="AG181" s="465">
        <f t="shared" si="36"/>
        <v>0.46337034277230443</v>
      </c>
      <c r="AH181" s="466"/>
      <c r="AI181" s="466">
        <f t="shared" si="37"/>
        <v>4.1567396519385742E-2</v>
      </c>
      <c r="AJ181" s="466">
        <f t="shared" si="38"/>
        <v>0.12103699660899377</v>
      </c>
      <c r="AK181" s="466">
        <f t="shared" si="26"/>
        <v>8.2747731364494037E-2</v>
      </c>
      <c r="AL181" s="466"/>
      <c r="AM181" s="466"/>
      <c r="AN181" s="466">
        <f t="shared" si="27"/>
        <v>0.10285244992740974</v>
      </c>
      <c r="AO181" s="466">
        <f t="shared" si="27"/>
        <v>0.18911530675394497</v>
      </c>
      <c r="AP181" s="467">
        <f t="shared" si="27"/>
        <v>-6.9022394653276971E-4</v>
      </c>
    </row>
    <row r="182" spans="1:42" ht="11.45" customHeight="1" x14ac:dyDescent="0.25">
      <c r="A182" s="471">
        <v>2013</v>
      </c>
      <c r="B182" s="563" t="s">
        <v>487</v>
      </c>
      <c r="C182" s="469" t="s">
        <v>560</v>
      </c>
      <c r="D182" s="471" t="s">
        <v>20</v>
      </c>
      <c r="E182" s="471" t="s">
        <v>195</v>
      </c>
      <c r="F182" s="472" t="s">
        <v>314</v>
      </c>
      <c r="G182" s="473">
        <v>0.44649810000000001</v>
      </c>
      <c r="H182" s="474">
        <v>0.29271170000000002</v>
      </c>
      <c r="I182" s="475">
        <v>0.24847150000000001</v>
      </c>
      <c r="J182" s="581">
        <f t="shared" si="28"/>
        <v>0.1980266</v>
      </c>
      <c r="K182" s="435">
        <f t="shared" si="29"/>
        <v>0.44351050989914625</v>
      </c>
      <c r="L182" s="473">
        <v>0.11897820000000001</v>
      </c>
      <c r="M182" s="474">
        <v>7.7460000000000003E-3</v>
      </c>
      <c r="N182" s="474">
        <v>1.1039E-2</v>
      </c>
      <c r="O182" s="474">
        <v>2.7322000000000002E-3</v>
      </c>
      <c r="P182" s="474">
        <v>4.0512999999999999E-3</v>
      </c>
      <c r="Q182" s="474">
        <v>1.7290999999999999E-3</v>
      </c>
      <c r="R182" s="474">
        <v>3.2905999999999999E-3</v>
      </c>
      <c r="S182" s="474">
        <v>4.6325999999999997E-3</v>
      </c>
      <c r="T182" s="474">
        <f t="shared" si="30"/>
        <v>4.4240200000000007E-2</v>
      </c>
      <c r="U182" s="475">
        <f t="shared" si="31"/>
        <v>-4.1260000000001296E-4</v>
      </c>
      <c r="V182" s="476">
        <f t="shared" si="32"/>
        <v>-2.083558471437741E-3</v>
      </c>
      <c r="W182" s="477">
        <f t="shared" si="33"/>
        <v>2.3393826889922868E-2</v>
      </c>
      <c r="X182" s="580"/>
      <c r="Y182" s="471">
        <v>2013</v>
      </c>
      <c r="Z182" s="563" t="s">
        <v>487</v>
      </c>
      <c r="AA182" s="469" t="s">
        <v>560</v>
      </c>
      <c r="AB182" s="471" t="s">
        <v>20</v>
      </c>
      <c r="AC182" s="471" t="s">
        <v>195</v>
      </c>
      <c r="AD182" s="472" t="s">
        <v>314</v>
      </c>
      <c r="AE182" s="478">
        <f t="shared" si="34"/>
        <v>0.44351050989914625</v>
      </c>
      <c r="AF182" s="478">
        <f t="shared" si="35"/>
        <v>1</v>
      </c>
      <c r="AG182" s="479">
        <f t="shared" si="36"/>
        <v>0.60081928387398464</v>
      </c>
      <c r="AH182" s="480">
        <f t="shared" si="36"/>
        <v>3.9115957149191069E-2</v>
      </c>
      <c r="AI182" s="480">
        <f t="shared" si="37"/>
        <v>5.5745036272904752E-2</v>
      </c>
      <c r="AJ182" s="480">
        <f t="shared" si="38"/>
        <v>1.3797136344309301E-2</v>
      </c>
      <c r="AK182" s="480">
        <f t="shared" si="26"/>
        <v>2.0458362664409729E-2</v>
      </c>
      <c r="AL182" s="480">
        <f t="shared" si="26"/>
        <v>8.7316552422755326E-3</v>
      </c>
      <c r="AM182" s="480">
        <f t="shared" si="26"/>
        <v>1.6616959539779E-2</v>
      </c>
      <c r="AN182" s="480">
        <f t="shared" si="27"/>
        <v>2.3393826889922868E-2</v>
      </c>
      <c r="AO182" s="480">
        <f t="shared" si="27"/>
        <v>0.22340534049466085</v>
      </c>
      <c r="AP182" s="481">
        <f t="shared" si="27"/>
        <v>-2.083558471437741E-3</v>
      </c>
    </row>
    <row r="183" spans="1:42" ht="11.45" customHeight="1" x14ac:dyDescent="0.25">
      <c r="A183" s="460">
        <v>2010</v>
      </c>
      <c r="B183" s="564" t="s">
        <v>487</v>
      </c>
      <c r="C183" s="458" t="s">
        <v>560</v>
      </c>
      <c r="D183" s="460" t="s">
        <v>4</v>
      </c>
      <c r="E183" s="460" t="s">
        <v>196</v>
      </c>
      <c r="F183" s="461" t="s">
        <v>314</v>
      </c>
      <c r="G183" s="440">
        <v>0.4467661</v>
      </c>
      <c r="H183" s="441">
        <v>0.2867691</v>
      </c>
      <c r="I183" s="442">
        <v>0.2429114</v>
      </c>
      <c r="J183" s="273">
        <f t="shared" si="28"/>
        <v>0.2038547</v>
      </c>
      <c r="K183" s="436">
        <f t="shared" si="29"/>
        <v>0.45628954390227905</v>
      </c>
      <c r="L183" s="440">
        <v>0.1183104</v>
      </c>
      <c r="M183" s="441">
        <v>8.8564000000000004E-3</v>
      </c>
      <c r="N183" s="441">
        <v>1.23266E-2</v>
      </c>
      <c r="O183" s="441">
        <v>3.5309999999999999E-3</v>
      </c>
      <c r="P183" s="441">
        <v>5.1473999999999999E-3</v>
      </c>
      <c r="Q183" s="441">
        <v>2.0517000000000001E-3</v>
      </c>
      <c r="R183" s="441">
        <v>3.2012E-3</v>
      </c>
      <c r="S183" s="441">
        <v>7.1903999999999996E-3</v>
      </c>
      <c r="T183" s="441">
        <f t="shared" si="30"/>
        <v>4.3857699999999999E-2</v>
      </c>
      <c r="U183" s="442">
        <f t="shared" si="31"/>
        <v>-6.180999999999548E-4</v>
      </c>
      <c r="V183" s="462">
        <f t="shared" si="32"/>
        <v>-3.0320615614943132E-3</v>
      </c>
      <c r="W183" s="463">
        <f t="shared" si="33"/>
        <v>3.52721816077824E-2</v>
      </c>
      <c r="X183" s="580"/>
      <c r="Y183" s="460">
        <v>2010</v>
      </c>
      <c r="Z183" s="564" t="s">
        <v>487</v>
      </c>
      <c r="AA183" s="458" t="s">
        <v>560</v>
      </c>
      <c r="AB183" s="460" t="s">
        <v>4</v>
      </c>
      <c r="AC183" s="460" t="s">
        <v>196</v>
      </c>
      <c r="AD183" s="461" t="s">
        <v>314</v>
      </c>
      <c r="AE183" s="464">
        <f t="shared" si="34"/>
        <v>0.45628954390227905</v>
      </c>
      <c r="AF183" s="464">
        <f t="shared" si="35"/>
        <v>1</v>
      </c>
      <c r="AG183" s="465">
        <f t="shared" si="36"/>
        <v>0.58036630992564797</v>
      </c>
      <c r="AH183" s="466">
        <f t="shared" si="36"/>
        <v>4.3444669168775603E-2</v>
      </c>
      <c r="AI183" s="466">
        <f t="shared" si="37"/>
        <v>6.0467578132856394E-2</v>
      </c>
      <c r="AJ183" s="466">
        <f t="shared" si="38"/>
        <v>1.7321160610964573E-2</v>
      </c>
      <c r="AK183" s="466">
        <f t="shared" si="26"/>
        <v>2.5250337617921E-2</v>
      </c>
      <c r="AL183" s="466">
        <f t="shared" si="26"/>
        <v>1.0064521445912212E-2</v>
      </c>
      <c r="AM183" s="466">
        <f t="shared" si="26"/>
        <v>1.5703341644808778E-2</v>
      </c>
      <c r="AN183" s="466">
        <f t="shared" si="27"/>
        <v>3.52721816077824E-2</v>
      </c>
      <c r="AO183" s="466">
        <f t="shared" si="27"/>
        <v>0.21514196140682554</v>
      </c>
      <c r="AP183" s="467">
        <f t="shared" si="27"/>
        <v>-3.0320615614943132E-3</v>
      </c>
    </row>
    <row r="184" spans="1:42" ht="11.45" customHeight="1" x14ac:dyDescent="0.25">
      <c r="A184" s="460">
        <v>2007</v>
      </c>
      <c r="B184" s="564" t="s">
        <v>487</v>
      </c>
      <c r="C184" s="458" t="s">
        <v>560</v>
      </c>
      <c r="D184" s="460" t="s">
        <v>6</v>
      </c>
      <c r="E184" s="460" t="s">
        <v>197</v>
      </c>
      <c r="F184" s="461" t="s">
        <v>314</v>
      </c>
      <c r="G184" s="440">
        <v>0.43891790000000003</v>
      </c>
      <c r="H184" s="441">
        <v>0.28614089999999998</v>
      </c>
      <c r="I184" s="442">
        <v>0.2437925</v>
      </c>
      <c r="J184" s="273">
        <f t="shared" si="28"/>
        <v>0.19512540000000003</v>
      </c>
      <c r="K184" s="436">
        <f t="shared" si="29"/>
        <v>0.44456013299981617</v>
      </c>
      <c r="L184" s="440">
        <v>0.10651679999999999</v>
      </c>
      <c r="M184" s="441">
        <v>7.8469999999999998E-3</v>
      </c>
      <c r="N184" s="441">
        <v>1.3746400000000001E-2</v>
      </c>
      <c r="O184" s="441">
        <v>3.6605000000000001E-3</v>
      </c>
      <c r="P184" s="441">
        <v>2.1633999999999998E-3</v>
      </c>
      <c r="Q184" s="441">
        <v>1.7577999999999999E-3</v>
      </c>
      <c r="R184" s="441">
        <v>3.6153000000000001E-3</v>
      </c>
      <c r="S184" s="441">
        <v>1.3773799999999999E-2</v>
      </c>
      <c r="T184" s="441">
        <f t="shared" si="30"/>
        <v>4.2348399999999981E-2</v>
      </c>
      <c r="U184" s="442">
        <f t="shared" si="31"/>
        <v>-3.039999999999432E-4</v>
      </c>
      <c r="V184" s="462">
        <f t="shared" si="32"/>
        <v>-1.557972462836428E-3</v>
      </c>
      <c r="W184" s="463">
        <f t="shared" si="33"/>
        <v>7.0589477330988165E-2</v>
      </c>
      <c r="X184" s="580"/>
      <c r="Y184" s="460">
        <v>2007</v>
      </c>
      <c r="Z184" s="564" t="s">
        <v>487</v>
      </c>
      <c r="AA184" s="458" t="s">
        <v>560</v>
      </c>
      <c r="AB184" s="460" t="s">
        <v>6</v>
      </c>
      <c r="AC184" s="460" t="s">
        <v>197</v>
      </c>
      <c r="AD184" s="461" t="s">
        <v>314</v>
      </c>
      <c r="AE184" s="464">
        <f t="shared" si="34"/>
        <v>0.44456013299981617</v>
      </c>
      <c r="AF184" s="464">
        <f t="shared" si="35"/>
        <v>1</v>
      </c>
      <c r="AG184" s="465">
        <f t="shared" si="36"/>
        <v>0.54588895141278371</v>
      </c>
      <c r="AH184" s="466">
        <f t="shared" si="36"/>
        <v>4.0215164196972811E-2</v>
      </c>
      <c r="AI184" s="466">
        <f t="shared" si="37"/>
        <v>7.0449054812956172E-2</v>
      </c>
      <c r="AJ184" s="466">
        <f t="shared" si="38"/>
        <v>1.8759730921755955E-2</v>
      </c>
      <c r="AK184" s="466">
        <f t="shared" si="26"/>
        <v>1.1087229033226835E-2</v>
      </c>
      <c r="AL184" s="466">
        <f t="shared" si="26"/>
        <v>9.0085657735999494E-3</v>
      </c>
      <c r="AM184" s="466">
        <f t="shared" si="26"/>
        <v>1.8528085016097338E-2</v>
      </c>
      <c r="AN184" s="466">
        <f t="shared" si="27"/>
        <v>7.0589477330988165E-2</v>
      </c>
      <c r="AO184" s="466">
        <f t="shared" si="27"/>
        <v>0.21703171396445553</v>
      </c>
      <c r="AP184" s="467">
        <f t="shared" si="27"/>
        <v>-1.557972462836428E-3</v>
      </c>
    </row>
    <row r="185" spans="1:42" ht="11.45" customHeight="1" x14ac:dyDescent="0.25">
      <c r="A185" s="458">
        <v>2004</v>
      </c>
      <c r="B185" s="459" t="s">
        <v>487</v>
      </c>
      <c r="C185" s="458" t="s">
        <v>560</v>
      </c>
      <c r="D185" s="460" t="s">
        <v>8</v>
      </c>
      <c r="E185" s="460" t="s">
        <v>198</v>
      </c>
      <c r="F185" s="461" t="s">
        <v>314</v>
      </c>
      <c r="G185" s="440">
        <v>0.4562871</v>
      </c>
      <c r="H185" s="441">
        <v>0.29273519999999997</v>
      </c>
      <c r="I185" s="442">
        <v>0.25564700000000001</v>
      </c>
      <c r="J185" s="273">
        <f t="shared" si="28"/>
        <v>0.20064009999999999</v>
      </c>
      <c r="K185" s="436">
        <f t="shared" si="29"/>
        <v>0.4397233671519532</v>
      </c>
      <c r="L185" s="440">
        <v>0.1058817</v>
      </c>
      <c r="M185" s="441">
        <v>2.1274000000000001E-2</v>
      </c>
      <c r="N185" s="441">
        <v>1.8482999999999999E-2</v>
      </c>
      <c r="O185" s="441">
        <v>4.6290999999999997E-3</v>
      </c>
      <c r="P185" s="441">
        <v>6.6035E-3</v>
      </c>
      <c r="Q185" s="441">
        <v>1.8E-3</v>
      </c>
      <c r="R185" s="441">
        <v>5.3077000000000003E-3</v>
      </c>
      <c r="S185" s="441">
        <v>3.8300000000000003E-5</v>
      </c>
      <c r="T185" s="441">
        <f t="shared" si="30"/>
        <v>3.708819999999996E-2</v>
      </c>
      <c r="U185" s="442">
        <f t="shared" si="31"/>
        <v>-4.6539999999994919E-4</v>
      </c>
      <c r="V185" s="462">
        <f t="shared" si="32"/>
        <v>-2.3195761963832216E-3</v>
      </c>
      <c r="W185" s="463">
        <f t="shared" si="33"/>
        <v>1.9088905956486269E-4</v>
      </c>
      <c r="X185" s="580"/>
      <c r="Y185" s="458">
        <v>2004</v>
      </c>
      <c r="Z185" s="459" t="s">
        <v>487</v>
      </c>
      <c r="AA185" s="458" t="s">
        <v>560</v>
      </c>
      <c r="AB185" s="460" t="s">
        <v>8</v>
      </c>
      <c r="AC185" s="460" t="s">
        <v>198</v>
      </c>
      <c r="AD185" s="461" t="s">
        <v>314</v>
      </c>
      <c r="AE185" s="464">
        <f t="shared" si="34"/>
        <v>0.4397233671519532</v>
      </c>
      <c r="AF185" s="464">
        <f t="shared" si="35"/>
        <v>1</v>
      </c>
      <c r="AG185" s="465">
        <f t="shared" si="36"/>
        <v>0.52771953363260882</v>
      </c>
      <c r="AH185" s="466">
        <f t="shared" si="36"/>
        <v>0.10603064890816942</v>
      </c>
      <c r="AI185" s="466">
        <f t="shared" si="37"/>
        <v>9.2120169397842205E-2</v>
      </c>
      <c r="AJ185" s="466">
        <f t="shared" si="38"/>
        <v>2.3071659154874823E-2</v>
      </c>
      <c r="AK185" s="466">
        <f t="shared" si="26"/>
        <v>3.2912164617142838E-2</v>
      </c>
      <c r="AL185" s="466">
        <f t="shared" si="26"/>
        <v>8.9712873946932847E-3</v>
      </c>
      <c r="AM185" s="466">
        <f t="shared" si="26"/>
        <v>2.6453834502674193E-2</v>
      </c>
      <c r="AN185" s="466">
        <f t="shared" si="27"/>
        <v>1.9088905956486269E-4</v>
      </c>
      <c r="AO185" s="466">
        <f t="shared" si="27"/>
        <v>0.18484938952881286</v>
      </c>
      <c r="AP185" s="467">
        <f t="shared" si="27"/>
        <v>-2.3195761963832216E-3</v>
      </c>
    </row>
    <row r="186" spans="1:42" ht="11.45" customHeight="1" x14ac:dyDescent="0.25">
      <c r="A186" s="458">
        <v>2000</v>
      </c>
      <c r="B186" s="459" t="s">
        <v>487</v>
      </c>
      <c r="C186" s="458" t="s">
        <v>560</v>
      </c>
      <c r="D186" s="460" t="s">
        <v>10</v>
      </c>
      <c r="E186" s="460" t="s">
        <v>199</v>
      </c>
      <c r="F186" s="461" t="s">
        <v>314</v>
      </c>
      <c r="G186" s="440">
        <v>0.42809459999999999</v>
      </c>
      <c r="H186" s="441">
        <v>0.29055809999999999</v>
      </c>
      <c r="I186" s="442">
        <v>0.25042389999999998</v>
      </c>
      <c r="J186" s="273">
        <f t="shared" si="28"/>
        <v>0.17767070000000001</v>
      </c>
      <c r="K186" s="436">
        <f t="shared" si="29"/>
        <v>0.41502672540134827</v>
      </c>
      <c r="L186" s="440">
        <v>0.1030065</v>
      </c>
      <c r="M186" s="441">
        <v>6.3851000000000003E-3</v>
      </c>
      <c r="N186" s="441">
        <v>1.5689000000000002E-2</v>
      </c>
      <c r="O186" s="441">
        <v>2.5569999999999998E-3</v>
      </c>
      <c r="P186" s="441">
        <v>4.1957000000000001E-3</v>
      </c>
      <c r="Q186" s="441">
        <v>1.5709999999999999E-3</v>
      </c>
      <c r="R186" s="441">
        <v>4.0051000000000002E-3</v>
      </c>
      <c r="S186" s="441">
        <v>1.6190000000000001E-4</v>
      </c>
      <c r="T186" s="441">
        <f t="shared" si="30"/>
        <v>4.0134200000000009E-2</v>
      </c>
      <c r="U186" s="442">
        <f t="shared" si="31"/>
        <v>-3.4800000000001496E-5</v>
      </c>
      <c r="V186" s="462">
        <f t="shared" si="32"/>
        <v>-1.9586797372893501E-4</v>
      </c>
      <c r="W186" s="463">
        <f t="shared" si="33"/>
        <v>9.1123634904348319E-4</v>
      </c>
      <c r="X186" s="580"/>
      <c r="Y186" s="458">
        <v>2000</v>
      </c>
      <c r="Z186" s="459" t="s">
        <v>487</v>
      </c>
      <c r="AA186" s="458" t="s">
        <v>560</v>
      </c>
      <c r="AB186" s="460" t="s">
        <v>10</v>
      </c>
      <c r="AC186" s="460" t="s">
        <v>199</v>
      </c>
      <c r="AD186" s="461" t="s">
        <v>314</v>
      </c>
      <c r="AE186" s="464">
        <f t="shared" si="34"/>
        <v>0.41502672540134827</v>
      </c>
      <c r="AF186" s="464">
        <f t="shared" si="35"/>
        <v>1</v>
      </c>
      <c r="AG186" s="465">
        <f t="shared" si="36"/>
        <v>0.57976075965254814</v>
      </c>
      <c r="AH186" s="466">
        <f t="shared" si="36"/>
        <v>3.5937833306223251E-2</v>
      </c>
      <c r="AI186" s="466">
        <f t="shared" si="37"/>
        <v>8.8303811489457748E-2</v>
      </c>
      <c r="AJ186" s="466">
        <f t="shared" si="38"/>
        <v>1.4391793357036357E-2</v>
      </c>
      <c r="AK186" s="466">
        <f t="shared" si="26"/>
        <v>2.3615036131449923E-2</v>
      </c>
      <c r="AL186" s="466">
        <f t="shared" si="26"/>
        <v>8.8422007680501041E-3</v>
      </c>
      <c r="AM186" s="466">
        <f t="shared" si="26"/>
        <v>2.2542264987980572E-2</v>
      </c>
      <c r="AN186" s="466">
        <f t="shared" si="27"/>
        <v>9.1123634904348319E-4</v>
      </c>
      <c r="AO186" s="466">
        <f t="shared" si="27"/>
        <v>0.22589093193193929</v>
      </c>
      <c r="AP186" s="467">
        <f t="shared" si="27"/>
        <v>-1.9586797372893501E-4</v>
      </c>
    </row>
    <row r="187" spans="1:42" ht="11.45" customHeight="1" x14ac:dyDescent="0.25">
      <c r="A187" s="458">
        <v>1995</v>
      </c>
      <c r="B187" s="459" t="s">
        <v>487</v>
      </c>
      <c r="C187" s="458" t="s">
        <v>560</v>
      </c>
      <c r="D187" s="460" t="s">
        <v>12</v>
      </c>
      <c r="E187" s="460" t="s">
        <v>200</v>
      </c>
      <c r="F187" s="461" t="s">
        <v>314</v>
      </c>
      <c r="G187" s="440">
        <v>0.4219408</v>
      </c>
      <c r="H187" s="441">
        <v>0.27934779999999998</v>
      </c>
      <c r="I187" s="442">
        <v>0.23904549999999999</v>
      </c>
      <c r="J187" s="273">
        <f t="shared" si="28"/>
        <v>0.18289530000000001</v>
      </c>
      <c r="K187" s="436">
        <f t="shared" si="29"/>
        <v>0.43346199277244585</v>
      </c>
      <c r="L187" s="440">
        <v>0.1093422</v>
      </c>
      <c r="M187" s="441"/>
      <c r="N187" s="441">
        <v>1.17816E-2</v>
      </c>
      <c r="O187" s="441">
        <v>2.6305E-3</v>
      </c>
      <c r="P187" s="441">
        <v>8.8482999999999999E-3</v>
      </c>
      <c r="Q187" s="441">
        <v>1.3581999999999999E-3</v>
      </c>
      <c r="R187" s="441">
        <v>6.6081999999999998E-3</v>
      </c>
      <c r="S187" s="441">
        <v>2.1215000000000001E-3</v>
      </c>
      <c r="T187" s="441">
        <f t="shared" si="30"/>
        <v>4.0302299999999985E-2</v>
      </c>
      <c r="U187" s="442">
        <f t="shared" si="31"/>
        <v>-9.7499999999972609E-5</v>
      </c>
      <c r="V187" s="462">
        <f t="shared" si="32"/>
        <v>-5.3309188371692773E-4</v>
      </c>
      <c r="W187" s="463">
        <f t="shared" si="33"/>
        <v>1.1599532628777229E-2</v>
      </c>
      <c r="X187" s="580"/>
      <c r="Y187" s="458">
        <v>1995</v>
      </c>
      <c r="Z187" s="459" t="s">
        <v>487</v>
      </c>
      <c r="AA187" s="458" t="s">
        <v>560</v>
      </c>
      <c r="AB187" s="460" t="s">
        <v>12</v>
      </c>
      <c r="AC187" s="460" t="s">
        <v>200</v>
      </c>
      <c r="AD187" s="461" t="s">
        <v>314</v>
      </c>
      <c r="AE187" s="464">
        <f t="shared" si="34"/>
        <v>0.43346199277244585</v>
      </c>
      <c r="AF187" s="464">
        <f t="shared" si="35"/>
        <v>1</v>
      </c>
      <c r="AG187" s="465">
        <f t="shared" si="36"/>
        <v>0.5978404037719941</v>
      </c>
      <c r="AH187" s="466"/>
      <c r="AI187" s="466">
        <f t="shared" si="37"/>
        <v>6.4417182945652504E-2</v>
      </c>
      <c r="AJ187" s="466">
        <f t="shared" si="38"/>
        <v>1.4382545642233562E-2</v>
      </c>
      <c r="AK187" s="466">
        <f t="shared" si="26"/>
        <v>4.8379045278910938E-2</v>
      </c>
      <c r="AL187" s="466">
        <f t="shared" si="26"/>
        <v>7.4261066304054831E-3</v>
      </c>
      <c r="AM187" s="466">
        <f t="shared" si="26"/>
        <v>3.6131054215171189E-2</v>
      </c>
      <c r="AN187" s="466">
        <f t="shared" si="27"/>
        <v>1.1599532628777229E-2</v>
      </c>
      <c r="AO187" s="466">
        <f t="shared" si="27"/>
        <v>0.22035722077057193</v>
      </c>
      <c r="AP187" s="467">
        <f t="shared" si="27"/>
        <v>-5.3309188371692773E-4</v>
      </c>
    </row>
    <row r="188" spans="1:42" ht="11.45" customHeight="1" x14ac:dyDescent="0.25">
      <c r="A188" s="458">
        <v>1991</v>
      </c>
      <c r="B188" s="459" t="s">
        <v>487</v>
      </c>
      <c r="C188" s="458" t="s">
        <v>560</v>
      </c>
      <c r="D188" s="460" t="s">
        <v>14</v>
      </c>
      <c r="E188" s="460" t="s">
        <v>201</v>
      </c>
      <c r="F188" s="461" t="s">
        <v>314</v>
      </c>
      <c r="G188" s="440">
        <v>0.39168389999999997</v>
      </c>
      <c r="H188" s="441">
        <v>0.27111200000000002</v>
      </c>
      <c r="I188" s="442">
        <v>0.2312411</v>
      </c>
      <c r="J188" s="273">
        <f t="shared" si="28"/>
        <v>0.16044279999999997</v>
      </c>
      <c r="K188" s="436">
        <f t="shared" si="29"/>
        <v>0.40962316806996657</v>
      </c>
      <c r="L188" s="440">
        <v>9.9468000000000001E-2</v>
      </c>
      <c r="M188" s="441"/>
      <c r="N188" s="441">
        <v>1.1207E-2</v>
      </c>
      <c r="O188" s="441"/>
      <c r="P188" s="441"/>
      <c r="Q188" s="441"/>
      <c r="R188" s="441"/>
      <c r="S188" s="441">
        <v>9.9480000000000002E-3</v>
      </c>
      <c r="T188" s="441">
        <f t="shared" si="30"/>
        <v>3.9870900000000015E-2</v>
      </c>
      <c r="U188" s="442">
        <f t="shared" si="31"/>
        <v>-5.110000000005388E-5</v>
      </c>
      <c r="V188" s="462">
        <f t="shared" si="32"/>
        <v>-3.1849356904799648E-4</v>
      </c>
      <c r="W188" s="463">
        <f t="shared" si="33"/>
        <v>6.2003405575071002E-2</v>
      </c>
      <c r="X188" s="580"/>
      <c r="Y188" s="458">
        <v>1991</v>
      </c>
      <c r="Z188" s="459" t="s">
        <v>487</v>
      </c>
      <c r="AA188" s="458" t="s">
        <v>560</v>
      </c>
      <c r="AB188" s="460" t="s">
        <v>14</v>
      </c>
      <c r="AC188" s="460" t="s">
        <v>201</v>
      </c>
      <c r="AD188" s="461" t="s">
        <v>314</v>
      </c>
      <c r="AE188" s="464">
        <f t="shared" si="34"/>
        <v>0.40962316806996657</v>
      </c>
      <c r="AF188" s="464">
        <f t="shared" si="35"/>
        <v>1</v>
      </c>
      <c r="AG188" s="465">
        <f t="shared" si="36"/>
        <v>0.61995926274036617</v>
      </c>
      <c r="AH188" s="466"/>
      <c r="AI188" s="466">
        <f t="shared" si="37"/>
        <v>6.9850438910315713E-2</v>
      </c>
      <c r="AJ188" s="466"/>
      <c r="AK188" s="466"/>
      <c r="AL188" s="466"/>
      <c r="AM188" s="466"/>
      <c r="AN188" s="466">
        <f t="shared" si="27"/>
        <v>6.2003405575071002E-2</v>
      </c>
      <c r="AO188" s="466">
        <f t="shared" si="27"/>
        <v>0.24850538634329508</v>
      </c>
      <c r="AP188" s="467">
        <f t="shared" si="27"/>
        <v>-3.1849356904799648E-4</v>
      </c>
    </row>
    <row r="189" spans="1:42" ht="11.45" customHeight="1" x14ac:dyDescent="0.25">
      <c r="A189" s="458">
        <v>1986</v>
      </c>
      <c r="B189" s="459" t="s">
        <v>487</v>
      </c>
      <c r="C189" s="458" t="s">
        <v>560</v>
      </c>
      <c r="D189" s="460" t="s">
        <v>16</v>
      </c>
      <c r="E189" s="460" t="s">
        <v>202</v>
      </c>
      <c r="F189" s="461" t="s">
        <v>314</v>
      </c>
      <c r="G189" s="440">
        <v>0.3616259</v>
      </c>
      <c r="H189" s="441">
        <v>0.26179530000000001</v>
      </c>
      <c r="I189" s="442">
        <v>0.23396130000000001</v>
      </c>
      <c r="J189" s="273">
        <f t="shared" si="28"/>
        <v>0.12766459999999999</v>
      </c>
      <c r="K189" s="436">
        <f t="shared" si="29"/>
        <v>0.35302947051082345</v>
      </c>
      <c r="L189" s="440">
        <v>6.2307999999999999E-3</v>
      </c>
      <c r="M189" s="441"/>
      <c r="N189" s="441">
        <v>8.2287000000000003E-3</v>
      </c>
      <c r="O189" s="441"/>
      <c r="P189" s="441">
        <v>1.8115E-3</v>
      </c>
      <c r="Q189" s="441"/>
      <c r="R189" s="441"/>
      <c r="S189" s="441">
        <v>8.3668699999999999E-2</v>
      </c>
      <c r="T189" s="441">
        <f t="shared" si="30"/>
        <v>2.7833999999999998E-2</v>
      </c>
      <c r="U189" s="442">
        <f t="shared" si="31"/>
        <v>-1.0910000000000086E-4</v>
      </c>
      <c r="V189" s="462">
        <f t="shared" si="32"/>
        <v>-8.5458302458160575E-4</v>
      </c>
      <c r="W189" s="463">
        <f t="shared" si="33"/>
        <v>0.65537901657938069</v>
      </c>
      <c r="X189" s="580"/>
      <c r="Y189" s="458">
        <v>1986</v>
      </c>
      <c r="Z189" s="459" t="s">
        <v>487</v>
      </c>
      <c r="AA189" s="458" t="s">
        <v>560</v>
      </c>
      <c r="AB189" s="460" t="s">
        <v>16</v>
      </c>
      <c r="AC189" s="460" t="s">
        <v>202</v>
      </c>
      <c r="AD189" s="461" t="s">
        <v>314</v>
      </c>
      <c r="AE189" s="464">
        <f t="shared" si="34"/>
        <v>0.35302947051082345</v>
      </c>
      <c r="AF189" s="464">
        <f t="shared" si="35"/>
        <v>1</v>
      </c>
      <c r="AG189" s="465">
        <f t="shared" si="36"/>
        <v>4.8806012003327473E-2</v>
      </c>
      <c r="AH189" s="466"/>
      <c r="AI189" s="466">
        <f t="shared" si="37"/>
        <v>6.4455612597384096E-2</v>
      </c>
      <c r="AJ189" s="466"/>
      <c r="AK189" s="466">
        <f t="shared" ref="AK189" si="39">+P189/$J189</f>
        <v>1.4189524739042773E-2</v>
      </c>
      <c r="AL189" s="466"/>
      <c r="AM189" s="466"/>
      <c r="AN189" s="466">
        <f t="shared" si="27"/>
        <v>0.65537901657938069</v>
      </c>
      <c r="AO189" s="466">
        <f t="shared" si="27"/>
        <v>0.21802441710544662</v>
      </c>
      <c r="AP189" s="467">
        <f t="shared" si="27"/>
        <v>-8.5458302458160575E-4</v>
      </c>
    </row>
    <row r="190" spans="1:42" ht="11.45" customHeight="1" x14ac:dyDescent="0.25">
      <c r="A190" s="496">
        <v>1979</v>
      </c>
      <c r="B190" s="497" t="s">
        <v>487</v>
      </c>
      <c r="C190" s="496" t="s">
        <v>560</v>
      </c>
      <c r="D190" s="498" t="s">
        <v>18</v>
      </c>
      <c r="E190" s="498" t="s">
        <v>203</v>
      </c>
      <c r="F190" s="499" t="s">
        <v>314</v>
      </c>
      <c r="G190" s="443">
        <v>0.37214989999999998</v>
      </c>
      <c r="H190" s="444">
        <v>0.27346160000000003</v>
      </c>
      <c r="I190" s="445">
        <v>0.2237355</v>
      </c>
      <c r="J190" s="276">
        <f t="shared" si="28"/>
        <v>0.14841439999999997</v>
      </c>
      <c r="K190" s="437">
        <f t="shared" si="29"/>
        <v>0.3988027405085961</v>
      </c>
      <c r="L190" s="443">
        <v>5.6549E-3</v>
      </c>
      <c r="M190" s="444"/>
      <c r="N190" s="444">
        <v>6.3514000000000001E-3</v>
      </c>
      <c r="O190" s="444"/>
      <c r="P190" s="444"/>
      <c r="Q190" s="444"/>
      <c r="R190" s="444"/>
      <c r="S190" s="444">
        <v>8.67502E-2</v>
      </c>
      <c r="T190" s="444">
        <f t="shared" si="30"/>
        <v>4.9726100000000023E-2</v>
      </c>
      <c r="U190" s="445">
        <f t="shared" si="31"/>
        <v>-6.8200000000046002E-5</v>
      </c>
      <c r="V190" s="501">
        <f t="shared" si="32"/>
        <v>-4.5952414321013331E-4</v>
      </c>
      <c r="W190" s="502">
        <f t="shared" si="33"/>
        <v>0.58451336258476272</v>
      </c>
      <c r="X190" s="580"/>
      <c r="Y190" s="496">
        <v>1979</v>
      </c>
      <c r="Z190" s="497" t="s">
        <v>487</v>
      </c>
      <c r="AA190" s="496" t="s">
        <v>560</v>
      </c>
      <c r="AB190" s="498" t="s">
        <v>18</v>
      </c>
      <c r="AC190" s="498" t="s">
        <v>203</v>
      </c>
      <c r="AD190" s="499" t="s">
        <v>314</v>
      </c>
      <c r="AE190" s="503">
        <f t="shared" si="34"/>
        <v>0.3988027405085961</v>
      </c>
      <c r="AF190" s="503">
        <f t="shared" si="35"/>
        <v>1</v>
      </c>
      <c r="AG190" s="504">
        <f t="shared" si="36"/>
        <v>3.8102097909636805E-2</v>
      </c>
      <c r="AH190" s="505"/>
      <c r="AI190" s="505">
        <f t="shared" si="37"/>
        <v>4.2795038756347104E-2</v>
      </c>
      <c r="AJ190" s="505"/>
      <c r="AK190" s="505"/>
      <c r="AL190" s="505"/>
      <c r="AM190" s="505"/>
      <c r="AN190" s="505">
        <f t="shared" si="27"/>
        <v>0.58451336258476272</v>
      </c>
      <c r="AO190" s="505">
        <f t="shared" si="27"/>
        <v>0.33504902489246347</v>
      </c>
      <c r="AP190" s="506">
        <f t="shared" si="27"/>
        <v>-4.5952414321013331E-4</v>
      </c>
    </row>
    <row r="191" spans="1:42" ht="11.45" customHeight="1" x14ac:dyDescent="0.25">
      <c r="A191" s="458">
        <v>2013</v>
      </c>
      <c r="B191" s="459" t="s">
        <v>488</v>
      </c>
      <c r="C191" s="458" t="s">
        <v>564</v>
      </c>
      <c r="D191" s="460" t="s">
        <v>20</v>
      </c>
      <c r="E191" s="460" t="s">
        <v>204</v>
      </c>
      <c r="F191" s="461" t="s">
        <v>314</v>
      </c>
      <c r="G191" s="440">
        <v>0.51437069999999996</v>
      </c>
      <c r="H191" s="441">
        <v>0.48158590000000001</v>
      </c>
      <c r="I191" s="442">
        <v>0.46680899999999997</v>
      </c>
      <c r="J191" s="272">
        <f t="shared" si="28"/>
        <v>4.7561699999999985E-2</v>
      </c>
      <c r="K191" s="434">
        <f t="shared" si="29"/>
        <v>9.2465803359328178E-2</v>
      </c>
      <c r="L191" s="440">
        <v>1.5655800000000001E-2</v>
      </c>
      <c r="M191" s="441"/>
      <c r="N191" s="441">
        <v>3.7169E-3</v>
      </c>
      <c r="O191" s="441">
        <v>9.8209999999999999E-3</v>
      </c>
      <c r="P191" s="441"/>
      <c r="Q191" s="441">
        <v>1.9400000000000001E-5</v>
      </c>
      <c r="R191" s="441">
        <v>3.5883999999999998E-3</v>
      </c>
      <c r="S191" s="441">
        <v>1.0170000000000001E-4</v>
      </c>
      <c r="T191" s="441">
        <f t="shared" si="30"/>
        <v>1.4776900000000037E-2</v>
      </c>
      <c r="U191" s="442">
        <f t="shared" si="31"/>
        <v>-1.1840000000005318E-4</v>
      </c>
      <c r="V191" s="462">
        <f t="shared" si="32"/>
        <v>-2.4893979819908293E-3</v>
      </c>
      <c r="W191" s="463">
        <f t="shared" si="33"/>
        <v>2.1382751247327166E-3</v>
      </c>
      <c r="X191" s="580"/>
      <c r="Y191" s="458">
        <v>2013</v>
      </c>
      <c r="Z191" s="459" t="s">
        <v>488</v>
      </c>
      <c r="AA191" s="458" t="s">
        <v>564</v>
      </c>
      <c r="AB191" s="460" t="s">
        <v>20</v>
      </c>
      <c r="AC191" s="460" t="s">
        <v>204</v>
      </c>
      <c r="AD191" s="461" t="s">
        <v>314</v>
      </c>
      <c r="AE191" s="464">
        <f t="shared" si="34"/>
        <v>9.2465803359328178E-2</v>
      </c>
      <c r="AF191" s="464">
        <f t="shared" si="35"/>
        <v>1</v>
      </c>
      <c r="AG191" s="465">
        <f t="shared" si="36"/>
        <v>0.32916821728407536</v>
      </c>
      <c r="AH191" s="466"/>
      <c r="AI191" s="466">
        <f t="shared" si="37"/>
        <v>7.8149014858594226E-2</v>
      </c>
      <c r="AJ191" s="466">
        <f t="shared" si="38"/>
        <v>0.20648967551622424</v>
      </c>
      <c r="AK191" s="466"/>
      <c r="AL191" s="466">
        <f t="shared" ref="AL191:AP237" si="40">+Q191/$J191</f>
        <v>4.0789122340034116E-4</v>
      </c>
      <c r="AM191" s="466">
        <f t="shared" si="40"/>
        <v>7.5447261136586813E-2</v>
      </c>
      <c r="AN191" s="466">
        <f t="shared" si="27"/>
        <v>2.1382751247327166E-3</v>
      </c>
      <c r="AO191" s="466">
        <f t="shared" si="27"/>
        <v>0.31068906283837716</v>
      </c>
      <c r="AP191" s="467">
        <f t="shared" si="27"/>
        <v>-2.4893979819908293E-3</v>
      </c>
    </row>
    <row r="192" spans="1:42" ht="11.45" customHeight="1" x14ac:dyDescent="0.25">
      <c r="A192" s="458">
        <v>2010</v>
      </c>
      <c r="B192" s="459" t="s">
        <v>488</v>
      </c>
      <c r="C192" s="458" t="s">
        <v>564</v>
      </c>
      <c r="D192" s="460" t="s">
        <v>4</v>
      </c>
      <c r="E192" s="460" t="s">
        <v>205</v>
      </c>
      <c r="F192" s="461" t="s">
        <v>314</v>
      </c>
      <c r="G192" s="440">
        <v>0.51166929999999999</v>
      </c>
      <c r="H192" s="441">
        <v>0.48177439999999999</v>
      </c>
      <c r="I192" s="442">
        <v>0.4709044</v>
      </c>
      <c r="J192" s="272">
        <f t="shared" si="28"/>
        <v>4.0764899999999993E-2</v>
      </c>
      <c r="K192" s="434">
        <f t="shared" si="29"/>
        <v>7.9670404302153747E-2</v>
      </c>
      <c r="L192" s="440">
        <v>1.13904E-2</v>
      </c>
      <c r="M192" s="441"/>
      <c r="N192" s="441">
        <v>9.8775000000000009E-3</v>
      </c>
      <c r="O192" s="441">
        <v>3.1721000000000002E-3</v>
      </c>
      <c r="P192" s="441"/>
      <c r="Q192" s="441">
        <v>7.8999999999999996E-5</v>
      </c>
      <c r="R192" s="441">
        <v>4.8960999999999996E-3</v>
      </c>
      <c r="S192" s="441">
        <v>1.493E-4</v>
      </c>
      <c r="T192" s="441">
        <f t="shared" si="30"/>
        <v>1.0869999999999991E-2</v>
      </c>
      <c r="U192" s="442">
        <f t="shared" si="31"/>
        <v>3.3049999999999746E-4</v>
      </c>
      <c r="V192" s="462">
        <f t="shared" si="32"/>
        <v>8.1074650005273537E-3</v>
      </c>
      <c r="W192" s="463">
        <f t="shared" si="33"/>
        <v>3.6624645221747147E-3</v>
      </c>
      <c r="X192" s="580"/>
      <c r="Y192" s="458">
        <v>2010</v>
      </c>
      <c r="Z192" s="459" t="s">
        <v>488</v>
      </c>
      <c r="AA192" s="458" t="s">
        <v>564</v>
      </c>
      <c r="AB192" s="460" t="s">
        <v>4</v>
      </c>
      <c r="AC192" s="460" t="s">
        <v>205</v>
      </c>
      <c r="AD192" s="461" t="s">
        <v>314</v>
      </c>
      <c r="AE192" s="464">
        <f t="shared" si="34"/>
        <v>7.9670404302153747E-2</v>
      </c>
      <c r="AF192" s="464">
        <f t="shared" si="35"/>
        <v>1</v>
      </c>
      <c r="AG192" s="465">
        <f t="shared" si="36"/>
        <v>0.27941685126174731</v>
      </c>
      <c r="AH192" s="466"/>
      <c r="AI192" s="466">
        <f t="shared" si="37"/>
        <v>0.24230404097642833</v>
      </c>
      <c r="AJ192" s="466">
        <f t="shared" si="38"/>
        <v>7.7814492369661176E-2</v>
      </c>
      <c r="AK192" s="466"/>
      <c r="AL192" s="466">
        <f t="shared" si="40"/>
        <v>1.9379417096570828E-3</v>
      </c>
      <c r="AM192" s="466">
        <f t="shared" si="40"/>
        <v>0.12010577727407648</v>
      </c>
      <c r="AN192" s="466">
        <f t="shared" si="27"/>
        <v>3.6624645221747147E-3</v>
      </c>
      <c r="AO192" s="466">
        <f t="shared" si="27"/>
        <v>0.26665096688572748</v>
      </c>
      <c r="AP192" s="467">
        <f t="shared" si="27"/>
        <v>8.1074650005273537E-3</v>
      </c>
    </row>
    <row r="193" spans="1:42" ht="11.45" customHeight="1" x14ac:dyDescent="0.25">
      <c r="A193" s="458">
        <v>2007</v>
      </c>
      <c r="B193" s="459" t="s">
        <v>488</v>
      </c>
      <c r="C193" s="458" t="s">
        <v>564</v>
      </c>
      <c r="D193" s="460" t="s">
        <v>6</v>
      </c>
      <c r="E193" s="460" t="s">
        <v>206</v>
      </c>
      <c r="F193" s="461" t="s">
        <v>314</v>
      </c>
      <c r="G193" s="440">
        <v>0.5157081</v>
      </c>
      <c r="H193" s="441">
        <v>0.4942009</v>
      </c>
      <c r="I193" s="442">
        <v>0.48087970000000002</v>
      </c>
      <c r="J193" s="272">
        <f t="shared" si="28"/>
        <v>3.4828399999999982E-2</v>
      </c>
      <c r="K193" s="434">
        <f t="shared" si="29"/>
        <v>6.753510367589724E-2</v>
      </c>
      <c r="L193" s="440">
        <v>9.7630000000000008E-3</v>
      </c>
      <c r="M193" s="441"/>
      <c r="N193" s="441"/>
      <c r="O193" s="441">
        <v>2.0392000000000001E-3</v>
      </c>
      <c r="P193" s="441"/>
      <c r="Q193" s="441">
        <v>5.3300000000000001E-5</v>
      </c>
      <c r="R193" s="441">
        <v>8.3136000000000009E-3</v>
      </c>
      <c r="S193" s="441">
        <v>1.4473999999999999E-3</v>
      </c>
      <c r="T193" s="441">
        <f t="shared" si="30"/>
        <v>1.3321199999999978E-2</v>
      </c>
      <c r="U193" s="442">
        <f t="shared" si="31"/>
        <v>-1.0929999999999968E-4</v>
      </c>
      <c r="V193" s="462">
        <f t="shared" si="32"/>
        <v>-3.1382435024290443E-3</v>
      </c>
      <c r="W193" s="463">
        <f t="shared" si="33"/>
        <v>4.1558038841864708E-2</v>
      </c>
      <c r="X193" s="580"/>
      <c r="Y193" s="458">
        <v>2007</v>
      </c>
      <c r="Z193" s="459" t="s">
        <v>488</v>
      </c>
      <c r="AA193" s="458" t="s">
        <v>564</v>
      </c>
      <c r="AB193" s="460" t="s">
        <v>6</v>
      </c>
      <c r="AC193" s="460" t="s">
        <v>206</v>
      </c>
      <c r="AD193" s="461" t="s">
        <v>314</v>
      </c>
      <c r="AE193" s="464">
        <f t="shared" si="34"/>
        <v>6.753510367589724E-2</v>
      </c>
      <c r="AF193" s="464">
        <f t="shared" si="35"/>
        <v>1</v>
      </c>
      <c r="AG193" s="465">
        <f t="shared" si="36"/>
        <v>0.28031721238988888</v>
      </c>
      <c r="AH193" s="466"/>
      <c r="AI193" s="466"/>
      <c r="AJ193" s="466">
        <f t="shared" si="38"/>
        <v>5.8549919031594941E-2</v>
      </c>
      <c r="AK193" s="466"/>
      <c r="AL193" s="466">
        <f t="shared" si="40"/>
        <v>1.5303602806904719E-3</v>
      </c>
      <c r="AM193" s="466">
        <f t="shared" si="40"/>
        <v>0.23870174914724779</v>
      </c>
      <c r="AN193" s="466">
        <f t="shared" si="40"/>
        <v>4.1558038841864708E-2</v>
      </c>
      <c r="AO193" s="466">
        <f t="shared" si="40"/>
        <v>0.38248096381114216</v>
      </c>
      <c r="AP193" s="467">
        <f t="shared" si="40"/>
        <v>-3.1382435024290443E-3</v>
      </c>
    </row>
    <row r="194" spans="1:42" ht="11.45" customHeight="1" x14ac:dyDescent="0.25">
      <c r="A194" s="537">
        <v>2013</v>
      </c>
      <c r="B194" s="538" t="s">
        <v>489</v>
      </c>
      <c r="C194" s="537" t="s">
        <v>564</v>
      </c>
      <c r="D194" s="539" t="s">
        <v>20</v>
      </c>
      <c r="E194" s="539" t="s">
        <v>207</v>
      </c>
      <c r="F194" s="540" t="s">
        <v>415</v>
      </c>
      <c r="G194" s="541">
        <v>0.47173229999999999</v>
      </c>
      <c r="H194" s="542">
        <v>0.46341130000000003</v>
      </c>
      <c r="I194" s="543">
        <v>0.46341130000000003</v>
      </c>
      <c r="J194" s="587">
        <f t="shared" si="28"/>
        <v>8.3209999999999673E-3</v>
      </c>
      <c r="K194" s="438">
        <f t="shared" si="29"/>
        <v>1.7639241578327299E-2</v>
      </c>
      <c r="L194" s="541">
        <v>5.1646000000000001E-3</v>
      </c>
      <c r="M194" s="542"/>
      <c r="N194" s="542"/>
      <c r="O194" s="542"/>
      <c r="P194" s="542"/>
      <c r="Q194" s="542"/>
      <c r="R194" s="542"/>
      <c r="S194" s="542">
        <v>1.4962E-3</v>
      </c>
      <c r="T194" s="542"/>
      <c r="U194" s="543">
        <f t="shared" si="31"/>
        <v>1.6601999999999676E-3</v>
      </c>
      <c r="V194" s="544">
        <f t="shared" si="32"/>
        <v>0.19951928854704654</v>
      </c>
      <c r="W194" s="545">
        <f t="shared" si="33"/>
        <v>0.17981011897608531</v>
      </c>
      <c r="X194" s="582"/>
      <c r="Y194" s="537">
        <v>2013</v>
      </c>
      <c r="Z194" s="538" t="s">
        <v>489</v>
      </c>
      <c r="AA194" s="537" t="s">
        <v>564</v>
      </c>
      <c r="AB194" s="539" t="s">
        <v>20</v>
      </c>
      <c r="AC194" s="539" t="s">
        <v>207</v>
      </c>
      <c r="AD194" s="540" t="s">
        <v>415</v>
      </c>
      <c r="AE194" s="546">
        <f t="shared" si="34"/>
        <v>1.7639241578327299E-2</v>
      </c>
      <c r="AF194" s="546">
        <f t="shared" si="35"/>
        <v>1</v>
      </c>
      <c r="AG194" s="547">
        <f t="shared" si="36"/>
        <v>0.62067059247686818</v>
      </c>
      <c r="AH194" s="548"/>
      <c r="AI194" s="548"/>
      <c r="AJ194" s="548"/>
      <c r="AK194" s="548"/>
      <c r="AL194" s="548"/>
      <c r="AM194" s="548"/>
      <c r="AN194" s="548">
        <f t="shared" si="40"/>
        <v>0.17981011897608531</v>
      </c>
      <c r="AO194" s="548"/>
      <c r="AP194" s="549">
        <f t="shared" si="40"/>
        <v>0.19951928854704654</v>
      </c>
    </row>
    <row r="195" spans="1:42" ht="11.45" customHeight="1" x14ac:dyDescent="0.25">
      <c r="A195" s="550">
        <v>2010</v>
      </c>
      <c r="B195" s="551" t="s">
        <v>489</v>
      </c>
      <c r="C195" s="550" t="s">
        <v>564</v>
      </c>
      <c r="D195" s="552" t="s">
        <v>4</v>
      </c>
      <c r="E195" s="552" t="s">
        <v>208</v>
      </c>
      <c r="F195" s="553" t="s">
        <v>415</v>
      </c>
      <c r="G195" s="554">
        <v>0.4713852</v>
      </c>
      <c r="H195" s="555">
        <v>0.46909970000000001</v>
      </c>
      <c r="I195" s="556">
        <v>0.46909970000000001</v>
      </c>
      <c r="J195" s="275">
        <f t="shared" si="28"/>
        <v>2.2854999999999959E-3</v>
      </c>
      <c r="K195" s="433">
        <f t="shared" si="29"/>
        <v>4.8484763628556769E-3</v>
      </c>
      <c r="L195" s="554">
        <v>-1.178E-3</v>
      </c>
      <c r="M195" s="555"/>
      <c r="N195" s="555"/>
      <c r="O195" s="555"/>
      <c r="P195" s="555"/>
      <c r="Q195" s="555"/>
      <c r="R195" s="555"/>
      <c r="S195" s="555">
        <v>2.2257000000000002E-3</v>
      </c>
      <c r="T195" s="555"/>
      <c r="U195" s="556">
        <f t="shared" si="31"/>
        <v>1.2377999999999957E-3</v>
      </c>
      <c r="V195" s="557">
        <f t="shared" si="32"/>
        <v>0.54158827390067732</v>
      </c>
      <c r="W195" s="558">
        <f t="shared" si="33"/>
        <v>0.97383504703566137</v>
      </c>
      <c r="X195" s="582"/>
      <c r="Y195" s="550">
        <v>2010</v>
      </c>
      <c r="Z195" s="551" t="s">
        <v>489</v>
      </c>
      <c r="AA195" s="550" t="s">
        <v>564</v>
      </c>
      <c r="AB195" s="552" t="s">
        <v>4</v>
      </c>
      <c r="AC195" s="552" t="s">
        <v>208</v>
      </c>
      <c r="AD195" s="553" t="s">
        <v>415</v>
      </c>
      <c r="AE195" s="559">
        <f t="shared" si="34"/>
        <v>4.8484763628556769E-3</v>
      </c>
      <c r="AF195" s="559">
        <f t="shared" si="35"/>
        <v>1</v>
      </c>
      <c r="AG195" s="560">
        <f t="shared" si="36"/>
        <v>-0.51542332093633869</v>
      </c>
      <c r="AH195" s="561"/>
      <c r="AI195" s="561"/>
      <c r="AJ195" s="561"/>
      <c r="AK195" s="561"/>
      <c r="AL195" s="561"/>
      <c r="AM195" s="561"/>
      <c r="AN195" s="561">
        <f t="shared" si="40"/>
        <v>0.97383504703566137</v>
      </c>
      <c r="AO195" s="561"/>
      <c r="AP195" s="562">
        <f t="shared" si="40"/>
        <v>0.54158827390067732</v>
      </c>
    </row>
    <row r="196" spans="1:42" ht="11.45" customHeight="1" x14ac:dyDescent="0.25">
      <c r="A196" s="458">
        <v>2013</v>
      </c>
      <c r="B196" s="459" t="s">
        <v>490</v>
      </c>
      <c r="C196" s="458" t="s">
        <v>564</v>
      </c>
      <c r="D196" s="460" t="s">
        <v>20</v>
      </c>
      <c r="E196" s="460" t="s">
        <v>209</v>
      </c>
      <c r="F196" s="461" t="s">
        <v>314</v>
      </c>
      <c r="G196" s="440">
        <v>0.48266500000000001</v>
      </c>
      <c r="H196" s="441">
        <v>0.46520729999999999</v>
      </c>
      <c r="I196" s="442">
        <v>0.45481830000000001</v>
      </c>
      <c r="J196" s="272">
        <f t="shared" si="28"/>
        <v>2.7846700000000002E-2</v>
      </c>
      <c r="K196" s="434">
        <f t="shared" si="29"/>
        <v>5.7693638444884135E-2</v>
      </c>
      <c r="L196" s="440">
        <v>5.7841999999999998E-3</v>
      </c>
      <c r="M196" s="441"/>
      <c r="N196" s="441">
        <v>4.3493999999999998E-3</v>
      </c>
      <c r="O196" s="441">
        <v>9.4240000000000003E-4</v>
      </c>
      <c r="P196" s="441"/>
      <c r="Q196" s="441">
        <v>5.3900000000000002E-5</v>
      </c>
      <c r="R196" s="441">
        <v>6.3883000000000004E-3</v>
      </c>
      <c r="S196" s="441">
        <v>-3.1199999999999999E-5</v>
      </c>
      <c r="T196" s="441">
        <f t="shared" si="30"/>
        <v>1.0388999999999982E-2</v>
      </c>
      <c r="U196" s="442">
        <f t="shared" si="31"/>
        <v>-2.9299999999982118E-5</v>
      </c>
      <c r="V196" s="462">
        <f t="shared" si="32"/>
        <v>-1.0521893078886228E-3</v>
      </c>
      <c r="W196" s="463">
        <f t="shared" si="33"/>
        <v>-1.1204200138616065E-3</v>
      </c>
      <c r="X196" s="580"/>
      <c r="Y196" s="458">
        <v>2013</v>
      </c>
      <c r="Z196" s="459" t="s">
        <v>490</v>
      </c>
      <c r="AA196" s="458" t="s">
        <v>564</v>
      </c>
      <c r="AB196" s="460" t="s">
        <v>20</v>
      </c>
      <c r="AC196" s="460" t="s">
        <v>209</v>
      </c>
      <c r="AD196" s="461" t="s">
        <v>314</v>
      </c>
      <c r="AE196" s="464">
        <f t="shared" si="34"/>
        <v>5.7693638444884135E-2</v>
      </c>
      <c r="AF196" s="464">
        <f t="shared" si="35"/>
        <v>1</v>
      </c>
      <c r="AG196" s="465">
        <f t="shared" si="36"/>
        <v>0.20771581551853538</v>
      </c>
      <c r="AH196" s="466"/>
      <c r="AI196" s="466">
        <f t="shared" si="37"/>
        <v>0.15619085924005355</v>
      </c>
      <c r="AJ196" s="466">
        <f t="shared" si="38"/>
        <v>3.3842430162281348E-2</v>
      </c>
      <c r="AK196" s="466"/>
      <c r="AL196" s="466">
        <f t="shared" si="40"/>
        <v>1.9355973957416856E-3</v>
      </c>
      <c r="AM196" s="466">
        <f t="shared" si="40"/>
        <v>0.22940958892795196</v>
      </c>
      <c r="AN196" s="466">
        <f t="shared" si="40"/>
        <v>-1.1204200138616065E-3</v>
      </c>
      <c r="AO196" s="466">
        <f t="shared" si="40"/>
        <v>0.37307831807718622</v>
      </c>
      <c r="AP196" s="467">
        <f t="shared" si="40"/>
        <v>-1.0521893078886228E-3</v>
      </c>
    </row>
    <row r="197" spans="1:42" ht="11.45" customHeight="1" x14ac:dyDescent="0.25">
      <c r="A197" s="458">
        <v>2010</v>
      </c>
      <c r="B197" s="459" t="s">
        <v>490</v>
      </c>
      <c r="C197" s="458" t="s">
        <v>564</v>
      </c>
      <c r="D197" s="460" t="s">
        <v>4</v>
      </c>
      <c r="E197" s="460" t="s">
        <v>210</v>
      </c>
      <c r="F197" s="461" t="s">
        <v>314</v>
      </c>
      <c r="G197" s="440">
        <v>0.49632700000000002</v>
      </c>
      <c r="H197" s="441">
        <v>0.47862149999999998</v>
      </c>
      <c r="I197" s="442">
        <v>0.47039449999999999</v>
      </c>
      <c r="J197" s="272">
        <f t="shared" si="28"/>
        <v>2.5932500000000025E-2</v>
      </c>
      <c r="K197" s="434">
        <f t="shared" si="29"/>
        <v>5.2248819830474719E-2</v>
      </c>
      <c r="L197" s="440">
        <v>6.1808999999999996E-3</v>
      </c>
      <c r="M197" s="441"/>
      <c r="N197" s="441">
        <v>4.2008000000000002E-3</v>
      </c>
      <c r="O197" s="441">
        <v>1.2181E-3</v>
      </c>
      <c r="P197" s="441"/>
      <c r="Q197" s="441">
        <v>2.2099999999999998E-5</v>
      </c>
      <c r="R197" s="441">
        <v>6.0280999999999998E-3</v>
      </c>
      <c r="S197" s="441">
        <v>2.0400000000000001E-5</v>
      </c>
      <c r="T197" s="441">
        <f t="shared" si="30"/>
        <v>8.2269999999999843E-3</v>
      </c>
      <c r="U197" s="442">
        <f t="shared" si="31"/>
        <v>3.5100000000041348E-5</v>
      </c>
      <c r="V197" s="462">
        <f t="shared" si="32"/>
        <v>1.3535139303978141E-3</v>
      </c>
      <c r="W197" s="463">
        <f t="shared" si="33"/>
        <v>7.8665766894823032E-4</v>
      </c>
      <c r="X197" s="580"/>
      <c r="Y197" s="458">
        <v>2010</v>
      </c>
      <c r="Z197" s="459" t="s">
        <v>490</v>
      </c>
      <c r="AA197" s="458" t="s">
        <v>564</v>
      </c>
      <c r="AB197" s="460" t="s">
        <v>4</v>
      </c>
      <c r="AC197" s="460" t="s">
        <v>210</v>
      </c>
      <c r="AD197" s="461" t="s">
        <v>314</v>
      </c>
      <c r="AE197" s="464">
        <f t="shared" si="34"/>
        <v>5.2248819830474719E-2</v>
      </c>
      <c r="AF197" s="464">
        <f t="shared" si="35"/>
        <v>1</v>
      </c>
      <c r="AG197" s="465">
        <f t="shared" si="36"/>
        <v>0.23834570519618214</v>
      </c>
      <c r="AH197" s="466"/>
      <c r="AI197" s="466">
        <f t="shared" si="37"/>
        <v>0.1619897811626336</v>
      </c>
      <c r="AJ197" s="466">
        <f t="shared" si="38"/>
        <v>4.6971946399305846E-2</v>
      </c>
      <c r="AK197" s="466"/>
      <c r="AL197" s="466">
        <f t="shared" si="40"/>
        <v>8.5221247469391599E-4</v>
      </c>
      <c r="AM197" s="466">
        <f t="shared" si="40"/>
        <v>0.23245348500915816</v>
      </c>
      <c r="AN197" s="466">
        <f t="shared" si="40"/>
        <v>7.8665766894823032E-4</v>
      </c>
      <c r="AO197" s="466">
        <f t="shared" si="40"/>
        <v>0.31724669815868028</v>
      </c>
      <c r="AP197" s="467">
        <f t="shared" si="40"/>
        <v>1.3535139303978141E-3</v>
      </c>
    </row>
    <row r="198" spans="1:42" ht="11.45" customHeight="1" x14ac:dyDescent="0.25">
      <c r="A198" s="458">
        <v>2007</v>
      </c>
      <c r="B198" s="459" t="s">
        <v>490</v>
      </c>
      <c r="C198" s="458" t="s">
        <v>564</v>
      </c>
      <c r="D198" s="460" t="s">
        <v>6</v>
      </c>
      <c r="E198" s="460" t="s">
        <v>211</v>
      </c>
      <c r="F198" s="461" t="s">
        <v>314</v>
      </c>
      <c r="G198" s="440">
        <v>0.52374180000000004</v>
      </c>
      <c r="H198" s="441">
        <v>0.50751250000000003</v>
      </c>
      <c r="I198" s="442">
        <v>0.50013269999999999</v>
      </c>
      <c r="J198" s="272">
        <f t="shared" si="28"/>
        <v>2.3609100000000049E-2</v>
      </c>
      <c r="K198" s="434">
        <f t="shared" si="29"/>
        <v>4.5077746324620353E-2</v>
      </c>
      <c r="L198" s="440">
        <v>5.3544999999999999E-3</v>
      </c>
      <c r="M198" s="441"/>
      <c r="N198" s="441">
        <v>3.5482000000000001E-3</v>
      </c>
      <c r="O198" s="441">
        <v>1.1925E-3</v>
      </c>
      <c r="P198" s="441"/>
      <c r="Q198" s="441">
        <v>8.85E-6</v>
      </c>
      <c r="R198" s="441">
        <v>6.0298000000000001E-3</v>
      </c>
      <c r="S198" s="441">
        <v>3.1199999999999999E-5</v>
      </c>
      <c r="T198" s="441">
        <f t="shared" si="30"/>
        <v>7.3798000000000474E-3</v>
      </c>
      <c r="U198" s="442">
        <f t="shared" si="31"/>
        <v>6.4250000000005275E-5</v>
      </c>
      <c r="V198" s="462">
        <f t="shared" si="32"/>
        <v>2.7214082705399674E-3</v>
      </c>
      <c r="W198" s="463">
        <f t="shared" si="33"/>
        <v>1.3215243274838911E-3</v>
      </c>
      <c r="X198" s="580"/>
      <c r="Y198" s="458">
        <v>2007</v>
      </c>
      <c r="Z198" s="459" t="s">
        <v>490</v>
      </c>
      <c r="AA198" s="458" t="s">
        <v>564</v>
      </c>
      <c r="AB198" s="460" t="s">
        <v>6</v>
      </c>
      <c r="AC198" s="460" t="s">
        <v>211</v>
      </c>
      <c r="AD198" s="461" t="s">
        <v>314</v>
      </c>
      <c r="AE198" s="464">
        <f t="shared" si="34"/>
        <v>4.5077746324620353E-2</v>
      </c>
      <c r="AF198" s="464">
        <f t="shared" si="35"/>
        <v>1</v>
      </c>
      <c r="AG198" s="465">
        <f t="shared" si="36"/>
        <v>0.22679814139463125</v>
      </c>
      <c r="AH198" s="466"/>
      <c r="AI198" s="466">
        <f t="shared" si="37"/>
        <v>0.15028950701212637</v>
      </c>
      <c r="AJ198" s="466">
        <f t="shared" si="38"/>
        <v>5.0510184632196801E-2</v>
      </c>
      <c r="AK198" s="466"/>
      <c r="AL198" s="466">
        <f t="shared" si="40"/>
        <v>3.7485545827668066E-4</v>
      </c>
      <c r="AM198" s="466">
        <f t="shared" si="40"/>
        <v>0.25540151890584512</v>
      </c>
      <c r="AN198" s="466">
        <f t="shared" si="40"/>
        <v>1.3215243274838911E-3</v>
      </c>
      <c r="AO198" s="466">
        <f t="shared" si="40"/>
        <v>0.31258285999890006</v>
      </c>
      <c r="AP198" s="467">
        <f t="shared" si="40"/>
        <v>2.7214082705399674E-3</v>
      </c>
    </row>
    <row r="199" spans="1:42" ht="11.45" customHeight="1" x14ac:dyDescent="0.25">
      <c r="A199" s="458">
        <v>2004</v>
      </c>
      <c r="B199" s="459" t="s">
        <v>490</v>
      </c>
      <c r="C199" s="458" t="s">
        <v>564</v>
      </c>
      <c r="D199" s="460" t="s">
        <v>8</v>
      </c>
      <c r="E199" s="460" t="s">
        <v>212</v>
      </c>
      <c r="F199" s="461" t="s">
        <v>314</v>
      </c>
      <c r="G199" s="440">
        <v>0.53556289999999995</v>
      </c>
      <c r="H199" s="441">
        <v>0.52552089999999996</v>
      </c>
      <c r="I199" s="442">
        <v>0.51904110000000003</v>
      </c>
      <c r="J199" s="272">
        <f t="shared" ref="J199:J262" si="41">G199-I199</f>
        <v>1.652179999999992E-2</v>
      </c>
      <c r="K199" s="434">
        <f t="shared" ref="K199:K262" si="42">(G199-I199)/G199</f>
        <v>3.0849410965546571E-2</v>
      </c>
      <c r="L199" s="440">
        <v>5.3969999999999999E-3</v>
      </c>
      <c r="M199" s="441"/>
      <c r="N199" s="441"/>
      <c r="O199" s="441">
        <v>9.7399999999999996E-5</v>
      </c>
      <c r="P199" s="441"/>
      <c r="Q199" s="441">
        <v>-2.65E-6</v>
      </c>
      <c r="R199" s="441">
        <v>4.5325000000000001E-3</v>
      </c>
      <c r="S199" s="441">
        <v>1.9599999999999999E-5</v>
      </c>
      <c r="T199" s="441">
        <f t="shared" ref="T199:T262" si="43">H199-I199</f>
        <v>6.4797999999999245E-3</v>
      </c>
      <c r="U199" s="442">
        <f t="shared" ref="U199:U262" si="44">J199-SUM(L199:T199)</f>
        <v>-1.8500000000046257E-6</v>
      </c>
      <c r="V199" s="462">
        <f t="shared" ref="V199:V262" si="45">U199/J199</f>
        <v>-1.1197327167770066E-4</v>
      </c>
      <c r="W199" s="463">
        <f t="shared" ref="W199:W262" si="46">S199/J199</f>
        <v>1.186311418852673E-3</v>
      </c>
      <c r="X199" s="580"/>
      <c r="Y199" s="458">
        <v>2004</v>
      </c>
      <c r="Z199" s="459" t="s">
        <v>490</v>
      </c>
      <c r="AA199" s="458" t="s">
        <v>564</v>
      </c>
      <c r="AB199" s="460" t="s">
        <v>8</v>
      </c>
      <c r="AC199" s="460" t="s">
        <v>212</v>
      </c>
      <c r="AD199" s="461" t="s">
        <v>314</v>
      </c>
      <c r="AE199" s="464">
        <f t="shared" ref="AE199:AE262" si="47">+(G199-I199)/G199</f>
        <v>3.0849410965546571E-2</v>
      </c>
      <c r="AF199" s="464">
        <f t="shared" ref="AF199:AF262" si="48">+J199/$J199</f>
        <v>1</v>
      </c>
      <c r="AG199" s="465">
        <f t="shared" ref="AG199:AH262" si="49">+L199/$J199</f>
        <v>0.32665932283407534</v>
      </c>
      <c r="AH199" s="466"/>
      <c r="AI199" s="466"/>
      <c r="AJ199" s="466">
        <f t="shared" si="38"/>
        <v>5.8952414385842018E-3</v>
      </c>
      <c r="AK199" s="466"/>
      <c r="AL199" s="466">
        <f t="shared" si="40"/>
        <v>-1.6039414591630531E-4</v>
      </c>
      <c r="AM199" s="466">
        <f t="shared" si="40"/>
        <v>0.27433451560968064</v>
      </c>
      <c r="AN199" s="466">
        <f t="shared" si="40"/>
        <v>1.186311418852673E-3</v>
      </c>
      <c r="AO199" s="466">
        <f t="shared" si="40"/>
        <v>0.39219697611640114</v>
      </c>
      <c r="AP199" s="467">
        <f t="shared" si="40"/>
        <v>-1.1197327167770066E-4</v>
      </c>
    </row>
    <row r="200" spans="1:42" ht="11.45" customHeight="1" x14ac:dyDescent="0.25">
      <c r="A200" s="469">
        <v>2013</v>
      </c>
      <c r="B200" s="470" t="s">
        <v>491</v>
      </c>
      <c r="C200" s="469" t="s">
        <v>565</v>
      </c>
      <c r="D200" s="471" t="s">
        <v>20</v>
      </c>
      <c r="E200" s="471" t="s">
        <v>213</v>
      </c>
      <c r="F200" s="472" t="s">
        <v>314</v>
      </c>
      <c r="G200" s="473">
        <v>0.4840102</v>
      </c>
      <c r="H200" s="474">
        <v>0.31650859999999997</v>
      </c>
      <c r="I200" s="475">
        <v>0.31600879999999998</v>
      </c>
      <c r="J200" s="581">
        <f t="shared" si="41"/>
        <v>0.16800140000000002</v>
      </c>
      <c r="K200" s="435">
        <f t="shared" si="42"/>
        <v>0.3471030155976052</v>
      </c>
      <c r="L200" s="473">
        <v>0.144457</v>
      </c>
      <c r="M200" s="474"/>
      <c r="N200" s="474">
        <v>9.8291999999999997E-3</v>
      </c>
      <c r="O200" s="474">
        <v>5.4839999999999999E-4</v>
      </c>
      <c r="P200" s="474">
        <v>3.4318E-3</v>
      </c>
      <c r="Q200" s="474">
        <v>8.6220000000000003E-4</v>
      </c>
      <c r="R200" s="474">
        <v>6.4197999999999998E-3</v>
      </c>
      <c r="S200" s="474">
        <v>1.9932000000000001E-3</v>
      </c>
      <c r="T200" s="474">
        <f t="shared" si="43"/>
        <v>4.9979999999999469E-4</v>
      </c>
      <c r="U200" s="475">
        <f t="shared" si="44"/>
        <v>-4.0000000000012248E-5</v>
      </c>
      <c r="V200" s="476">
        <f t="shared" si="45"/>
        <v>-2.380932539848611E-4</v>
      </c>
      <c r="W200" s="477">
        <f t="shared" si="46"/>
        <v>1.1864186846061995E-2</v>
      </c>
      <c r="X200" s="580"/>
      <c r="Y200" s="469">
        <v>2013</v>
      </c>
      <c r="Z200" s="470" t="s">
        <v>491</v>
      </c>
      <c r="AA200" s="469" t="s">
        <v>565</v>
      </c>
      <c r="AB200" s="471" t="s">
        <v>20</v>
      </c>
      <c r="AC200" s="471" t="s">
        <v>213</v>
      </c>
      <c r="AD200" s="472" t="s">
        <v>314</v>
      </c>
      <c r="AE200" s="478">
        <f t="shared" si="47"/>
        <v>0.3471030155976052</v>
      </c>
      <c r="AF200" s="478">
        <f t="shared" si="48"/>
        <v>1</v>
      </c>
      <c r="AG200" s="479">
        <f t="shared" si="49"/>
        <v>0.85985592977201375</v>
      </c>
      <c r="AH200" s="480"/>
      <c r="AI200" s="480">
        <f t="shared" ref="AI200:AM259" si="50">+N200/$J200</f>
        <v>5.8506655301682003E-2</v>
      </c>
      <c r="AJ200" s="480">
        <f t="shared" si="38"/>
        <v>3.2642585121314461E-3</v>
      </c>
      <c r="AK200" s="480">
        <f t="shared" si="38"/>
        <v>2.0427210725624902E-2</v>
      </c>
      <c r="AL200" s="480">
        <f t="shared" si="40"/>
        <v>5.1321000896421094E-3</v>
      </c>
      <c r="AM200" s="480">
        <f t="shared" si="40"/>
        <v>3.8212776798288578E-2</v>
      </c>
      <c r="AN200" s="480">
        <f t="shared" si="40"/>
        <v>1.1864186846061995E-2</v>
      </c>
      <c r="AO200" s="480">
        <f t="shared" si="40"/>
        <v>2.9749752085398967E-3</v>
      </c>
      <c r="AP200" s="481">
        <f t="shared" si="40"/>
        <v>-2.380932539848611E-4</v>
      </c>
    </row>
    <row r="201" spans="1:42" ht="11.45" customHeight="1" x14ac:dyDescent="0.25">
      <c r="A201" s="458">
        <v>2010</v>
      </c>
      <c r="B201" s="459" t="s">
        <v>491</v>
      </c>
      <c r="C201" s="458" t="s">
        <v>565</v>
      </c>
      <c r="D201" s="460" t="s">
        <v>4</v>
      </c>
      <c r="E201" s="460" t="s">
        <v>214</v>
      </c>
      <c r="F201" s="461" t="s">
        <v>314</v>
      </c>
      <c r="G201" s="440">
        <v>0.4768522</v>
      </c>
      <c r="H201" s="441">
        <v>0.31096770000000001</v>
      </c>
      <c r="I201" s="442">
        <v>0.31002000000000002</v>
      </c>
      <c r="J201" s="273">
        <f t="shared" si="41"/>
        <v>0.16683219999999999</v>
      </c>
      <c r="K201" s="436">
        <f t="shared" si="42"/>
        <v>0.34986144553805137</v>
      </c>
      <c r="L201" s="440">
        <v>0.14300769999999999</v>
      </c>
      <c r="M201" s="441"/>
      <c r="N201" s="441">
        <v>1.02594E-2</v>
      </c>
      <c r="O201" s="441">
        <v>6.7560000000000005E-4</v>
      </c>
      <c r="P201" s="441">
        <v>3.4342999999999999E-3</v>
      </c>
      <c r="Q201" s="441">
        <v>7.1339999999999999E-4</v>
      </c>
      <c r="R201" s="441">
        <v>5.2658000000000002E-3</v>
      </c>
      <c r="S201" s="441">
        <v>2.5920000000000001E-3</v>
      </c>
      <c r="T201" s="441">
        <f t="shared" si="43"/>
        <v>9.4769999999999577E-4</v>
      </c>
      <c r="U201" s="442">
        <f t="shared" si="44"/>
        <v>-6.3699999999999868E-5</v>
      </c>
      <c r="V201" s="462">
        <f t="shared" si="45"/>
        <v>-3.8182077560566769E-4</v>
      </c>
      <c r="W201" s="463">
        <f t="shared" si="46"/>
        <v>1.5536569079590152E-2</v>
      </c>
      <c r="X201" s="580"/>
      <c r="Y201" s="458">
        <v>2010</v>
      </c>
      <c r="Z201" s="459" t="s">
        <v>491</v>
      </c>
      <c r="AA201" s="458" t="s">
        <v>565</v>
      </c>
      <c r="AB201" s="460" t="s">
        <v>4</v>
      </c>
      <c r="AC201" s="460" t="s">
        <v>214</v>
      </c>
      <c r="AD201" s="461" t="s">
        <v>314</v>
      </c>
      <c r="AE201" s="464">
        <f t="shared" si="47"/>
        <v>0.34986144553805137</v>
      </c>
      <c r="AF201" s="464">
        <f t="shared" si="48"/>
        <v>1</v>
      </c>
      <c r="AG201" s="465">
        <f t="shared" si="49"/>
        <v>0.85719483409078101</v>
      </c>
      <c r="AH201" s="466"/>
      <c r="AI201" s="466">
        <f t="shared" si="50"/>
        <v>6.1495322845350003E-2</v>
      </c>
      <c r="AJ201" s="466">
        <f t="shared" si="50"/>
        <v>4.0495779591709523E-3</v>
      </c>
      <c r="AK201" s="466">
        <f t="shared" si="50"/>
        <v>2.058535462578567E-2</v>
      </c>
      <c r="AL201" s="466">
        <f t="shared" si="40"/>
        <v>4.2761529249149745E-3</v>
      </c>
      <c r="AM201" s="466">
        <f t="shared" si="40"/>
        <v>3.1563451180287742E-2</v>
      </c>
      <c r="AN201" s="466">
        <f t="shared" si="40"/>
        <v>1.5536569079590152E-2</v>
      </c>
      <c r="AO201" s="466">
        <f t="shared" si="40"/>
        <v>5.6805580697251237E-3</v>
      </c>
      <c r="AP201" s="467">
        <f t="shared" si="40"/>
        <v>-3.8182077560566769E-4</v>
      </c>
    </row>
    <row r="202" spans="1:42" ht="11.45" customHeight="1" x14ac:dyDescent="0.25">
      <c r="A202" s="458">
        <v>2007</v>
      </c>
      <c r="B202" s="459" t="s">
        <v>491</v>
      </c>
      <c r="C202" s="458" t="s">
        <v>565</v>
      </c>
      <c r="D202" s="460" t="s">
        <v>6</v>
      </c>
      <c r="E202" s="460" t="s">
        <v>215</v>
      </c>
      <c r="F202" s="461" t="s">
        <v>314</v>
      </c>
      <c r="G202" s="440">
        <v>0.48999389999999998</v>
      </c>
      <c r="H202" s="441">
        <v>0.31320700000000001</v>
      </c>
      <c r="I202" s="442">
        <v>0.31030649999999999</v>
      </c>
      <c r="J202" s="273">
        <f t="shared" si="41"/>
        <v>0.1796874</v>
      </c>
      <c r="K202" s="436">
        <f t="shared" si="42"/>
        <v>0.366713544801272</v>
      </c>
      <c r="L202" s="440">
        <v>0.15136430000000001</v>
      </c>
      <c r="M202" s="441"/>
      <c r="N202" s="441">
        <v>1.25565E-2</v>
      </c>
      <c r="O202" s="441">
        <v>8.3339999999999998E-4</v>
      </c>
      <c r="P202" s="441">
        <v>2.6836E-3</v>
      </c>
      <c r="Q202" s="441">
        <v>1.1012000000000001E-3</v>
      </c>
      <c r="R202" s="441">
        <v>6.2535999999999998E-3</v>
      </c>
      <c r="S202" s="441">
        <v>2.1543000000000001E-3</v>
      </c>
      <c r="T202" s="441">
        <f t="shared" si="43"/>
        <v>2.9005000000000281E-3</v>
      </c>
      <c r="U202" s="442">
        <f t="shared" si="44"/>
        <v>-1.6000000000004899E-4</v>
      </c>
      <c r="V202" s="462">
        <f t="shared" si="45"/>
        <v>-8.9043527815555791E-4</v>
      </c>
      <c r="W202" s="463">
        <f t="shared" si="46"/>
        <v>1.1989154498312069E-2</v>
      </c>
      <c r="X202" s="580"/>
      <c r="Y202" s="458">
        <v>2007</v>
      </c>
      <c r="Z202" s="459" t="s">
        <v>491</v>
      </c>
      <c r="AA202" s="458" t="s">
        <v>565</v>
      </c>
      <c r="AB202" s="460" t="s">
        <v>6</v>
      </c>
      <c r="AC202" s="460" t="s">
        <v>215</v>
      </c>
      <c r="AD202" s="461" t="s">
        <v>314</v>
      </c>
      <c r="AE202" s="464">
        <f t="shared" si="47"/>
        <v>0.366713544801272</v>
      </c>
      <c r="AF202" s="464">
        <f t="shared" si="48"/>
        <v>1</v>
      </c>
      <c r="AG202" s="465">
        <f t="shared" si="49"/>
        <v>0.84237570358300029</v>
      </c>
      <c r="AH202" s="466"/>
      <c r="AI202" s="466">
        <f t="shared" si="50"/>
        <v>6.9879691063480243E-2</v>
      </c>
      <c r="AJ202" s="466">
        <f t="shared" si="50"/>
        <v>4.6380547550913418E-3</v>
      </c>
      <c r="AK202" s="466">
        <f t="shared" si="50"/>
        <v>1.4934825702859521E-2</v>
      </c>
      <c r="AL202" s="466">
        <f t="shared" si="40"/>
        <v>6.1284208019037516E-3</v>
      </c>
      <c r="AM202" s="466">
        <f t="shared" si="40"/>
        <v>3.480266284669932E-2</v>
      </c>
      <c r="AN202" s="466">
        <f t="shared" si="40"/>
        <v>1.1989154498312069E-2</v>
      </c>
      <c r="AO202" s="466">
        <f t="shared" si="40"/>
        <v>1.6141922026808937E-2</v>
      </c>
      <c r="AP202" s="467">
        <f t="shared" si="40"/>
        <v>-8.9043527815555791E-4</v>
      </c>
    </row>
    <row r="203" spans="1:42" ht="11.45" customHeight="1" x14ac:dyDescent="0.25">
      <c r="A203" s="458">
        <v>2004</v>
      </c>
      <c r="B203" s="459" t="s">
        <v>491</v>
      </c>
      <c r="C203" s="458" t="s">
        <v>565</v>
      </c>
      <c r="D203" s="460" t="s">
        <v>8</v>
      </c>
      <c r="E203" s="460" t="s">
        <v>216</v>
      </c>
      <c r="F203" s="461" t="s">
        <v>314</v>
      </c>
      <c r="G203" s="440">
        <v>0.52581160000000005</v>
      </c>
      <c r="H203" s="441">
        <v>0.32295580000000002</v>
      </c>
      <c r="I203" s="442">
        <v>0.31543549999999998</v>
      </c>
      <c r="J203" s="273">
        <f t="shared" si="41"/>
        <v>0.21037610000000007</v>
      </c>
      <c r="K203" s="436">
        <f t="shared" si="42"/>
        <v>0.40009786775339312</v>
      </c>
      <c r="L203" s="440">
        <v>0.17061119999999999</v>
      </c>
      <c r="M203" s="441">
        <v>6.4970000000000002E-4</v>
      </c>
      <c r="N203" s="441">
        <v>1.48903E-2</v>
      </c>
      <c r="O203" s="441">
        <v>2.8190000000000002E-4</v>
      </c>
      <c r="P203" s="441">
        <v>6.2091999999999998E-3</v>
      </c>
      <c r="Q203" s="441">
        <v>3.4756000000000001E-3</v>
      </c>
      <c r="R203" s="441">
        <v>5.6664000000000003E-3</v>
      </c>
      <c r="S203" s="441">
        <v>1.1835999999999999E-3</v>
      </c>
      <c r="T203" s="441">
        <f t="shared" si="43"/>
        <v>7.5203000000000353E-3</v>
      </c>
      <c r="U203" s="442">
        <f t="shared" si="44"/>
        <v>-1.1209999999994835E-4</v>
      </c>
      <c r="V203" s="462">
        <f t="shared" si="45"/>
        <v>-5.3285520551026619E-4</v>
      </c>
      <c r="W203" s="463">
        <f t="shared" si="46"/>
        <v>5.6261143732581767E-3</v>
      </c>
      <c r="X203" s="580"/>
      <c r="Y203" s="458">
        <v>2004</v>
      </c>
      <c r="Z203" s="459" t="s">
        <v>491</v>
      </c>
      <c r="AA203" s="458" t="s">
        <v>565</v>
      </c>
      <c r="AB203" s="460" t="s">
        <v>8</v>
      </c>
      <c r="AC203" s="460" t="s">
        <v>216</v>
      </c>
      <c r="AD203" s="461" t="s">
        <v>314</v>
      </c>
      <c r="AE203" s="464">
        <f t="shared" si="47"/>
        <v>0.40009786775339312</v>
      </c>
      <c r="AF203" s="464">
        <f t="shared" si="48"/>
        <v>1</v>
      </c>
      <c r="AG203" s="465">
        <f t="shared" si="49"/>
        <v>0.81098185582867988</v>
      </c>
      <c r="AH203" s="466">
        <f t="shared" si="49"/>
        <v>3.0882785639623502E-3</v>
      </c>
      <c r="AI203" s="466">
        <f t="shared" si="50"/>
        <v>7.0779427891286106E-2</v>
      </c>
      <c r="AJ203" s="466">
        <f t="shared" si="50"/>
        <v>1.3399811100215278E-3</v>
      </c>
      <c r="AK203" s="466">
        <f t="shared" si="50"/>
        <v>2.9514759518785631E-2</v>
      </c>
      <c r="AL203" s="466">
        <f t="shared" si="40"/>
        <v>1.6520888066657757E-2</v>
      </c>
      <c r="AM203" s="466">
        <f t="shared" si="40"/>
        <v>2.6934618523682102E-2</v>
      </c>
      <c r="AN203" s="466">
        <f t="shared" si="40"/>
        <v>5.6261143732581767E-3</v>
      </c>
      <c r="AO203" s="466">
        <f t="shared" si="40"/>
        <v>3.5746931329176806E-2</v>
      </c>
      <c r="AP203" s="467">
        <f t="shared" si="40"/>
        <v>-5.3285520551026619E-4</v>
      </c>
    </row>
    <row r="204" spans="1:42" ht="11.45" customHeight="1" x14ac:dyDescent="0.25">
      <c r="A204" s="458">
        <v>1999</v>
      </c>
      <c r="B204" s="459" t="s">
        <v>491</v>
      </c>
      <c r="C204" s="458" t="s">
        <v>565</v>
      </c>
      <c r="D204" s="460" t="s">
        <v>10</v>
      </c>
      <c r="E204" s="460" t="s">
        <v>217</v>
      </c>
      <c r="F204" s="461" t="s">
        <v>314</v>
      </c>
      <c r="G204" s="440">
        <v>0.47455989999999998</v>
      </c>
      <c r="H204" s="441">
        <v>0.29328369999999998</v>
      </c>
      <c r="I204" s="442">
        <v>0.28645350000000003</v>
      </c>
      <c r="J204" s="273">
        <f t="shared" si="41"/>
        <v>0.18810639999999995</v>
      </c>
      <c r="K204" s="436">
        <f t="shared" si="42"/>
        <v>0.39638073086242637</v>
      </c>
      <c r="L204" s="440">
        <v>0.1532647</v>
      </c>
      <c r="M204" s="441">
        <v>6.7170000000000001E-4</v>
      </c>
      <c r="N204" s="441">
        <v>1.13577E-2</v>
      </c>
      <c r="O204" s="441"/>
      <c r="P204" s="441">
        <v>8.9143999999999994E-3</v>
      </c>
      <c r="Q204" s="441">
        <v>2.0366999999999998E-3</v>
      </c>
      <c r="R204" s="441">
        <v>4.3001000000000003E-3</v>
      </c>
      <c r="S204" s="441">
        <v>9.8189999999999996E-4</v>
      </c>
      <c r="T204" s="441">
        <f t="shared" si="43"/>
        <v>6.830199999999953E-3</v>
      </c>
      <c r="U204" s="442">
        <f t="shared" si="44"/>
        <v>-2.5100000000000122E-4</v>
      </c>
      <c r="V204" s="462">
        <f t="shared" si="45"/>
        <v>-1.3343511969821403E-3</v>
      </c>
      <c r="W204" s="463">
        <f t="shared" si="46"/>
        <v>5.2199180889113831E-3</v>
      </c>
      <c r="X204" s="580"/>
      <c r="Y204" s="458">
        <v>1999</v>
      </c>
      <c r="Z204" s="459" t="s">
        <v>491</v>
      </c>
      <c r="AA204" s="458" t="s">
        <v>565</v>
      </c>
      <c r="AB204" s="460" t="s">
        <v>10</v>
      </c>
      <c r="AC204" s="460" t="s">
        <v>217</v>
      </c>
      <c r="AD204" s="461" t="s">
        <v>314</v>
      </c>
      <c r="AE204" s="464">
        <f t="shared" si="47"/>
        <v>0.39638073086242637</v>
      </c>
      <c r="AF204" s="464">
        <f t="shared" si="48"/>
        <v>1</v>
      </c>
      <c r="AG204" s="465">
        <f t="shared" si="49"/>
        <v>0.8147766370522217</v>
      </c>
      <c r="AH204" s="466">
        <f t="shared" si="49"/>
        <v>3.5708513904896388E-3</v>
      </c>
      <c r="AI204" s="466">
        <f t="shared" si="50"/>
        <v>6.0379125856430203E-2</v>
      </c>
      <c r="AJ204" s="466"/>
      <c r="AK204" s="466">
        <f t="shared" si="50"/>
        <v>4.7390200439751132E-2</v>
      </c>
      <c r="AL204" s="466">
        <f t="shared" si="40"/>
        <v>1.0827382800372556E-2</v>
      </c>
      <c r="AM204" s="466">
        <f t="shared" si="40"/>
        <v>2.2859934590210653E-2</v>
      </c>
      <c r="AN204" s="466">
        <f t="shared" si="40"/>
        <v>5.2199180889113831E-3</v>
      </c>
      <c r="AO204" s="466">
        <f t="shared" si="40"/>
        <v>3.6310300978594855E-2</v>
      </c>
      <c r="AP204" s="467">
        <f t="shared" si="40"/>
        <v>-1.3343511969821403E-3</v>
      </c>
    </row>
    <row r="205" spans="1:42" ht="11.45" customHeight="1" x14ac:dyDescent="0.25">
      <c r="A205" s="458">
        <v>1995</v>
      </c>
      <c r="B205" s="459" t="s">
        <v>491</v>
      </c>
      <c r="C205" s="458" t="s">
        <v>565</v>
      </c>
      <c r="D205" s="460" t="s">
        <v>12</v>
      </c>
      <c r="E205" s="460" t="s">
        <v>219</v>
      </c>
      <c r="F205" s="461" t="s">
        <v>416</v>
      </c>
      <c r="G205" s="440">
        <v>0.53449539999999995</v>
      </c>
      <c r="H205" s="441">
        <v>0.32497019999999999</v>
      </c>
      <c r="I205" s="442">
        <v>0.31790930000000001</v>
      </c>
      <c r="J205" s="273">
        <f t="shared" si="41"/>
        <v>0.21658609999999995</v>
      </c>
      <c r="K205" s="436">
        <f t="shared" si="42"/>
        <v>0.40521602243910793</v>
      </c>
      <c r="L205" s="440">
        <v>0.1637912</v>
      </c>
      <c r="M205" s="441"/>
      <c r="N205" s="441">
        <v>1.64435E-2</v>
      </c>
      <c r="O205" s="441"/>
      <c r="P205" s="441">
        <v>1.9725699999999999E-2</v>
      </c>
      <c r="Q205" s="441"/>
      <c r="R205" s="441"/>
      <c r="S205" s="441">
        <v>9.7640000000000001E-3</v>
      </c>
      <c r="T205" s="441">
        <f t="shared" si="43"/>
        <v>7.0608999999999811E-3</v>
      </c>
      <c r="U205" s="442">
        <f t="shared" si="44"/>
        <v>-1.9920000000001048E-4</v>
      </c>
      <c r="V205" s="462">
        <f t="shared" si="45"/>
        <v>-9.1972661218799598E-4</v>
      </c>
      <c r="W205" s="463">
        <f t="shared" si="46"/>
        <v>4.5081378721903216E-2</v>
      </c>
      <c r="X205" s="580"/>
      <c r="Y205" s="458">
        <v>1995</v>
      </c>
      <c r="Z205" s="459" t="s">
        <v>491</v>
      </c>
      <c r="AA205" s="458" t="s">
        <v>565</v>
      </c>
      <c r="AB205" s="460" t="s">
        <v>12</v>
      </c>
      <c r="AC205" s="460" t="s">
        <v>219</v>
      </c>
      <c r="AD205" s="461" t="s">
        <v>416</v>
      </c>
      <c r="AE205" s="464">
        <f t="shared" si="47"/>
        <v>0.40521602243910793</v>
      </c>
      <c r="AF205" s="464">
        <f t="shared" si="48"/>
        <v>1</v>
      </c>
      <c r="AG205" s="465">
        <f t="shared" si="49"/>
        <v>0.75624058977007313</v>
      </c>
      <c r="AH205" s="466"/>
      <c r="AI205" s="466">
        <f t="shared" si="50"/>
        <v>7.5921307969440341E-2</v>
      </c>
      <c r="AJ205" s="466"/>
      <c r="AK205" s="466">
        <f t="shared" si="50"/>
        <v>9.1075558403794166E-2</v>
      </c>
      <c r="AL205" s="466"/>
      <c r="AM205" s="466"/>
      <c r="AN205" s="466">
        <f t="shared" si="40"/>
        <v>4.5081378721903216E-2</v>
      </c>
      <c r="AO205" s="466">
        <f t="shared" si="40"/>
        <v>3.2600891746977216E-2</v>
      </c>
      <c r="AP205" s="467">
        <f t="shared" si="40"/>
        <v>-9.1972661218799598E-4</v>
      </c>
    </row>
    <row r="206" spans="1:42" ht="11.45" customHeight="1" x14ac:dyDescent="0.25">
      <c r="A206" s="482">
        <v>1992</v>
      </c>
      <c r="B206" s="483" t="s">
        <v>491</v>
      </c>
      <c r="C206" s="482" t="s">
        <v>565</v>
      </c>
      <c r="D206" s="484" t="s">
        <v>14</v>
      </c>
      <c r="E206" s="484" t="s">
        <v>220</v>
      </c>
      <c r="F206" s="485" t="s">
        <v>415</v>
      </c>
      <c r="G206" s="486">
        <v>0.40318989999999999</v>
      </c>
      <c r="H206" s="487">
        <v>0.26205390000000001</v>
      </c>
      <c r="I206" s="488">
        <v>0.26205390000000001</v>
      </c>
      <c r="J206" s="274">
        <f t="shared" si="41"/>
        <v>0.14113599999999998</v>
      </c>
      <c r="K206" s="432">
        <f t="shared" si="42"/>
        <v>0.3500484511144748</v>
      </c>
      <c r="L206" s="486">
        <v>9.58619E-2</v>
      </c>
      <c r="M206" s="487"/>
      <c r="N206" s="487">
        <v>2.0406400000000002E-2</v>
      </c>
      <c r="O206" s="487"/>
      <c r="P206" s="487">
        <v>2.59648E-2</v>
      </c>
      <c r="Q206" s="487"/>
      <c r="R206" s="487"/>
      <c r="S206" s="487">
        <v>0</v>
      </c>
      <c r="T206" s="487"/>
      <c r="U206" s="488">
        <f t="shared" si="44"/>
        <v>-1.0971000000000175E-3</v>
      </c>
      <c r="V206" s="489">
        <f t="shared" si="45"/>
        <v>-7.7733533612970298E-3</v>
      </c>
      <c r="W206" s="490">
        <f t="shared" si="46"/>
        <v>0</v>
      </c>
      <c r="X206" s="582"/>
      <c r="Y206" s="482">
        <v>1992</v>
      </c>
      <c r="Z206" s="483" t="s">
        <v>491</v>
      </c>
      <c r="AA206" s="482" t="s">
        <v>565</v>
      </c>
      <c r="AB206" s="484" t="s">
        <v>14</v>
      </c>
      <c r="AC206" s="484" t="s">
        <v>220</v>
      </c>
      <c r="AD206" s="485" t="s">
        <v>415</v>
      </c>
      <c r="AE206" s="491">
        <f t="shared" si="47"/>
        <v>0.3500484511144748</v>
      </c>
      <c r="AF206" s="491">
        <f t="shared" si="48"/>
        <v>1</v>
      </c>
      <c r="AG206" s="492">
        <f t="shared" si="49"/>
        <v>0.6792165003967805</v>
      </c>
      <c r="AH206" s="493"/>
      <c r="AI206" s="493">
        <f t="shared" si="50"/>
        <v>0.14458678154404264</v>
      </c>
      <c r="AJ206" s="493"/>
      <c r="AK206" s="493">
        <f t="shared" si="50"/>
        <v>0.18397007142047389</v>
      </c>
      <c r="AL206" s="493"/>
      <c r="AM206" s="493"/>
      <c r="AN206" s="493">
        <f t="shared" si="40"/>
        <v>0</v>
      </c>
      <c r="AO206" s="493"/>
      <c r="AP206" s="494">
        <f t="shared" si="40"/>
        <v>-7.7733533612970298E-3</v>
      </c>
    </row>
    <row r="207" spans="1:42" ht="11.45" customHeight="1" x14ac:dyDescent="0.25">
      <c r="A207" s="550">
        <v>1986</v>
      </c>
      <c r="B207" s="551" t="s">
        <v>491</v>
      </c>
      <c r="C207" s="550" t="s">
        <v>565</v>
      </c>
      <c r="D207" s="552" t="s">
        <v>16</v>
      </c>
      <c r="E207" s="552" t="s">
        <v>221</v>
      </c>
      <c r="F207" s="553" t="s">
        <v>415</v>
      </c>
      <c r="G207" s="554">
        <v>0.36594529999999997</v>
      </c>
      <c r="H207" s="555">
        <v>0.27081889999999997</v>
      </c>
      <c r="I207" s="556">
        <v>0.27081889999999997</v>
      </c>
      <c r="J207" s="275">
        <f t="shared" si="41"/>
        <v>9.51264E-2</v>
      </c>
      <c r="K207" s="433">
        <f t="shared" si="42"/>
        <v>0.25994704673075458</v>
      </c>
      <c r="L207" s="554">
        <v>7.6366000000000003E-2</v>
      </c>
      <c r="M207" s="555"/>
      <c r="N207" s="555">
        <v>2.2628000000000001E-3</v>
      </c>
      <c r="O207" s="555"/>
      <c r="P207" s="555"/>
      <c r="Q207" s="555"/>
      <c r="R207" s="555"/>
      <c r="S207" s="555">
        <v>1.5706600000000001E-2</v>
      </c>
      <c r="T207" s="555"/>
      <c r="U207" s="556">
        <f t="shared" si="44"/>
        <v>7.9100000000000004E-4</v>
      </c>
      <c r="V207" s="557">
        <f t="shared" si="45"/>
        <v>8.3152521276953616E-3</v>
      </c>
      <c r="W207" s="558">
        <f t="shared" si="46"/>
        <v>0.16511294446126418</v>
      </c>
      <c r="X207" s="582"/>
      <c r="Y207" s="550">
        <v>1986</v>
      </c>
      <c r="Z207" s="551" t="s">
        <v>491</v>
      </c>
      <c r="AA207" s="550" t="s">
        <v>565</v>
      </c>
      <c r="AB207" s="552" t="s">
        <v>16</v>
      </c>
      <c r="AC207" s="552" t="s">
        <v>221</v>
      </c>
      <c r="AD207" s="553" t="s">
        <v>415</v>
      </c>
      <c r="AE207" s="559">
        <f t="shared" si="47"/>
        <v>0.25994704673075458</v>
      </c>
      <c r="AF207" s="559">
        <f t="shared" si="48"/>
        <v>1</v>
      </c>
      <c r="AG207" s="560">
        <f t="shared" si="49"/>
        <v>0.80278450566824777</v>
      </c>
      <c r="AH207" s="561"/>
      <c r="AI207" s="561">
        <f t="shared" si="50"/>
        <v>2.378729774279275E-2</v>
      </c>
      <c r="AJ207" s="561"/>
      <c r="AK207" s="561"/>
      <c r="AL207" s="561"/>
      <c r="AM207" s="561"/>
      <c r="AN207" s="561">
        <f t="shared" si="40"/>
        <v>0.16511294446126418</v>
      </c>
      <c r="AO207" s="561"/>
      <c r="AP207" s="562">
        <f t="shared" si="40"/>
        <v>8.3152521276953616E-3</v>
      </c>
    </row>
    <row r="208" spans="1:42" ht="11.45" customHeight="1" x14ac:dyDescent="0.25">
      <c r="A208" s="458">
        <v>1997</v>
      </c>
      <c r="B208" s="459" t="s">
        <v>492</v>
      </c>
      <c r="C208" s="458" t="s">
        <v>565</v>
      </c>
      <c r="D208" s="460" t="s">
        <v>12</v>
      </c>
      <c r="E208" s="460" t="s">
        <v>222</v>
      </c>
      <c r="F208" s="461" t="s">
        <v>314</v>
      </c>
      <c r="G208" s="440">
        <v>0.3750037</v>
      </c>
      <c r="H208" s="441">
        <v>0.29559099999999999</v>
      </c>
      <c r="I208" s="442">
        <v>0.27992630000000002</v>
      </c>
      <c r="J208" s="272">
        <f t="shared" si="41"/>
        <v>9.5077399999999979E-2</v>
      </c>
      <c r="K208" s="434">
        <f t="shared" si="42"/>
        <v>0.25353723176597986</v>
      </c>
      <c r="L208" s="440">
        <v>6.2963099999999994E-2</v>
      </c>
      <c r="M208" s="441">
        <v>3.1950000000000001E-4</v>
      </c>
      <c r="N208" s="441">
        <v>1.1063699999999999E-2</v>
      </c>
      <c r="O208" s="441">
        <v>1.064E-4</v>
      </c>
      <c r="P208" s="441">
        <v>4.1782E-3</v>
      </c>
      <c r="Q208" s="441"/>
      <c r="R208" s="441"/>
      <c r="S208" s="441">
        <v>7.9149999999999999E-4</v>
      </c>
      <c r="T208" s="441">
        <f t="shared" si="43"/>
        <v>1.5664699999999976E-2</v>
      </c>
      <c r="U208" s="442">
        <f t="shared" si="44"/>
        <v>-9.7000000000013742E-6</v>
      </c>
      <c r="V208" s="462">
        <f t="shared" si="45"/>
        <v>-1.020221419601438E-4</v>
      </c>
      <c r="W208" s="463">
        <f t="shared" si="46"/>
        <v>8.3247964290146786E-3</v>
      </c>
      <c r="X208" s="580"/>
      <c r="Y208" s="458">
        <v>1997</v>
      </c>
      <c r="Z208" s="459" t="s">
        <v>492</v>
      </c>
      <c r="AA208" s="458" t="s">
        <v>565</v>
      </c>
      <c r="AB208" s="460" t="s">
        <v>12</v>
      </c>
      <c r="AC208" s="460" t="s">
        <v>222</v>
      </c>
      <c r="AD208" s="461" t="s">
        <v>314</v>
      </c>
      <c r="AE208" s="464">
        <f t="shared" si="47"/>
        <v>0.25353723176597986</v>
      </c>
      <c r="AF208" s="464">
        <f t="shared" si="48"/>
        <v>1</v>
      </c>
      <c r="AG208" s="465">
        <f t="shared" si="49"/>
        <v>0.6622299305618371</v>
      </c>
      <c r="AH208" s="466">
        <f t="shared" si="49"/>
        <v>3.360420036727972E-3</v>
      </c>
      <c r="AI208" s="466">
        <f t="shared" si="50"/>
        <v>0.11636519299013227</v>
      </c>
      <c r="AJ208" s="466">
        <f t="shared" si="50"/>
        <v>1.1190882375832745E-3</v>
      </c>
      <c r="AK208" s="466">
        <f t="shared" si="50"/>
        <v>4.394524881833118E-2</v>
      </c>
      <c r="AL208" s="466"/>
      <c r="AM208" s="466"/>
      <c r="AN208" s="466">
        <f t="shared" si="40"/>
        <v>8.3247964290146786E-3</v>
      </c>
      <c r="AO208" s="466">
        <f t="shared" si="40"/>
        <v>0.16475734506833359</v>
      </c>
      <c r="AP208" s="467">
        <f t="shared" si="40"/>
        <v>-1.020221419601438E-4</v>
      </c>
    </row>
    <row r="209" spans="1:42" ht="11.45" customHeight="1" x14ac:dyDescent="0.25">
      <c r="A209" s="458">
        <v>1995</v>
      </c>
      <c r="B209" s="459" t="s">
        <v>492</v>
      </c>
      <c r="C209" s="458" t="s">
        <v>565</v>
      </c>
      <c r="D209" s="460" t="s">
        <v>12</v>
      </c>
      <c r="E209" s="460" t="s">
        <v>223</v>
      </c>
      <c r="F209" s="461" t="s">
        <v>314</v>
      </c>
      <c r="G209" s="440">
        <v>0.37637530000000002</v>
      </c>
      <c r="H209" s="441">
        <v>0.29840889999999998</v>
      </c>
      <c r="I209" s="442">
        <v>0.27890569999999998</v>
      </c>
      <c r="J209" s="272">
        <f t="shared" si="41"/>
        <v>9.7469600000000045E-2</v>
      </c>
      <c r="K209" s="434">
        <f t="shared" si="42"/>
        <v>0.2589691725254023</v>
      </c>
      <c r="L209" s="440">
        <v>6.2887499999999999E-2</v>
      </c>
      <c r="M209" s="441">
        <v>4.5550000000000001E-4</v>
      </c>
      <c r="N209" s="441">
        <v>6.0448000000000003E-3</v>
      </c>
      <c r="O209" s="441">
        <v>9.2299999999999994E-5</v>
      </c>
      <c r="P209" s="441">
        <v>6.8180999999999997E-3</v>
      </c>
      <c r="Q209" s="441"/>
      <c r="R209" s="441"/>
      <c r="S209" s="441">
        <v>1.7072999999999999E-3</v>
      </c>
      <c r="T209" s="441">
        <f t="shared" si="43"/>
        <v>1.9503199999999998E-2</v>
      </c>
      <c r="U209" s="442">
        <f t="shared" si="44"/>
        <v>-3.9099999999944735E-5</v>
      </c>
      <c r="V209" s="462">
        <f t="shared" si="45"/>
        <v>-4.0115071776168892E-4</v>
      </c>
      <c r="W209" s="463">
        <f t="shared" si="46"/>
        <v>1.751623070167518E-2</v>
      </c>
      <c r="X209" s="580"/>
      <c r="Y209" s="458">
        <v>1995</v>
      </c>
      <c r="Z209" s="459" t="s">
        <v>492</v>
      </c>
      <c r="AA209" s="458" t="s">
        <v>565</v>
      </c>
      <c r="AB209" s="460" t="s">
        <v>12</v>
      </c>
      <c r="AC209" s="460" t="s">
        <v>223</v>
      </c>
      <c r="AD209" s="461" t="s">
        <v>314</v>
      </c>
      <c r="AE209" s="464">
        <f t="shared" si="47"/>
        <v>0.2589691725254023</v>
      </c>
      <c r="AF209" s="464">
        <f t="shared" si="48"/>
        <v>1</v>
      </c>
      <c r="AG209" s="465">
        <f t="shared" si="49"/>
        <v>0.6452011704162115</v>
      </c>
      <c r="AH209" s="466">
        <f t="shared" si="49"/>
        <v>4.673251967793033E-3</v>
      </c>
      <c r="AI209" s="466">
        <f t="shared" si="50"/>
        <v>6.2017285389495774E-2</v>
      </c>
      <c r="AJ209" s="466">
        <f t="shared" si="50"/>
        <v>9.4696192453852231E-4</v>
      </c>
      <c r="AK209" s="466">
        <f t="shared" si="50"/>
        <v>6.9951041145136506E-2</v>
      </c>
      <c r="AL209" s="466"/>
      <c r="AM209" s="466"/>
      <c r="AN209" s="466">
        <f t="shared" si="40"/>
        <v>1.751623070167518E-2</v>
      </c>
      <c r="AO209" s="466">
        <f t="shared" si="40"/>
        <v>0.20009520917291124</v>
      </c>
      <c r="AP209" s="467">
        <f t="shared" si="40"/>
        <v>-4.0115071776168892E-4</v>
      </c>
    </row>
    <row r="210" spans="1:42" ht="11.45" customHeight="1" x14ac:dyDescent="0.25">
      <c r="A210" s="537">
        <v>2013</v>
      </c>
      <c r="B210" s="538" t="s">
        <v>493</v>
      </c>
      <c r="C210" s="537" t="s">
        <v>562</v>
      </c>
      <c r="D210" s="539" t="s">
        <v>20</v>
      </c>
      <c r="E210" s="539" t="s">
        <v>224</v>
      </c>
      <c r="F210" s="540" t="s">
        <v>415</v>
      </c>
      <c r="G210" s="541">
        <v>0.45700800000000003</v>
      </c>
      <c r="H210" s="542">
        <v>0.3309337</v>
      </c>
      <c r="I210" s="543">
        <v>0.3309337</v>
      </c>
      <c r="J210" s="587">
        <f t="shared" si="41"/>
        <v>0.12607430000000003</v>
      </c>
      <c r="K210" s="438">
        <f t="shared" si="42"/>
        <v>0.27586891257921092</v>
      </c>
      <c r="L210" s="541">
        <v>0.1180548</v>
      </c>
      <c r="M210" s="542"/>
      <c r="N210" s="542">
        <v>4.1529999999999996E-3</v>
      </c>
      <c r="O210" s="542"/>
      <c r="P210" s="542">
        <v>1.8330000000000001E-4</v>
      </c>
      <c r="Q210" s="542">
        <v>3.8160000000000001E-4</v>
      </c>
      <c r="R210" s="542"/>
      <c r="S210" s="542">
        <v>2.3261000000000002E-3</v>
      </c>
      <c r="T210" s="542"/>
      <c r="U210" s="543">
        <f t="shared" si="44"/>
        <v>9.7550000000001802E-4</v>
      </c>
      <c r="V210" s="544">
        <f t="shared" si="45"/>
        <v>7.7375008229275738E-3</v>
      </c>
      <c r="W210" s="545">
        <f t="shared" si="46"/>
        <v>1.8450231331841618E-2</v>
      </c>
      <c r="X210" s="582"/>
      <c r="Y210" s="537">
        <v>2013</v>
      </c>
      <c r="Z210" s="538" t="s">
        <v>493</v>
      </c>
      <c r="AA210" s="537" t="s">
        <v>562</v>
      </c>
      <c r="AB210" s="539" t="s">
        <v>20</v>
      </c>
      <c r="AC210" s="539" t="s">
        <v>224</v>
      </c>
      <c r="AD210" s="540" t="s">
        <v>415</v>
      </c>
      <c r="AE210" s="546">
        <f t="shared" si="47"/>
        <v>0.27586891257921092</v>
      </c>
      <c r="AF210" s="546">
        <f t="shared" si="48"/>
        <v>1</v>
      </c>
      <c r="AG210" s="547">
        <f t="shared" si="49"/>
        <v>0.93639068390623603</v>
      </c>
      <c r="AH210" s="548"/>
      <c r="AI210" s="548">
        <f t="shared" si="50"/>
        <v>3.2940892790997045E-2</v>
      </c>
      <c r="AJ210" s="548"/>
      <c r="AK210" s="548">
        <f t="shared" si="50"/>
        <v>1.4539045626269587E-3</v>
      </c>
      <c r="AL210" s="548">
        <f t="shared" si="40"/>
        <v>3.0267865853706895E-3</v>
      </c>
      <c r="AM210" s="548"/>
      <c r="AN210" s="548">
        <f t="shared" si="40"/>
        <v>1.8450231331841618E-2</v>
      </c>
      <c r="AO210" s="548"/>
      <c r="AP210" s="549">
        <f t="shared" si="40"/>
        <v>7.7375008229275738E-3</v>
      </c>
    </row>
    <row r="211" spans="1:42" ht="11.45" customHeight="1" x14ac:dyDescent="0.25">
      <c r="A211" s="482">
        <v>2010</v>
      </c>
      <c r="B211" s="483" t="s">
        <v>493</v>
      </c>
      <c r="C211" s="482" t="s">
        <v>562</v>
      </c>
      <c r="D211" s="484" t="s">
        <v>4</v>
      </c>
      <c r="E211" s="484" t="s">
        <v>225</v>
      </c>
      <c r="F211" s="485" t="s">
        <v>415</v>
      </c>
      <c r="G211" s="486">
        <v>0.45027739999999999</v>
      </c>
      <c r="H211" s="487">
        <v>0.33831099999999997</v>
      </c>
      <c r="I211" s="488">
        <v>0.33831099999999997</v>
      </c>
      <c r="J211" s="274">
        <f t="shared" si="41"/>
        <v>0.11196640000000002</v>
      </c>
      <c r="K211" s="432">
        <f t="shared" si="42"/>
        <v>0.24866093656932375</v>
      </c>
      <c r="L211" s="486">
        <v>0.1031208</v>
      </c>
      <c r="M211" s="487"/>
      <c r="N211" s="487">
        <v>4.9052999999999996E-3</v>
      </c>
      <c r="O211" s="487"/>
      <c r="P211" s="487">
        <v>3.4979999999999999E-4</v>
      </c>
      <c r="Q211" s="487">
        <v>4.571E-4</v>
      </c>
      <c r="R211" s="487"/>
      <c r="S211" s="487">
        <v>1.8651E-3</v>
      </c>
      <c r="T211" s="487"/>
      <c r="U211" s="488">
        <f t="shared" si="44"/>
        <v>1.2683000000000277E-3</v>
      </c>
      <c r="V211" s="489">
        <f t="shared" si="45"/>
        <v>1.1327505394475731E-2</v>
      </c>
      <c r="W211" s="490">
        <f t="shared" si="46"/>
        <v>1.6657675874190824E-2</v>
      </c>
      <c r="X211" s="582"/>
      <c r="Y211" s="482">
        <v>2010</v>
      </c>
      <c r="Z211" s="483" t="s">
        <v>493</v>
      </c>
      <c r="AA211" s="482" t="s">
        <v>562</v>
      </c>
      <c r="AB211" s="484" t="s">
        <v>4</v>
      </c>
      <c r="AC211" s="484" t="s">
        <v>225</v>
      </c>
      <c r="AD211" s="485" t="s">
        <v>415</v>
      </c>
      <c r="AE211" s="491">
        <f t="shared" si="47"/>
        <v>0.24866093656932375</v>
      </c>
      <c r="AF211" s="491">
        <f t="shared" si="48"/>
        <v>1</v>
      </c>
      <c r="AG211" s="492">
        <f t="shared" si="49"/>
        <v>0.92099772788979528</v>
      </c>
      <c r="AH211" s="493"/>
      <c r="AI211" s="493">
        <f t="shared" si="50"/>
        <v>4.3810464567941798E-2</v>
      </c>
      <c r="AJ211" s="493"/>
      <c r="AK211" s="493">
        <f t="shared" si="50"/>
        <v>3.1241515311736371E-3</v>
      </c>
      <c r="AL211" s="493">
        <f t="shared" si="40"/>
        <v>4.0824747424227257E-3</v>
      </c>
      <c r="AM211" s="493"/>
      <c r="AN211" s="493">
        <f t="shared" si="40"/>
        <v>1.6657675874190824E-2</v>
      </c>
      <c r="AO211" s="493"/>
      <c r="AP211" s="494">
        <f t="shared" si="40"/>
        <v>1.1327505394475731E-2</v>
      </c>
    </row>
    <row r="212" spans="1:42" ht="11.45" customHeight="1" x14ac:dyDescent="0.25">
      <c r="A212" s="482">
        <v>2007</v>
      </c>
      <c r="B212" s="483" t="s">
        <v>493</v>
      </c>
      <c r="C212" s="482" t="s">
        <v>562</v>
      </c>
      <c r="D212" s="484" t="s">
        <v>6</v>
      </c>
      <c r="E212" s="484" t="s">
        <v>226</v>
      </c>
      <c r="F212" s="485" t="s">
        <v>415</v>
      </c>
      <c r="G212" s="486">
        <v>0.4457045</v>
      </c>
      <c r="H212" s="487">
        <v>0.34952420000000001</v>
      </c>
      <c r="I212" s="488">
        <v>0.34952420000000001</v>
      </c>
      <c r="J212" s="274">
        <f t="shared" si="41"/>
        <v>9.6180299999999996E-2</v>
      </c>
      <c r="K212" s="432">
        <f t="shared" si="42"/>
        <v>0.21579387239751899</v>
      </c>
      <c r="L212" s="486">
        <v>8.91652E-2</v>
      </c>
      <c r="M212" s="487"/>
      <c r="N212" s="487">
        <v>3.3452E-3</v>
      </c>
      <c r="O212" s="487"/>
      <c r="P212" s="487">
        <v>3.0269999999999999E-4</v>
      </c>
      <c r="Q212" s="487">
        <v>5.8339999999999998E-4</v>
      </c>
      <c r="R212" s="487"/>
      <c r="S212" s="487">
        <v>2.6770000000000001E-3</v>
      </c>
      <c r="T212" s="487"/>
      <c r="U212" s="488">
        <f t="shared" si="44"/>
        <v>1.0679999999999024E-4</v>
      </c>
      <c r="V212" s="489">
        <f t="shared" si="45"/>
        <v>1.1104145027618986E-3</v>
      </c>
      <c r="W212" s="490">
        <f t="shared" si="46"/>
        <v>2.7833142545822795E-2</v>
      </c>
      <c r="X212" s="582"/>
      <c r="Y212" s="482">
        <v>2007</v>
      </c>
      <c r="Z212" s="483" t="s">
        <v>493</v>
      </c>
      <c r="AA212" s="482" t="s">
        <v>562</v>
      </c>
      <c r="AB212" s="484" t="s">
        <v>6</v>
      </c>
      <c r="AC212" s="484" t="s">
        <v>226</v>
      </c>
      <c r="AD212" s="485" t="s">
        <v>415</v>
      </c>
      <c r="AE212" s="491">
        <f t="shared" si="47"/>
        <v>0.21579387239751899</v>
      </c>
      <c r="AF212" s="491">
        <f t="shared" si="48"/>
        <v>1</v>
      </c>
      <c r="AG212" s="492">
        <f t="shared" si="49"/>
        <v>0.92706302642017135</v>
      </c>
      <c r="AH212" s="493"/>
      <c r="AI212" s="493">
        <f t="shared" si="50"/>
        <v>3.4780511185762572E-2</v>
      </c>
      <c r="AJ212" s="493"/>
      <c r="AK212" s="493">
        <f t="shared" si="50"/>
        <v>3.1472141384462308E-3</v>
      </c>
      <c r="AL212" s="493">
        <f t="shared" si="40"/>
        <v>6.0656912070351206E-3</v>
      </c>
      <c r="AM212" s="493"/>
      <c r="AN212" s="493">
        <f t="shared" si="40"/>
        <v>2.7833142545822795E-2</v>
      </c>
      <c r="AO212" s="493"/>
      <c r="AP212" s="494">
        <f t="shared" si="40"/>
        <v>1.1104145027618986E-3</v>
      </c>
    </row>
    <row r="213" spans="1:42" ht="11.45" customHeight="1" x14ac:dyDescent="0.25">
      <c r="A213" s="482">
        <v>2004</v>
      </c>
      <c r="B213" s="483" t="s">
        <v>493</v>
      </c>
      <c r="C213" s="482" t="s">
        <v>562</v>
      </c>
      <c r="D213" s="484" t="s">
        <v>8</v>
      </c>
      <c r="E213" s="484" t="s">
        <v>227</v>
      </c>
      <c r="F213" s="485" t="s">
        <v>415</v>
      </c>
      <c r="G213" s="486">
        <v>0.49202259999999998</v>
      </c>
      <c r="H213" s="487">
        <v>0.38808599999999999</v>
      </c>
      <c r="I213" s="488">
        <v>0.38808599999999999</v>
      </c>
      <c r="J213" s="274">
        <f t="shared" si="41"/>
        <v>0.10393659999999999</v>
      </c>
      <c r="K213" s="432">
        <f t="shared" si="42"/>
        <v>0.21124354856870395</v>
      </c>
      <c r="L213" s="486">
        <v>9.8477800000000004E-2</v>
      </c>
      <c r="M213" s="487"/>
      <c r="N213" s="487">
        <v>2.4938E-3</v>
      </c>
      <c r="O213" s="487"/>
      <c r="P213" s="487">
        <v>1.6220000000000001E-4</v>
      </c>
      <c r="Q213" s="487">
        <v>2.4110000000000001E-4</v>
      </c>
      <c r="R213" s="487"/>
      <c r="S213" s="487">
        <v>2.5646000000000002E-3</v>
      </c>
      <c r="T213" s="487"/>
      <c r="U213" s="488">
        <f t="shared" si="44"/>
        <v>-2.9000000000140025E-6</v>
      </c>
      <c r="V213" s="489">
        <f t="shared" si="45"/>
        <v>-2.7901624644389008E-5</v>
      </c>
      <c r="W213" s="490">
        <f t="shared" si="46"/>
        <v>2.4674657435398123E-2</v>
      </c>
      <c r="X213" s="582"/>
      <c r="Y213" s="482">
        <v>2004</v>
      </c>
      <c r="Z213" s="483" t="s">
        <v>493</v>
      </c>
      <c r="AA213" s="482" t="s">
        <v>562</v>
      </c>
      <c r="AB213" s="484" t="s">
        <v>8</v>
      </c>
      <c r="AC213" s="484" t="s">
        <v>227</v>
      </c>
      <c r="AD213" s="485" t="s">
        <v>415</v>
      </c>
      <c r="AE213" s="491">
        <f t="shared" si="47"/>
        <v>0.21124354856870395</v>
      </c>
      <c r="AF213" s="491">
        <f t="shared" si="48"/>
        <v>1</v>
      </c>
      <c r="AG213" s="492">
        <f t="shared" si="49"/>
        <v>0.94747952116963619</v>
      </c>
      <c r="AH213" s="493"/>
      <c r="AI213" s="493">
        <f t="shared" si="50"/>
        <v>2.3993472944083223E-2</v>
      </c>
      <c r="AJ213" s="493"/>
      <c r="AK213" s="493">
        <f t="shared" si="50"/>
        <v>1.5605667301027745E-3</v>
      </c>
      <c r="AL213" s="493">
        <f t="shared" si="40"/>
        <v>2.3196833454240378E-3</v>
      </c>
      <c r="AM213" s="493"/>
      <c r="AN213" s="493">
        <f t="shared" si="40"/>
        <v>2.4674657435398123E-2</v>
      </c>
      <c r="AO213" s="493"/>
      <c r="AP213" s="494">
        <f t="shared" si="40"/>
        <v>-2.7901624644389008E-5</v>
      </c>
    </row>
    <row r="214" spans="1:42" ht="11.45" customHeight="1" x14ac:dyDescent="0.25">
      <c r="A214" s="550">
        <v>2000</v>
      </c>
      <c r="B214" s="551" t="s">
        <v>493</v>
      </c>
      <c r="C214" s="550" t="s">
        <v>562</v>
      </c>
      <c r="D214" s="552" t="s">
        <v>10</v>
      </c>
      <c r="E214" s="552" t="s">
        <v>228</v>
      </c>
      <c r="F214" s="553" t="s">
        <v>415</v>
      </c>
      <c r="G214" s="554">
        <v>0.50691410000000003</v>
      </c>
      <c r="H214" s="555">
        <v>0.40831129999999999</v>
      </c>
      <c r="I214" s="556">
        <v>0.40831129999999999</v>
      </c>
      <c r="J214" s="275">
        <f t="shared" si="41"/>
        <v>9.8602800000000046E-2</v>
      </c>
      <c r="K214" s="433">
        <f t="shared" si="42"/>
        <v>0.19451579666061772</v>
      </c>
      <c r="L214" s="554">
        <v>8.5723300000000002E-2</v>
      </c>
      <c r="M214" s="555"/>
      <c r="N214" s="555">
        <v>3.7339000000000001E-3</v>
      </c>
      <c r="O214" s="555">
        <v>6.1249999999999998E-4</v>
      </c>
      <c r="P214" s="555">
        <v>6.0720000000000001E-4</v>
      </c>
      <c r="Q214" s="555">
        <v>3.1102E-3</v>
      </c>
      <c r="R214" s="555"/>
      <c r="S214" s="555">
        <v>5.0038000000000001E-3</v>
      </c>
      <c r="T214" s="555"/>
      <c r="U214" s="556">
        <f t="shared" si="44"/>
        <v>-1.8809999999995497E-4</v>
      </c>
      <c r="V214" s="557">
        <f t="shared" si="45"/>
        <v>-1.9076537380272659E-3</v>
      </c>
      <c r="W214" s="558">
        <f t="shared" si="46"/>
        <v>5.0747037609479628E-2</v>
      </c>
      <c r="X214" s="582"/>
      <c r="Y214" s="550">
        <v>2000</v>
      </c>
      <c r="Z214" s="551" t="s">
        <v>493</v>
      </c>
      <c r="AA214" s="550" t="s">
        <v>562</v>
      </c>
      <c r="AB214" s="552" t="s">
        <v>10</v>
      </c>
      <c r="AC214" s="552" t="s">
        <v>228</v>
      </c>
      <c r="AD214" s="553" t="s">
        <v>415</v>
      </c>
      <c r="AE214" s="559">
        <f t="shared" si="47"/>
        <v>0.19451579666061772</v>
      </c>
      <c r="AF214" s="559">
        <f t="shared" si="48"/>
        <v>1</v>
      </c>
      <c r="AG214" s="560">
        <f t="shared" si="49"/>
        <v>0.86937997703919123</v>
      </c>
      <c r="AH214" s="561"/>
      <c r="AI214" s="561">
        <f t="shared" si="50"/>
        <v>3.7868092995330747E-2</v>
      </c>
      <c r="AJ214" s="561">
        <f t="shared" si="50"/>
        <v>6.2117911458903774E-3</v>
      </c>
      <c r="AK214" s="561">
        <f t="shared" si="50"/>
        <v>6.1580401367912442E-3</v>
      </c>
      <c r="AL214" s="561">
        <f t="shared" si="40"/>
        <v>3.1542714811344089E-2</v>
      </c>
      <c r="AM214" s="561"/>
      <c r="AN214" s="561">
        <f t="shared" si="40"/>
        <v>5.0747037609479628E-2</v>
      </c>
      <c r="AO214" s="561"/>
      <c r="AP214" s="562">
        <f t="shared" si="40"/>
        <v>-1.9076537380272659E-3</v>
      </c>
    </row>
    <row r="215" spans="1:42" ht="11.45" customHeight="1" x14ac:dyDescent="0.25">
      <c r="A215" s="482">
        <v>2013</v>
      </c>
      <c r="B215" s="483" t="s">
        <v>494</v>
      </c>
      <c r="C215" s="482" t="s">
        <v>560</v>
      </c>
      <c r="D215" s="484" t="s">
        <v>20</v>
      </c>
      <c r="E215" s="484" t="s">
        <v>229</v>
      </c>
      <c r="F215" s="485" t="s">
        <v>415</v>
      </c>
      <c r="G215" s="486">
        <v>0.51831139999999998</v>
      </c>
      <c r="H215" s="487">
        <v>0.3315805</v>
      </c>
      <c r="I215" s="488">
        <v>0.3315805</v>
      </c>
      <c r="J215" s="277">
        <f t="shared" si="41"/>
        <v>0.18673089999999998</v>
      </c>
      <c r="K215" s="439">
        <f t="shared" si="42"/>
        <v>0.36026778496479139</v>
      </c>
      <c r="L215" s="486">
        <v>0.16395799999999999</v>
      </c>
      <c r="M215" s="487"/>
      <c r="N215" s="487">
        <v>4.9383999999999999E-3</v>
      </c>
      <c r="O215" s="487"/>
      <c r="P215" s="487">
        <v>3.4055000000000001E-3</v>
      </c>
      <c r="Q215" s="487"/>
      <c r="R215" s="487"/>
      <c r="S215" s="487">
        <v>8.7706999999999993E-3</v>
      </c>
      <c r="T215" s="487"/>
      <c r="U215" s="488">
        <f t="shared" si="44"/>
        <v>5.6582999999999772E-3</v>
      </c>
      <c r="V215" s="489">
        <f t="shared" si="45"/>
        <v>3.0301894330290156E-2</v>
      </c>
      <c r="W215" s="490">
        <f t="shared" si="46"/>
        <v>4.6969730237470073E-2</v>
      </c>
      <c r="X215" s="582"/>
      <c r="Y215" s="482">
        <v>2013</v>
      </c>
      <c r="Z215" s="483" t="s">
        <v>494</v>
      </c>
      <c r="AA215" s="482" t="s">
        <v>560</v>
      </c>
      <c r="AB215" s="484" t="s">
        <v>20</v>
      </c>
      <c r="AC215" s="484" t="s">
        <v>229</v>
      </c>
      <c r="AD215" s="485" t="s">
        <v>415</v>
      </c>
      <c r="AE215" s="491">
        <f t="shared" si="47"/>
        <v>0.36026778496479139</v>
      </c>
      <c r="AF215" s="491">
        <f t="shared" si="48"/>
        <v>1</v>
      </c>
      <c r="AG215" s="492">
        <f t="shared" si="49"/>
        <v>0.87804428726043737</v>
      </c>
      <c r="AH215" s="493"/>
      <c r="AI215" s="493">
        <f t="shared" si="50"/>
        <v>2.6446613816995476E-2</v>
      </c>
      <c r="AJ215" s="493"/>
      <c r="AK215" s="493">
        <f t="shared" si="50"/>
        <v>1.823747435480684E-2</v>
      </c>
      <c r="AL215" s="493"/>
      <c r="AM215" s="493"/>
      <c r="AN215" s="493">
        <f t="shared" si="40"/>
        <v>4.6969730237470073E-2</v>
      </c>
      <c r="AO215" s="493"/>
      <c r="AP215" s="494">
        <f t="shared" si="40"/>
        <v>3.0301894330290156E-2</v>
      </c>
    </row>
    <row r="216" spans="1:42" ht="11.45" customHeight="1" x14ac:dyDescent="0.25">
      <c r="A216" s="482">
        <v>2010</v>
      </c>
      <c r="B216" s="483" t="s">
        <v>494</v>
      </c>
      <c r="C216" s="482" t="s">
        <v>560</v>
      </c>
      <c r="D216" s="484" t="s">
        <v>4</v>
      </c>
      <c r="E216" s="484" t="s">
        <v>230</v>
      </c>
      <c r="F216" s="485" t="s">
        <v>415</v>
      </c>
      <c r="G216" s="486">
        <v>0.51287780000000005</v>
      </c>
      <c r="H216" s="487">
        <v>0.32366339999999999</v>
      </c>
      <c r="I216" s="488">
        <v>0.32366339999999999</v>
      </c>
      <c r="J216" s="277">
        <f t="shared" si="41"/>
        <v>0.18921440000000006</v>
      </c>
      <c r="K216" s="439">
        <f t="shared" si="42"/>
        <v>0.36892686717966744</v>
      </c>
      <c r="L216" s="486">
        <v>0.16871920000000001</v>
      </c>
      <c r="M216" s="487"/>
      <c r="N216" s="487">
        <v>4.8044000000000003E-3</v>
      </c>
      <c r="O216" s="487"/>
      <c r="P216" s="487">
        <v>4.6537000000000002E-3</v>
      </c>
      <c r="Q216" s="487"/>
      <c r="R216" s="487"/>
      <c r="S216" s="487">
        <v>7.1079999999999997E-3</v>
      </c>
      <c r="T216" s="487"/>
      <c r="U216" s="488">
        <f t="shared" si="44"/>
        <v>3.9291000000000464E-3</v>
      </c>
      <c r="V216" s="489">
        <f t="shared" si="45"/>
        <v>2.0765332871071362E-2</v>
      </c>
      <c r="W216" s="490">
        <f t="shared" si="46"/>
        <v>3.7565851224853911E-2</v>
      </c>
      <c r="X216" s="582"/>
      <c r="Y216" s="482">
        <v>2010</v>
      </c>
      <c r="Z216" s="483" t="s">
        <v>494</v>
      </c>
      <c r="AA216" s="482" t="s">
        <v>560</v>
      </c>
      <c r="AB216" s="484" t="s">
        <v>4</v>
      </c>
      <c r="AC216" s="484" t="s">
        <v>230</v>
      </c>
      <c r="AD216" s="485" t="s">
        <v>415</v>
      </c>
      <c r="AE216" s="491">
        <f t="shared" si="47"/>
        <v>0.36892686717966744</v>
      </c>
      <c r="AF216" s="491">
        <f t="shared" si="48"/>
        <v>1</v>
      </c>
      <c r="AG216" s="492">
        <f t="shared" si="49"/>
        <v>0.89168266263032814</v>
      </c>
      <c r="AH216" s="493"/>
      <c r="AI216" s="493">
        <f t="shared" si="50"/>
        <v>2.5391302141908854E-2</v>
      </c>
      <c r="AJ216" s="493"/>
      <c r="AK216" s="493">
        <f t="shared" si="50"/>
        <v>2.459485113183774E-2</v>
      </c>
      <c r="AL216" s="493"/>
      <c r="AM216" s="493"/>
      <c r="AN216" s="493">
        <f t="shared" si="40"/>
        <v>3.7565851224853911E-2</v>
      </c>
      <c r="AO216" s="493"/>
      <c r="AP216" s="494">
        <f t="shared" si="40"/>
        <v>2.0765332871071362E-2</v>
      </c>
    </row>
    <row r="217" spans="1:42" ht="11.45" customHeight="1" x14ac:dyDescent="0.25">
      <c r="A217" s="482">
        <v>2006</v>
      </c>
      <c r="B217" s="483" t="s">
        <v>494</v>
      </c>
      <c r="C217" s="482" t="s">
        <v>560</v>
      </c>
      <c r="D217" s="484" t="s">
        <v>6</v>
      </c>
      <c r="E217" s="484" t="s">
        <v>231</v>
      </c>
      <c r="F217" s="485" t="s">
        <v>415</v>
      </c>
      <c r="G217" s="486">
        <v>0.47159849999999998</v>
      </c>
      <c r="H217" s="487">
        <v>0.34303270000000002</v>
      </c>
      <c r="I217" s="488">
        <v>0.34303270000000002</v>
      </c>
      <c r="J217" s="277">
        <f t="shared" si="41"/>
        <v>0.12856579999999995</v>
      </c>
      <c r="K217" s="439">
        <f t="shared" si="42"/>
        <v>0.27261706727226648</v>
      </c>
      <c r="L217" s="486">
        <v>0.1171296</v>
      </c>
      <c r="M217" s="487"/>
      <c r="N217" s="487">
        <v>4.9788999999999996E-3</v>
      </c>
      <c r="O217" s="487"/>
      <c r="P217" s="487">
        <v>3.5845999999999999E-3</v>
      </c>
      <c r="Q217" s="487"/>
      <c r="R217" s="487"/>
      <c r="S217" s="487">
        <v>4.3826000000000004E-3</v>
      </c>
      <c r="T217" s="487"/>
      <c r="U217" s="488">
        <f t="shared" si="44"/>
        <v>-1.509900000000064E-3</v>
      </c>
      <c r="V217" s="489">
        <f t="shared" si="45"/>
        <v>-1.1744180800804449E-2</v>
      </c>
      <c r="W217" s="490">
        <f t="shared" si="46"/>
        <v>3.4088381202465989E-2</v>
      </c>
      <c r="X217" s="582"/>
      <c r="Y217" s="482">
        <v>2006</v>
      </c>
      <c r="Z217" s="483" t="s">
        <v>494</v>
      </c>
      <c r="AA217" s="482" t="s">
        <v>560</v>
      </c>
      <c r="AB217" s="484" t="s">
        <v>6</v>
      </c>
      <c r="AC217" s="484" t="s">
        <v>231</v>
      </c>
      <c r="AD217" s="485" t="s">
        <v>415</v>
      </c>
      <c r="AE217" s="491">
        <f t="shared" si="47"/>
        <v>0.27261706727226648</v>
      </c>
      <c r="AF217" s="491">
        <f t="shared" si="48"/>
        <v>1</v>
      </c>
      <c r="AG217" s="492">
        <f t="shared" si="49"/>
        <v>0.91104788365179579</v>
      </c>
      <c r="AH217" s="493"/>
      <c r="AI217" s="493">
        <f t="shared" si="50"/>
        <v>3.8726473136712888E-2</v>
      </c>
      <c r="AJ217" s="493"/>
      <c r="AK217" s="493">
        <f t="shared" si="50"/>
        <v>2.7881442809829685E-2</v>
      </c>
      <c r="AL217" s="493"/>
      <c r="AM217" s="493"/>
      <c r="AN217" s="493">
        <f t="shared" si="40"/>
        <v>3.4088381202465989E-2</v>
      </c>
      <c r="AO217" s="493"/>
      <c r="AP217" s="494">
        <f t="shared" si="40"/>
        <v>-1.1744180800804449E-2</v>
      </c>
    </row>
    <row r="218" spans="1:42" ht="11.45" customHeight="1" x14ac:dyDescent="0.25">
      <c r="A218" s="469">
        <v>2013</v>
      </c>
      <c r="B218" s="470" t="s">
        <v>495</v>
      </c>
      <c r="C218" s="469" t="s">
        <v>565</v>
      </c>
      <c r="D218" s="471" t="s">
        <v>20</v>
      </c>
      <c r="E218" s="471" t="s">
        <v>232</v>
      </c>
      <c r="F218" s="472" t="s">
        <v>314</v>
      </c>
      <c r="G218" s="473">
        <v>0.42501420000000001</v>
      </c>
      <c r="H218" s="474">
        <v>0.2872014</v>
      </c>
      <c r="I218" s="475">
        <v>0.26834849999999999</v>
      </c>
      <c r="J218" s="581">
        <f t="shared" si="41"/>
        <v>0.15666570000000002</v>
      </c>
      <c r="K218" s="435">
        <f t="shared" si="42"/>
        <v>0.36861286046442687</v>
      </c>
      <c r="L218" s="473">
        <v>0.113674</v>
      </c>
      <c r="M218" s="474">
        <v>7.3200000000000001E-4</v>
      </c>
      <c r="N218" s="474">
        <v>1.40235E-2</v>
      </c>
      <c r="O218" s="474">
        <v>5.0909999999999996E-4</v>
      </c>
      <c r="P218" s="474">
        <v>1.1857E-3</v>
      </c>
      <c r="Q218" s="474"/>
      <c r="R218" s="474"/>
      <c r="S218" s="474">
        <v>7.7301999999999996E-3</v>
      </c>
      <c r="T218" s="474">
        <f t="shared" si="43"/>
        <v>1.8852900000000006E-2</v>
      </c>
      <c r="U218" s="475">
        <f t="shared" si="44"/>
        <v>-4.1700000000005621E-5</v>
      </c>
      <c r="V218" s="476">
        <f t="shared" si="45"/>
        <v>-2.6617185510297161E-4</v>
      </c>
      <c r="W218" s="477">
        <f t="shared" si="46"/>
        <v>4.9342006578338454E-2</v>
      </c>
      <c r="X218" s="580"/>
      <c r="Y218" s="469">
        <v>2013</v>
      </c>
      <c r="Z218" s="470" t="s">
        <v>495</v>
      </c>
      <c r="AA218" s="469" t="s">
        <v>565</v>
      </c>
      <c r="AB218" s="471" t="s">
        <v>20</v>
      </c>
      <c r="AC218" s="471" t="s">
        <v>232</v>
      </c>
      <c r="AD218" s="472" t="s">
        <v>314</v>
      </c>
      <c r="AE218" s="478">
        <f t="shared" si="47"/>
        <v>0.36861286046442687</v>
      </c>
      <c r="AF218" s="478">
        <f t="shared" si="48"/>
        <v>1</v>
      </c>
      <c r="AG218" s="479">
        <f t="shared" si="49"/>
        <v>0.7255832004069811</v>
      </c>
      <c r="AH218" s="480">
        <f t="shared" si="49"/>
        <v>4.6723692550443389E-3</v>
      </c>
      <c r="AI218" s="480">
        <f t="shared" si="50"/>
        <v>8.9512254437314601E-2</v>
      </c>
      <c r="AJ218" s="480">
        <f t="shared" si="50"/>
        <v>3.2495945187746896E-3</v>
      </c>
      <c r="AK218" s="480">
        <f t="shared" si="50"/>
        <v>7.5683445706367118E-3</v>
      </c>
      <c r="AL218" s="480"/>
      <c r="AM218" s="480"/>
      <c r="AN218" s="480">
        <f t="shared" si="40"/>
        <v>4.9342006578338454E-2</v>
      </c>
      <c r="AO218" s="480">
        <f t="shared" si="40"/>
        <v>0.1203384020880129</v>
      </c>
      <c r="AP218" s="481">
        <f t="shared" si="40"/>
        <v>-2.6617185510297161E-4</v>
      </c>
    </row>
    <row r="219" spans="1:42" ht="11.45" customHeight="1" x14ac:dyDescent="0.25">
      <c r="A219" s="458">
        <v>2010</v>
      </c>
      <c r="B219" s="459" t="s">
        <v>495</v>
      </c>
      <c r="C219" s="458" t="s">
        <v>565</v>
      </c>
      <c r="D219" s="460" t="s">
        <v>4</v>
      </c>
      <c r="E219" s="460" t="s">
        <v>233</v>
      </c>
      <c r="F219" s="461" t="s">
        <v>314</v>
      </c>
      <c r="G219" s="440">
        <v>0.4291509</v>
      </c>
      <c r="H219" s="441">
        <v>0.28034989999999999</v>
      </c>
      <c r="I219" s="442">
        <v>0.26242369999999998</v>
      </c>
      <c r="J219" s="273">
        <f t="shared" si="41"/>
        <v>0.16672720000000002</v>
      </c>
      <c r="K219" s="436">
        <f t="shared" si="42"/>
        <v>0.38850483594465263</v>
      </c>
      <c r="L219" s="440">
        <v>0.12397130000000001</v>
      </c>
      <c r="M219" s="441">
        <v>9.4450000000000003E-4</v>
      </c>
      <c r="N219" s="441">
        <v>1.20584E-2</v>
      </c>
      <c r="O219" s="441">
        <v>9.2650000000000002E-4</v>
      </c>
      <c r="P219" s="441">
        <v>3.5000999999999999E-3</v>
      </c>
      <c r="Q219" s="441"/>
      <c r="R219" s="441"/>
      <c r="S219" s="441">
        <v>7.4377999999999996E-3</v>
      </c>
      <c r="T219" s="441">
        <f t="shared" si="43"/>
        <v>1.7926200000000003E-2</v>
      </c>
      <c r="U219" s="442">
        <f t="shared" si="44"/>
        <v>-3.7599999999998746E-5</v>
      </c>
      <c r="V219" s="462">
        <f t="shared" si="45"/>
        <v>-2.2551809182904013E-4</v>
      </c>
      <c r="W219" s="463">
        <f t="shared" si="46"/>
        <v>4.4610597431013047E-2</v>
      </c>
      <c r="X219" s="580"/>
      <c r="Y219" s="458">
        <v>2010</v>
      </c>
      <c r="Z219" s="459" t="s">
        <v>495</v>
      </c>
      <c r="AA219" s="458" t="s">
        <v>565</v>
      </c>
      <c r="AB219" s="460" t="s">
        <v>4</v>
      </c>
      <c r="AC219" s="460" t="s">
        <v>233</v>
      </c>
      <c r="AD219" s="461" t="s">
        <v>314</v>
      </c>
      <c r="AE219" s="464">
        <f t="shared" si="47"/>
        <v>0.38850483594465263</v>
      </c>
      <c r="AF219" s="464">
        <f t="shared" si="48"/>
        <v>1</v>
      </c>
      <c r="AG219" s="465">
        <f t="shared" si="49"/>
        <v>0.74355773982889406</v>
      </c>
      <c r="AH219" s="466">
        <f t="shared" si="49"/>
        <v>5.6649424928865832E-3</v>
      </c>
      <c r="AI219" s="466">
        <f t="shared" si="50"/>
        <v>7.2324131875302886E-2</v>
      </c>
      <c r="AJ219" s="466">
        <f t="shared" si="50"/>
        <v>5.5569817042450181E-3</v>
      </c>
      <c r="AK219" s="466">
        <f t="shared" si="50"/>
        <v>2.0992975351352385E-2</v>
      </c>
      <c r="AL219" s="466"/>
      <c r="AM219" s="466"/>
      <c r="AN219" s="466">
        <f t="shared" si="40"/>
        <v>4.4610597431013047E-2</v>
      </c>
      <c r="AO219" s="466">
        <f t="shared" si="40"/>
        <v>0.10751814940813498</v>
      </c>
      <c r="AP219" s="467">
        <f t="shared" si="40"/>
        <v>-2.2551809182904013E-4</v>
      </c>
    </row>
    <row r="220" spans="1:42" ht="11.45" customHeight="1" x14ac:dyDescent="0.25">
      <c r="A220" s="458">
        <v>2007</v>
      </c>
      <c r="B220" s="459" t="s">
        <v>495</v>
      </c>
      <c r="C220" s="458" t="s">
        <v>565</v>
      </c>
      <c r="D220" s="460" t="s">
        <v>6</v>
      </c>
      <c r="E220" s="460" t="s">
        <v>234</v>
      </c>
      <c r="F220" s="461" t="s">
        <v>314</v>
      </c>
      <c r="G220" s="440">
        <v>0.50310189999999999</v>
      </c>
      <c r="H220" s="441">
        <v>0.38890170000000002</v>
      </c>
      <c r="I220" s="442">
        <v>0.24764920000000001</v>
      </c>
      <c r="J220" s="273">
        <f t="shared" si="41"/>
        <v>0.25545269999999998</v>
      </c>
      <c r="K220" s="436">
        <f t="shared" si="42"/>
        <v>0.507755387129327</v>
      </c>
      <c r="L220" s="440">
        <v>0.1001725</v>
      </c>
      <c r="M220" s="441">
        <v>4.0309999999999999E-4</v>
      </c>
      <c r="N220" s="441">
        <v>7.4726999999999997E-3</v>
      </c>
      <c r="O220" s="441">
        <v>4.994E-4</v>
      </c>
      <c r="P220" s="441">
        <v>8.0060000000000005E-4</v>
      </c>
      <c r="Q220" s="441"/>
      <c r="R220" s="441"/>
      <c r="S220" s="441">
        <v>4.9274999999999996E-3</v>
      </c>
      <c r="T220" s="441">
        <f t="shared" si="43"/>
        <v>0.1412525</v>
      </c>
      <c r="U220" s="442">
        <f t="shared" si="44"/>
        <v>-7.5600000000008993E-5</v>
      </c>
      <c r="V220" s="462">
        <f t="shared" si="45"/>
        <v>-2.9594519846534798E-4</v>
      </c>
      <c r="W220" s="463">
        <f t="shared" si="46"/>
        <v>1.9289285257114135E-2</v>
      </c>
      <c r="X220" s="580"/>
      <c r="Y220" s="458">
        <v>2007</v>
      </c>
      <c r="Z220" s="459" t="s">
        <v>495</v>
      </c>
      <c r="AA220" s="458" t="s">
        <v>565</v>
      </c>
      <c r="AB220" s="460" t="s">
        <v>6</v>
      </c>
      <c r="AC220" s="460" t="s">
        <v>234</v>
      </c>
      <c r="AD220" s="461" t="s">
        <v>314</v>
      </c>
      <c r="AE220" s="464">
        <f t="shared" si="47"/>
        <v>0.507755387129327</v>
      </c>
      <c r="AF220" s="464">
        <f t="shared" si="48"/>
        <v>1</v>
      </c>
      <c r="AG220" s="465">
        <f t="shared" si="49"/>
        <v>0.39213717451410773</v>
      </c>
      <c r="AH220" s="466">
        <f t="shared" si="49"/>
        <v>1.5779829299122695E-3</v>
      </c>
      <c r="AI220" s="466">
        <f t="shared" si="50"/>
        <v>2.9252773605446331E-2</v>
      </c>
      <c r="AJ220" s="466">
        <f t="shared" si="50"/>
        <v>1.9549607422430846E-3</v>
      </c>
      <c r="AK220" s="466">
        <f t="shared" si="50"/>
        <v>3.1340439932715531E-3</v>
      </c>
      <c r="AL220" s="466"/>
      <c r="AM220" s="466"/>
      <c r="AN220" s="466">
        <f t="shared" si="40"/>
        <v>1.9289285257114135E-2</v>
      </c>
      <c r="AO220" s="466">
        <f t="shared" si="40"/>
        <v>0.55294972415637034</v>
      </c>
      <c r="AP220" s="467">
        <f t="shared" si="40"/>
        <v>-2.9594519846534798E-4</v>
      </c>
    </row>
    <row r="221" spans="1:42" ht="11.45" customHeight="1" x14ac:dyDescent="0.25">
      <c r="A221" s="458">
        <v>2004</v>
      </c>
      <c r="B221" s="459" t="s">
        <v>495</v>
      </c>
      <c r="C221" s="458" t="s">
        <v>565</v>
      </c>
      <c r="D221" s="460" t="s">
        <v>8</v>
      </c>
      <c r="E221" s="460" t="s">
        <v>235</v>
      </c>
      <c r="F221" s="461" t="s">
        <v>314</v>
      </c>
      <c r="G221" s="440">
        <v>0.47361690000000001</v>
      </c>
      <c r="H221" s="441">
        <v>0.33180690000000002</v>
      </c>
      <c r="I221" s="442">
        <v>0.26901069999999999</v>
      </c>
      <c r="J221" s="273">
        <f t="shared" si="41"/>
        <v>0.20460620000000002</v>
      </c>
      <c r="K221" s="436">
        <f t="shared" si="42"/>
        <v>0.43200781053209886</v>
      </c>
      <c r="L221" s="440">
        <v>0.1134669</v>
      </c>
      <c r="M221" s="441">
        <v>6.3239999999999998E-4</v>
      </c>
      <c r="N221" s="441">
        <v>1.0884400000000001E-2</v>
      </c>
      <c r="O221" s="441">
        <v>2.6699999999999998E-4</v>
      </c>
      <c r="P221" s="441">
        <v>3.6335999999999999E-3</v>
      </c>
      <c r="Q221" s="441"/>
      <c r="R221" s="441"/>
      <c r="S221" s="441">
        <v>1.30194E-2</v>
      </c>
      <c r="T221" s="441">
        <f t="shared" si="43"/>
        <v>6.2796200000000024E-2</v>
      </c>
      <c r="U221" s="442">
        <f t="shared" si="44"/>
        <v>-9.3699999999974359E-5</v>
      </c>
      <c r="V221" s="462">
        <f t="shared" si="45"/>
        <v>-4.579528870580381E-4</v>
      </c>
      <c r="W221" s="463">
        <f t="shared" si="46"/>
        <v>6.3631502857684666E-2</v>
      </c>
      <c r="X221" s="580"/>
      <c r="Y221" s="458">
        <v>2004</v>
      </c>
      <c r="Z221" s="459" t="s">
        <v>495</v>
      </c>
      <c r="AA221" s="458" t="s">
        <v>565</v>
      </c>
      <c r="AB221" s="460" t="s">
        <v>8</v>
      </c>
      <c r="AC221" s="460" t="s">
        <v>235</v>
      </c>
      <c r="AD221" s="461" t="s">
        <v>314</v>
      </c>
      <c r="AE221" s="464">
        <f t="shared" si="47"/>
        <v>0.43200781053209886</v>
      </c>
      <c r="AF221" s="464">
        <f t="shared" si="48"/>
        <v>1</v>
      </c>
      <c r="AG221" s="465">
        <f t="shared" si="49"/>
        <v>0.55456237396520724</v>
      </c>
      <c r="AH221" s="466">
        <f t="shared" si="49"/>
        <v>3.0908154298354591E-3</v>
      </c>
      <c r="AI221" s="466">
        <f t="shared" si="50"/>
        <v>5.3196823947661412E-2</v>
      </c>
      <c r="AJ221" s="466">
        <f t="shared" si="50"/>
        <v>1.3049457934314794E-3</v>
      </c>
      <c r="AK221" s="466">
        <f t="shared" si="50"/>
        <v>1.7758992640496719E-2</v>
      </c>
      <c r="AL221" s="466"/>
      <c r="AM221" s="466"/>
      <c r="AN221" s="466">
        <f t="shared" si="40"/>
        <v>6.3631502857684666E-2</v>
      </c>
      <c r="AO221" s="466">
        <f t="shared" si="40"/>
        <v>0.30691249825274119</v>
      </c>
      <c r="AP221" s="467">
        <f t="shared" si="40"/>
        <v>-4.579528870580381E-4</v>
      </c>
    </row>
    <row r="222" spans="1:42" ht="11.45" customHeight="1" x14ac:dyDescent="0.25">
      <c r="A222" s="482">
        <v>1996</v>
      </c>
      <c r="B222" s="483" t="s">
        <v>495</v>
      </c>
      <c r="C222" s="482" t="s">
        <v>565</v>
      </c>
      <c r="D222" s="484" t="s">
        <v>12</v>
      </c>
      <c r="E222" s="484" t="s">
        <v>237</v>
      </c>
      <c r="F222" s="485" t="s">
        <v>415</v>
      </c>
      <c r="G222" s="486">
        <v>0.43007800000000002</v>
      </c>
      <c r="H222" s="487">
        <v>0.24964510000000001</v>
      </c>
      <c r="I222" s="488">
        <v>0.24964510000000001</v>
      </c>
      <c r="J222" s="274">
        <f t="shared" si="41"/>
        <v>0.18043290000000001</v>
      </c>
      <c r="K222" s="432">
        <f t="shared" si="42"/>
        <v>0.41953529359790548</v>
      </c>
      <c r="L222" s="486">
        <v>0.131908</v>
      </c>
      <c r="M222" s="487">
        <v>2.2195000000000001E-3</v>
      </c>
      <c r="N222" s="487">
        <v>3.3391799999999999E-2</v>
      </c>
      <c r="O222" s="487"/>
      <c r="P222" s="487">
        <v>1.27285E-2</v>
      </c>
      <c r="Q222" s="487"/>
      <c r="R222" s="487"/>
      <c r="S222" s="487">
        <v>7.3039999999999997E-4</v>
      </c>
      <c r="T222" s="487"/>
      <c r="U222" s="488">
        <f t="shared" si="44"/>
        <v>-5.4529999999999856E-4</v>
      </c>
      <c r="V222" s="489">
        <f t="shared" si="45"/>
        <v>-3.0221761108977273E-3</v>
      </c>
      <c r="W222" s="490">
        <f t="shared" si="46"/>
        <v>4.0480422361997169E-3</v>
      </c>
      <c r="X222" s="582"/>
      <c r="Y222" s="482">
        <v>1996</v>
      </c>
      <c r="Z222" s="483" t="s">
        <v>495</v>
      </c>
      <c r="AA222" s="482" t="s">
        <v>565</v>
      </c>
      <c r="AB222" s="484" t="s">
        <v>12</v>
      </c>
      <c r="AC222" s="484" t="s">
        <v>237</v>
      </c>
      <c r="AD222" s="485" t="s">
        <v>415</v>
      </c>
      <c r="AE222" s="491">
        <f t="shared" si="47"/>
        <v>0.41953529359790548</v>
      </c>
      <c r="AF222" s="491">
        <f t="shared" si="48"/>
        <v>1</v>
      </c>
      <c r="AG222" s="492">
        <f t="shared" si="49"/>
        <v>0.73106401327030712</v>
      </c>
      <c r="AH222" s="493">
        <f t="shared" si="49"/>
        <v>1.230097171857239E-2</v>
      </c>
      <c r="AI222" s="493">
        <f t="shared" si="50"/>
        <v>0.18506491887011736</v>
      </c>
      <c r="AJ222" s="493"/>
      <c r="AK222" s="493">
        <f t="shared" si="50"/>
        <v>7.054423001570112E-2</v>
      </c>
      <c r="AL222" s="493"/>
      <c r="AM222" s="493"/>
      <c r="AN222" s="493">
        <f t="shared" si="40"/>
        <v>4.0480422361997169E-3</v>
      </c>
      <c r="AO222" s="493"/>
      <c r="AP222" s="494">
        <f t="shared" si="40"/>
        <v>-3.0221761108977273E-3</v>
      </c>
    </row>
    <row r="223" spans="1:42" ht="11.45" customHeight="1" x14ac:dyDescent="0.25">
      <c r="A223" s="496">
        <v>1992</v>
      </c>
      <c r="B223" s="497" t="s">
        <v>495</v>
      </c>
      <c r="C223" s="496" t="s">
        <v>565</v>
      </c>
      <c r="D223" s="498" t="s">
        <v>14</v>
      </c>
      <c r="E223" s="498" t="s">
        <v>238</v>
      </c>
      <c r="F223" s="499" t="s">
        <v>314</v>
      </c>
      <c r="G223" s="443">
        <v>0.40134059999999999</v>
      </c>
      <c r="H223" s="444">
        <v>0.21566109999999999</v>
      </c>
      <c r="I223" s="445">
        <v>0.18915850000000001</v>
      </c>
      <c r="J223" s="276">
        <f t="shared" si="41"/>
        <v>0.21218209999999998</v>
      </c>
      <c r="K223" s="437">
        <f t="shared" si="42"/>
        <v>0.52868336769317625</v>
      </c>
      <c r="L223" s="443">
        <v>0.11242829999999999</v>
      </c>
      <c r="M223" s="444">
        <v>3.6803999999999999E-3</v>
      </c>
      <c r="N223" s="444">
        <v>2.8947500000000001E-2</v>
      </c>
      <c r="O223" s="444"/>
      <c r="P223" s="444">
        <v>6.9392999999999998E-3</v>
      </c>
      <c r="Q223" s="444"/>
      <c r="R223" s="444"/>
      <c r="S223" s="444">
        <v>3.5056499999999997E-2</v>
      </c>
      <c r="T223" s="444">
        <f t="shared" si="43"/>
        <v>2.6502599999999987E-2</v>
      </c>
      <c r="U223" s="445">
        <f t="shared" si="44"/>
        <v>-1.3724999999999987E-3</v>
      </c>
      <c r="V223" s="501">
        <f t="shared" si="45"/>
        <v>-6.4685004060191639E-3</v>
      </c>
      <c r="W223" s="502">
        <f t="shared" si="46"/>
        <v>0.16521893222849618</v>
      </c>
      <c r="X223" s="580"/>
      <c r="Y223" s="496">
        <v>1992</v>
      </c>
      <c r="Z223" s="497" t="s">
        <v>495</v>
      </c>
      <c r="AA223" s="496" t="s">
        <v>565</v>
      </c>
      <c r="AB223" s="498" t="s">
        <v>14</v>
      </c>
      <c r="AC223" s="498" t="s">
        <v>238</v>
      </c>
      <c r="AD223" s="499" t="s">
        <v>314</v>
      </c>
      <c r="AE223" s="503">
        <f t="shared" si="47"/>
        <v>0.52868336769317625</v>
      </c>
      <c r="AF223" s="503">
        <f t="shared" si="48"/>
        <v>1</v>
      </c>
      <c r="AG223" s="504">
        <f t="shared" si="49"/>
        <v>0.52986703402407653</v>
      </c>
      <c r="AH223" s="505">
        <f t="shared" si="49"/>
        <v>1.7345478247222552E-2</v>
      </c>
      <c r="AI223" s="505">
        <f t="shared" si="50"/>
        <v>0.13642762513897264</v>
      </c>
      <c r="AJ223" s="505"/>
      <c r="AK223" s="505">
        <f t="shared" si="50"/>
        <v>3.270445527685889E-2</v>
      </c>
      <c r="AL223" s="505"/>
      <c r="AM223" s="505"/>
      <c r="AN223" s="505">
        <f t="shared" si="40"/>
        <v>0.16521893222849618</v>
      </c>
      <c r="AO223" s="505">
        <f t="shared" si="40"/>
        <v>0.12490497549039239</v>
      </c>
      <c r="AP223" s="506">
        <f t="shared" si="40"/>
        <v>-6.4685004060191639E-3</v>
      </c>
    </row>
    <row r="224" spans="1:42" ht="11.45" customHeight="1" x14ac:dyDescent="0.25">
      <c r="A224" s="482">
        <v>2012</v>
      </c>
      <c r="B224" s="483" t="s">
        <v>496</v>
      </c>
      <c r="C224" s="482" t="s">
        <v>565</v>
      </c>
      <c r="D224" s="484" t="s">
        <v>20</v>
      </c>
      <c r="E224" s="484" t="s">
        <v>239</v>
      </c>
      <c r="F224" s="485" t="s">
        <v>415</v>
      </c>
      <c r="G224" s="486">
        <v>0.4487218</v>
      </c>
      <c r="H224" s="487">
        <v>0.27075110000000002</v>
      </c>
      <c r="I224" s="488">
        <v>0.27075110000000002</v>
      </c>
      <c r="J224" s="277">
        <f t="shared" si="41"/>
        <v>0.17797069999999998</v>
      </c>
      <c r="K224" s="439">
        <f t="shared" si="42"/>
        <v>0.3966170130356938</v>
      </c>
      <c r="L224" s="486"/>
      <c r="M224" s="487"/>
      <c r="N224" s="487">
        <v>1.1384E-2</v>
      </c>
      <c r="O224" s="487">
        <v>4.0447E-3</v>
      </c>
      <c r="P224" s="487">
        <v>6.4910999999999996E-3</v>
      </c>
      <c r="Q224" s="487"/>
      <c r="R224" s="487"/>
      <c r="S224" s="487">
        <v>0.15614410000000001</v>
      </c>
      <c r="T224" s="487"/>
      <c r="U224" s="488">
        <f t="shared" si="44"/>
        <v>-9.3200000000015493E-5</v>
      </c>
      <c r="V224" s="489">
        <f t="shared" si="45"/>
        <v>-5.2368170715750119E-4</v>
      </c>
      <c r="W224" s="490">
        <f t="shared" si="46"/>
        <v>0.87735846406178108</v>
      </c>
      <c r="X224" s="582"/>
      <c r="Y224" s="482">
        <v>2012</v>
      </c>
      <c r="Z224" s="483" t="s">
        <v>496</v>
      </c>
      <c r="AA224" s="482" t="s">
        <v>565</v>
      </c>
      <c r="AB224" s="484" t="s">
        <v>20</v>
      </c>
      <c r="AC224" s="484" t="s">
        <v>239</v>
      </c>
      <c r="AD224" s="485" t="s">
        <v>415</v>
      </c>
      <c r="AE224" s="491">
        <f t="shared" si="47"/>
        <v>0.3966170130356938</v>
      </c>
      <c r="AF224" s="491">
        <f t="shared" si="48"/>
        <v>1</v>
      </c>
      <c r="AG224" s="492"/>
      <c r="AH224" s="493"/>
      <c r="AI224" s="493">
        <f t="shared" si="50"/>
        <v>6.3965585346351966E-2</v>
      </c>
      <c r="AJ224" s="493">
        <f t="shared" si="50"/>
        <v>2.272677468819306E-2</v>
      </c>
      <c r="AK224" s="493">
        <f t="shared" si="50"/>
        <v>3.6472857610831445E-2</v>
      </c>
      <c r="AL224" s="493"/>
      <c r="AM224" s="493"/>
      <c r="AN224" s="493">
        <f t="shared" si="40"/>
        <v>0.87735846406178108</v>
      </c>
      <c r="AO224" s="493"/>
      <c r="AP224" s="494">
        <f t="shared" si="40"/>
        <v>-5.2368170715750119E-4</v>
      </c>
    </row>
    <row r="225" spans="1:42" ht="11.45" customHeight="1" x14ac:dyDescent="0.25">
      <c r="A225" s="482">
        <v>2010</v>
      </c>
      <c r="B225" s="483" t="s">
        <v>496</v>
      </c>
      <c r="C225" s="482" t="s">
        <v>565</v>
      </c>
      <c r="D225" s="484" t="s">
        <v>4</v>
      </c>
      <c r="E225" s="484" t="s">
        <v>240</v>
      </c>
      <c r="F225" s="485" t="s">
        <v>415</v>
      </c>
      <c r="G225" s="486">
        <v>0.41524280000000002</v>
      </c>
      <c r="H225" s="487">
        <v>0.25233660000000002</v>
      </c>
      <c r="I225" s="488">
        <v>0.25233660000000002</v>
      </c>
      <c r="J225" s="277">
        <f t="shared" si="41"/>
        <v>0.1629062</v>
      </c>
      <c r="K225" s="439">
        <f t="shared" si="42"/>
        <v>0.39231553202126562</v>
      </c>
      <c r="L225" s="486"/>
      <c r="M225" s="487"/>
      <c r="N225" s="487">
        <v>1.12186E-2</v>
      </c>
      <c r="O225" s="487">
        <v>2.5041E-3</v>
      </c>
      <c r="P225" s="487">
        <v>4.9026E-3</v>
      </c>
      <c r="Q225" s="487">
        <v>1.4800000000000001E-5</v>
      </c>
      <c r="R225" s="487">
        <v>3.5227000000000001E-3</v>
      </c>
      <c r="S225" s="487">
        <v>0.14080709999999999</v>
      </c>
      <c r="T225" s="487"/>
      <c r="U225" s="488">
        <f t="shared" si="44"/>
        <v>-6.3699999999999868E-5</v>
      </c>
      <c r="V225" s="489">
        <f t="shared" si="45"/>
        <v>-3.9102256390487205E-4</v>
      </c>
      <c r="W225" s="490">
        <f t="shared" si="46"/>
        <v>0.86434463513359217</v>
      </c>
      <c r="X225" s="582"/>
      <c r="Y225" s="482">
        <v>2010</v>
      </c>
      <c r="Z225" s="483" t="s">
        <v>496</v>
      </c>
      <c r="AA225" s="482" t="s">
        <v>565</v>
      </c>
      <c r="AB225" s="484" t="s">
        <v>4</v>
      </c>
      <c r="AC225" s="484" t="s">
        <v>240</v>
      </c>
      <c r="AD225" s="485" t="s">
        <v>415</v>
      </c>
      <c r="AE225" s="491">
        <f t="shared" si="47"/>
        <v>0.39231553202126562</v>
      </c>
      <c r="AF225" s="491">
        <f t="shared" si="48"/>
        <v>1</v>
      </c>
      <c r="AG225" s="492"/>
      <c r="AH225" s="493"/>
      <c r="AI225" s="493">
        <f t="shared" si="50"/>
        <v>6.8865396160489908E-2</v>
      </c>
      <c r="AJ225" s="493">
        <f t="shared" si="50"/>
        <v>1.5371422327695323E-2</v>
      </c>
      <c r="AK225" s="493">
        <f t="shared" si="50"/>
        <v>3.0094618866562475E-2</v>
      </c>
      <c r="AL225" s="493">
        <f t="shared" si="40"/>
        <v>9.0849826464554451E-5</v>
      </c>
      <c r="AM225" s="493">
        <f t="shared" si="40"/>
        <v>2.1624100249100404E-2</v>
      </c>
      <c r="AN225" s="493">
        <f t="shared" si="40"/>
        <v>0.86434463513359217</v>
      </c>
      <c r="AO225" s="493"/>
      <c r="AP225" s="494">
        <f t="shared" si="40"/>
        <v>-3.9102256390487205E-4</v>
      </c>
    </row>
    <row r="226" spans="1:42" ht="11.45" customHeight="1" x14ac:dyDescent="0.25">
      <c r="A226" s="482">
        <v>2007</v>
      </c>
      <c r="B226" s="483" t="s">
        <v>496</v>
      </c>
      <c r="C226" s="482" t="s">
        <v>565</v>
      </c>
      <c r="D226" s="484" t="s">
        <v>6</v>
      </c>
      <c r="E226" s="484" t="s">
        <v>241</v>
      </c>
      <c r="F226" s="485" t="s">
        <v>415</v>
      </c>
      <c r="G226" s="486">
        <v>0.39519690000000002</v>
      </c>
      <c r="H226" s="487">
        <v>0.2301096</v>
      </c>
      <c r="I226" s="488">
        <v>0.2301096</v>
      </c>
      <c r="J226" s="277">
        <f t="shared" si="41"/>
        <v>0.16508730000000002</v>
      </c>
      <c r="K226" s="439">
        <f t="shared" si="42"/>
        <v>0.41773429902916753</v>
      </c>
      <c r="L226" s="486"/>
      <c r="M226" s="487"/>
      <c r="N226" s="487">
        <v>1.3257100000000001E-2</v>
      </c>
      <c r="O226" s="487">
        <v>2.9738E-3</v>
      </c>
      <c r="P226" s="487">
        <v>3.8874999999999999E-3</v>
      </c>
      <c r="Q226" s="487">
        <v>3.0000000000000001E-5</v>
      </c>
      <c r="R226" s="487">
        <v>3.7762999999999998E-3</v>
      </c>
      <c r="S226" s="487">
        <v>0.14127960000000001</v>
      </c>
      <c r="T226" s="487"/>
      <c r="U226" s="488">
        <f t="shared" si="44"/>
        <v>-1.1699999999997823E-4</v>
      </c>
      <c r="V226" s="489">
        <f t="shared" si="45"/>
        <v>-7.0871593393300521E-4</v>
      </c>
      <c r="W226" s="490">
        <f t="shared" si="46"/>
        <v>0.85578721076666697</v>
      </c>
      <c r="X226" s="582"/>
      <c r="Y226" s="482">
        <v>2007</v>
      </c>
      <c r="Z226" s="483" t="s">
        <v>496</v>
      </c>
      <c r="AA226" s="482" t="s">
        <v>565</v>
      </c>
      <c r="AB226" s="484" t="s">
        <v>6</v>
      </c>
      <c r="AC226" s="484" t="s">
        <v>241</v>
      </c>
      <c r="AD226" s="485" t="s">
        <v>415</v>
      </c>
      <c r="AE226" s="491">
        <f t="shared" si="47"/>
        <v>0.41773429902916753</v>
      </c>
      <c r="AF226" s="491">
        <f t="shared" si="48"/>
        <v>1</v>
      </c>
      <c r="AG226" s="492"/>
      <c r="AH226" s="493"/>
      <c r="AI226" s="493">
        <f t="shared" si="50"/>
        <v>8.030357271576917E-2</v>
      </c>
      <c r="AJ226" s="493">
        <f t="shared" si="50"/>
        <v>1.8013499524191137E-2</v>
      </c>
      <c r="AK226" s="493">
        <f t="shared" si="50"/>
        <v>2.3548146950128808E-2</v>
      </c>
      <c r="AL226" s="493">
        <f t="shared" si="40"/>
        <v>1.8172203434183004E-4</v>
      </c>
      <c r="AM226" s="493">
        <f t="shared" si="40"/>
        <v>2.2874563942835088E-2</v>
      </c>
      <c r="AN226" s="493">
        <f t="shared" si="40"/>
        <v>0.85578721076666697</v>
      </c>
      <c r="AO226" s="493"/>
      <c r="AP226" s="494">
        <f t="shared" si="40"/>
        <v>-7.0871593393300521E-4</v>
      </c>
    </row>
    <row r="227" spans="1:42" ht="11.45" customHeight="1" x14ac:dyDescent="0.25">
      <c r="A227" s="482">
        <v>2004</v>
      </c>
      <c r="B227" s="483" t="s">
        <v>496</v>
      </c>
      <c r="C227" s="482" t="s">
        <v>565</v>
      </c>
      <c r="D227" s="484" t="s">
        <v>8</v>
      </c>
      <c r="E227" s="484" t="s">
        <v>242</v>
      </c>
      <c r="F227" s="485" t="s">
        <v>415</v>
      </c>
      <c r="G227" s="486">
        <v>0.39601170000000002</v>
      </c>
      <c r="H227" s="487">
        <v>0.23109469999999999</v>
      </c>
      <c r="I227" s="488">
        <v>0.23109469999999999</v>
      </c>
      <c r="J227" s="277">
        <f t="shared" si="41"/>
        <v>0.16491700000000004</v>
      </c>
      <c r="K227" s="439">
        <f t="shared" si="42"/>
        <v>0.4164447666571468</v>
      </c>
      <c r="L227" s="486"/>
      <c r="M227" s="487"/>
      <c r="N227" s="487">
        <v>1.60625E-2</v>
      </c>
      <c r="O227" s="487">
        <v>3.0008000000000001E-3</v>
      </c>
      <c r="P227" s="487">
        <v>4.8568999999999999E-3</v>
      </c>
      <c r="Q227" s="487">
        <v>1.27E-5</v>
      </c>
      <c r="R227" s="487">
        <v>4.1285000000000002E-3</v>
      </c>
      <c r="S227" s="487">
        <v>0.13700080000000001</v>
      </c>
      <c r="T227" s="487"/>
      <c r="U227" s="488">
        <f t="shared" si="44"/>
        <v>-1.4519999999998423E-4</v>
      </c>
      <c r="V227" s="489">
        <f t="shared" si="45"/>
        <v>-8.8044288945338686E-4</v>
      </c>
      <c r="W227" s="490">
        <f t="shared" si="46"/>
        <v>0.83072575901817258</v>
      </c>
      <c r="X227" s="582"/>
      <c r="Y227" s="482">
        <v>2004</v>
      </c>
      <c r="Z227" s="483" t="s">
        <v>496</v>
      </c>
      <c r="AA227" s="482" t="s">
        <v>565</v>
      </c>
      <c r="AB227" s="484" t="s">
        <v>8</v>
      </c>
      <c r="AC227" s="484" t="s">
        <v>242</v>
      </c>
      <c r="AD227" s="485" t="s">
        <v>415</v>
      </c>
      <c r="AE227" s="491">
        <f t="shared" si="47"/>
        <v>0.4164447666571468</v>
      </c>
      <c r="AF227" s="491">
        <f t="shared" si="48"/>
        <v>1</v>
      </c>
      <c r="AG227" s="492"/>
      <c r="AH227" s="493"/>
      <c r="AI227" s="493">
        <f t="shared" si="50"/>
        <v>9.7397478731725634E-2</v>
      </c>
      <c r="AJ227" s="493">
        <f t="shared" si="50"/>
        <v>1.8195819715371972E-2</v>
      </c>
      <c r="AK227" s="493">
        <f t="shared" si="50"/>
        <v>2.9450572105968451E-2</v>
      </c>
      <c r="AL227" s="493">
        <f t="shared" si="40"/>
        <v>7.7008434545862447E-5</v>
      </c>
      <c r="AM227" s="493">
        <f t="shared" si="40"/>
        <v>2.5033804883668749E-2</v>
      </c>
      <c r="AN227" s="493">
        <f t="shared" si="40"/>
        <v>0.83072575901817258</v>
      </c>
      <c r="AO227" s="493"/>
      <c r="AP227" s="494">
        <f t="shared" si="40"/>
        <v>-8.8044288945338686E-4</v>
      </c>
    </row>
    <row r="228" spans="1:42" ht="11.45" customHeight="1" x14ac:dyDescent="0.25">
      <c r="A228" s="482">
        <v>1999</v>
      </c>
      <c r="B228" s="483" t="s">
        <v>496</v>
      </c>
      <c r="C228" s="482" t="s">
        <v>565</v>
      </c>
      <c r="D228" s="484" t="s">
        <v>10</v>
      </c>
      <c r="E228" s="484" t="s">
        <v>243</v>
      </c>
      <c r="F228" s="485" t="s">
        <v>415</v>
      </c>
      <c r="G228" s="486">
        <v>0.37215959999999998</v>
      </c>
      <c r="H228" s="487">
        <v>0.23197300000000001</v>
      </c>
      <c r="I228" s="488">
        <v>0.23197300000000001</v>
      </c>
      <c r="J228" s="277">
        <f t="shared" si="41"/>
        <v>0.14018659999999997</v>
      </c>
      <c r="K228" s="439">
        <f t="shared" si="42"/>
        <v>0.37668408929932207</v>
      </c>
      <c r="L228" s="486"/>
      <c r="M228" s="487"/>
      <c r="N228" s="487">
        <v>1.11269E-2</v>
      </c>
      <c r="O228" s="487">
        <v>3.0338000000000001E-3</v>
      </c>
      <c r="P228" s="487">
        <v>8.3408000000000006E-3</v>
      </c>
      <c r="Q228" s="487">
        <v>9.9099999999999991E-7</v>
      </c>
      <c r="R228" s="487">
        <v>2.3647999999999998E-3</v>
      </c>
      <c r="S228" s="487">
        <v>0.1154632</v>
      </c>
      <c r="T228" s="487"/>
      <c r="U228" s="488">
        <f t="shared" si="44"/>
        <v>-1.4389100000003485E-4</v>
      </c>
      <c r="V228" s="489">
        <f t="shared" si="45"/>
        <v>-1.0264247795440855E-3</v>
      </c>
      <c r="W228" s="490">
        <f t="shared" si="46"/>
        <v>0.82363934926733384</v>
      </c>
      <c r="X228" s="582"/>
      <c r="Y228" s="482">
        <v>1999</v>
      </c>
      <c r="Z228" s="483" t="s">
        <v>496</v>
      </c>
      <c r="AA228" s="482" t="s">
        <v>565</v>
      </c>
      <c r="AB228" s="484" t="s">
        <v>10</v>
      </c>
      <c r="AC228" s="484" t="s">
        <v>243</v>
      </c>
      <c r="AD228" s="485" t="s">
        <v>415</v>
      </c>
      <c r="AE228" s="491">
        <f t="shared" si="47"/>
        <v>0.37668408929932207</v>
      </c>
      <c r="AF228" s="491">
        <f t="shared" si="48"/>
        <v>1</v>
      </c>
      <c r="AG228" s="492"/>
      <c r="AH228" s="493"/>
      <c r="AI228" s="493">
        <f t="shared" si="50"/>
        <v>7.9372065518387658E-2</v>
      </c>
      <c r="AJ228" s="493">
        <f t="shared" si="50"/>
        <v>2.1641155431403578E-2</v>
      </c>
      <c r="AK228" s="493">
        <f t="shared" si="50"/>
        <v>5.9497840735134477E-2</v>
      </c>
      <c r="AL228" s="493">
        <f t="shared" si="40"/>
        <v>7.0691492624830061E-6</v>
      </c>
      <c r="AM228" s="493">
        <f t="shared" si="40"/>
        <v>1.686894467802201E-2</v>
      </c>
      <c r="AN228" s="493">
        <f t="shared" si="40"/>
        <v>0.82363934926733384</v>
      </c>
      <c r="AO228" s="493"/>
      <c r="AP228" s="494">
        <f t="shared" si="40"/>
        <v>-1.0264247795440855E-3</v>
      </c>
    </row>
    <row r="229" spans="1:42" ht="11.45" customHeight="1" x14ac:dyDescent="0.25">
      <c r="A229" s="482">
        <v>1997</v>
      </c>
      <c r="B229" s="483" t="s">
        <v>496</v>
      </c>
      <c r="C229" s="482" t="s">
        <v>565</v>
      </c>
      <c r="D229" s="484" t="s">
        <v>12</v>
      </c>
      <c r="E229" s="484" t="s">
        <v>244</v>
      </c>
      <c r="F229" s="485" t="s">
        <v>415</v>
      </c>
      <c r="G229" s="486">
        <v>0.36642540000000001</v>
      </c>
      <c r="H229" s="487">
        <v>0.2293346</v>
      </c>
      <c r="I229" s="488">
        <v>0.2293346</v>
      </c>
      <c r="J229" s="277">
        <f t="shared" si="41"/>
        <v>0.13709080000000001</v>
      </c>
      <c r="K229" s="439">
        <f t="shared" si="42"/>
        <v>0.37413017765689827</v>
      </c>
      <c r="L229" s="486"/>
      <c r="M229" s="487"/>
      <c r="N229" s="487">
        <v>1.05296E-2</v>
      </c>
      <c r="O229" s="487">
        <v>2.8823999999999998E-3</v>
      </c>
      <c r="P229" s="487">
        <v>8.7580999999999996E-3</v>
      </c>
      <c r="Q229" s="487">
        <v>2.5100000000000001E-6</v>
      </c>
      <c r="R229" s="487">
        <v>1.702E-3</v>
      </c>
      <c r="S229" s="487">
        <v>0.1133593</v>
      </c>
      <c r="T229" s="487"/>
      <c r="U229" s="488">
        <f t="shared" si="44"/>
        <v>-1.4310999999997409E-4</v>
      </c>
      <c r="V229" s="489">
        <f t="shared" si="45"/>
        <v>-1.0439066662385373E-3</v>
      </c>
      <c r="W229" s="490">
        <f t="shared" si="46"/>
        <v>0.82689210362766852</v>
      </c>
      <c r="X229" s="582"/>
      <c r="Y229" s="482">
        <v>1997</v>
      </c>
      <c r="Z229" s="483" t="s">
        <v>496</v>
      </c>
      <c r="AA229" s="482" t="s">
        <v>565</v>
      </c>
      <c r="AB229" s="484" t="s">
        <v>12</v>
      </c>
      <c r="AC229" s="484" t="s">
        <v>244</v>
      </c>
      <c r="AD229" s="485" t="s">
        <v>415</v>
      </c>
      <c r="AE229" s="491">
        <f t="shared" si="47"/>
        <v>0.37413017765689827</v>
      </c>
      <c r="AF229" s="491">
        <f t="shared" si="48"/>
        <v>1</v>
      </c>
      <c r="AG229" s="492"/>
      <c r="AH229" s="493"/>
      <c r="AI229" s="493">
        <f t="shared" si="50"/>
        <v>7.6807488175720029E-2</v>
      </c>
      <c r="AJ229" s="493">
        <f t="shared" si="50"/>
        <v>2.1025480922133355E-2</v>
      </c>
      <c r="AK229" s="493">
        <f t="shared" si="50"/>
        <v>6.3885395664771083E-2</v>
      </c>
      <c r="AL229" s="493">
        <f t="shared" si="40"/>
        <v>1.8309033137161648E-5</v>
      </c>
      <c r="AM229" s="493">
        <f t="shared" si="40"/>
        <v>1.2415129242808414E-2</v>
      </c>
      <c r="AN229" s="493">
        <f t="shared" si="40"/>
        <v>0.82689210362766852</v>
      </c>
      <c r="AO229" s="493"/>
      <c r="AP229" s="494">
        <f t="shared" si="40"/>
        <v>-1.0439066662385373E-3</v>
      </c>
    </row>
    <row r="230" spans="1:42" ht="11.45" customHeight="1" x14ac:dyDescent="0.25">
      <c r="A230" s="469">
        <v>2012</v>
      </c>
      <c r="B230" s="470" t="s">
        <v>497</v>
      </c>
      <c r="C230" s="469" t="s">
        <v>562</v>
      </c>
      <c r="D230" s="471" t="s">
        <v>20</v>
      </c>
      <c r="E230" s="471" t="s">
        <v>245</v>
      </c>
      <c r="F230" s="472" t="s">
        <v>314</v>
      </c>
      <c r="G230" s="473">
        <v>0.66438220000000003</v>
      </c>
      <c r="H230" s="474">
        <v>0.62547019999999998</v>
      </c>
      <c r="I230" s="475">
        <v>0.57155659999999997</v>
      </c>
      <c r="J230" s="581">
        <f t="shared" si="41"/>
        <v>9.2825600000000064E-2</v>
      </c>
      <c r="K230" s="435">
        <f t="shared" si="42"/>
        <v>0.13971716882240381</v>
      </c>
      <c r="L230" s="473">
        <v>2.2223400000000001E-2</v>
      </c>
      <c r="M230" s="474"/>
      <c r="N230" s="474">
        <v>1.6212899999999999E-2</v>
      </c>
      <c r="O230" s="474"/>
      <c r="P230" s="474"/>
      <c r="Q230" s="474"/>
      <c r="R230" s="474"/>
      <c r="S230" s="474">
        <v>-4.8430000000000001E-4</v>
      </c>
      <c r="T230" s="474">
        <f t="shared" si="43"/>
        <v>5.3913600000000006E-2</v>
      </c>
      <c r="U230" s="475">
        <f t="shared" si="44"/>
        <v>9.6000000000005803E-4</v>
      </c>
      <c r="V230" s="476">
        <f t="shared" si="45"/>
        <v>1.0341974627689531E-2</v>
      </c>
      <c r="W230" s="477">
        <f t="shared" si="46"/>
        <v>-5.2173107418643097E-3</v>
      </c>
      <c r="X230" s="580"/>
      <c r="Y230" s="469">
        <v>2012</v>
      </c>
      <c r="Z230" s="470" t="s">
        <v>497</v>
      </c>
      <c r="AA230" s="469" t="s">
        <v>562</v>
      </c>
      <c r="AB230" s="471" t="s">
        <v>20</v>
      </c>
      <c r="AC230" s="471" t="s">
        <v>245</v>
      </c>
      <c r="AD230" s="472" t="s">
        <v>314</v>
      </c>
      <c r="AE230" s="478">
        <f t="shared" si="47"/>
        <v>0.13971716882240381</v>
      </c>
      <c r="AF230" s="478">
        <f t="shared" si="48"/>
        <v>1</v>
      </c>
      <c r="AG230" s="479">
        <f t="shared" si="49"/>
        <v>0.23941024889685589</v>
      </c>
      <c r="AH230" s="480"/>
      <c r="AI230" s="480">
        <f t="shared" si="50"/>
        <v>0.17465979212630986</v>
      </c>
      <c r="AJ230" s="480"/>
      <c r="AK230" s="480"/>
      <c r="AL230" s="480"/>
      <c r="AM230" s="480"/>
      <c r="AN230" s="480">
        <f t="shared" si="40"/>
        <v>-5.2173107418643097E-3</v>
      </c>
      <c r="AO230" s="480">
        <f t="shared" si="40"/>
        <v>0.58080529509100909</v>
      </c>
      <c r="AP230" s="481">
        <f t="shared" si="40"/>
        <v>1.0341974627689531E-2</v>
      </c>
    </row>
    <row r="231" spans="1:42" ht="11.45" customHeight="1" x14ac:dyDescent="0.25">
      <c r="A231" s="458">
        <v>2010</v>
      </c>
      <c r="B231" s="459" t="s">
        <v>497</v>
      </c>
      <c r="C231" s="458" t="s">
        <v>562</v>
      </c>
      <c r="D231" s="460" t="s">
        <v>4</v>
      </c>
      <c r="E231" s="460" t="s">
        <v>246</v>
      </c>
      <c r="F231" s="461" t="s">
        <v>314</v>
      </c>
      <c r="G231" s="440">
        <v>0.66485229999999995</v>
      </c>
      <c r="H231" s="441">
        <v>0.63939860000000004</v>
      </c>
      <c r="I231" s="442">
        <v>0.58510090000000003</v>
      </c>
      <c r="J231" s="273">
        <f t="shared" si="41"/>
        <v>7.9751399999999917E-2</v>
      </c>
      <c r="K231" s="436">
        <f t="shared" si="42"/>
        <v>0.11995355961015691</v>
      </c>
      <c r="L231" s="440">
        <v>1.53612E-2</v>
      </c>
      <c r="M231" s="441"/>
      <c r="N231" s="441">
        <v>9.3345000000000008E-3</v>
      </c>
      <c r="O231" s="441"/>
      <c r="P231" s="441"/>
      <c r="Q231" s="441"/>
      <c r="R231" s="441"/>
      <c r="S231" s="441">
        <v>-1.438E-3</v>
      </c>
      <c r="T231" s="441">
        <f t="shared" si="43"/>
        <v>5.4297700000000004E-2</v>
      </c>
      <c r="U231" s="442">
        <f t="shared" si="44"/>
        <v>2.1959999999999202E-3</v>
      </c>
      <c r="V231" s="462">
        <f t="shared" si="45"/>
        <v>2.7535566773748455E-2</v>
      </c>
      <c r="W231" s="463">
        <f t="shared" si="46"/>
        <v>-1.8031031430169271E-2</v>
      </c>
      <c r="X231" s="580"/>
      <c r="Y231" s="458">
        <v>2010</v>
      </c>
      <c r="Z231" s="459" t="s">
        <v>497</v>
      </c>
      <c r="AA231" s="458" t="s">
        <v>562</v>
      </c>
      <c r="AB231" s="460" t="s">
        <v>4</v>
      </c>
      <c r="AC231" s="460" t="s">
        <v>246</v>
      </c>
      <c r="AD231" s="461" t="s">
        <v>314</v>
      </c>
      <c r="AE231" s="464">
        <f t="shared" si="47"/>
        <v>0.11995355961015691</v>
      </c>
      <c r="AF231" s="464">
        <f t="shared" si="48"/>
        <v>1</v>
      </c>
      <c r="AG231" s="465">
        <f t="shared" si="49"/>
        <v>0.19261354659604743</v>
      </c>
      <c r="AH231" s="466"/>
      <c r="AI231" s="466">
        <f t="shared" si="50"/>
        <v>0.11704496723568503</v>
      </c>
      <c r="AJ231" s="466"/>
      <c r="AK231" s="466"/>
      <c r="AL231" s="466"/>
      <c r="AM231" s="466"/>
      <c r="AN231" s="466">
        <f t="shared" si="40"/>
        <v>-1.8031031430169271E-2</v>
      </c>
      <c r="AO231" s="466">
        <f t="shared" si="40"/>
        <v>0.68083695082468854</v>
      </c>
      <c r="AP231" s="467">
        <f t="shared" si="40"/>
        <v>2.7535566773748455E-2</v>
      </c>
    </row>
    <row r="232" spans="1:42" ht="11.45" customHeight="1" x14ac:dyDescent="0.25">
      <c r="A232" s="496">
        <v>2008</v>
      </c>
      <c r="B232" s="497" t="s">
        <v>497</v>
      </c>
      <c r="C232" s="496" t="s">
        <v>562</v>
      </c>
      <c r="D232" s="498" t="s">
        <v>6</v>
      </c>
      <c r="E232" s="498" t="s">
        <v>247</v>
      </c>
      <c r="F232" s="499" t="s">
        <v>314</v>
      </c>
      <c r="G232" s="443">
        <v>0.6612015</v>
      </c>
      <c r="H232" s="444">
        <v>0.62117469999999997</v>
      </c>
      <c r="I232" s="445">
        <v>0.59625740000000005</v>
      </c>
      <c r="J232" s="276">
        <f t="shared" si="41"/>
        <v>6.4944099999999949E-2</v>
      </c>
      <c r="K232" s="437">
        <f t="shared" si="42"/>
        <v>9.8221344022964174E-2</v>
      </c>
      <c r="L232" s="443">
        <v>2.6602199999999999E-2</v>
      </c>
      <c r="M232" s="444"/>
      <c r="N232" s="444">
        <v>1.35219E-2</v>
      </c>
      <c r="O232" s="444"/>
      <c r="P232" s="444"/>
      <c r="Q232" s="444"/>
      <c r="R232" s="444"/>
      <c r="S232" s="444">
        <v>5.1639999999999998E-4</v>
      </c>
      <c r="T232" s="444">
        <f t="shared" si="43"/>
        <v>2.491729999999992E-2</v>
      </c>
      <c r="U232" s="445">
        <f t="shared" si="44"/>
        <v>-6.1369999999996705E-4</v>
      </c>
      <c r="V232" s="501">
        <f t="shared" si="45"/>
        <v>-9.4496651735872465E-3</v>
      </c>
      <c r="W232" s="502">
        <f t="shared" si="46"/>
        <v>7.9514536347412672E-3</v>
      </c>
      <c r="X232" s="580"/>
      <c r="Y232" s="496">
        <v>2008</v>
      </c>
      <c r="Z232" s="497" t="s">
        <v>497</v>
      </c>
      <c r="AA232" s="496" t="s">
        <v>562</v>
      </c>
      <c r="AB232" s="498" t="s">
        <v>6</v>
      </c>
      <c r="AC232" s="498" t="s">
        <v>247</v>
      </c>
      <c r="AD232" s="499" t="s">
        <v>314</v>
      </c>
      <c r="AE232" s="503">
        <f t="shared" si="47"/>
        <v>9.8221344022964174E-2</v>
      </c>
      <c r="AF232" s="503">
        <f t="shared" si="48"/>
        <v>1</v>
      </c>
      <c r="AG232" s="504">
        <f t="shared" si="49"/>
        <v>0.40961688590649531</v>
      </c>
      <c r="AH232" s="505"/>
      <c r="AI232" s="505">
        <f t="shared" si="50"/>
        <v>0.20820828989854367</v>
      </c>
      <c r="AJ232" s="505"/>
      <c r="AK232" s="505"/>
      <c r="AL232" s="505"/>
      <c r="AM232" s="505"/>
      <c r="AN232" s="505">
        <f t="shared" si="40"/>
        <v>7.9514536347412672E-3</v>
      </c>
      <c r="AO232" s="505">
        <f t="shared" si="40"/>
        <v>0.38367303573380707</v>
      </c>
      <c r="AP232" s="506">
        <f t="shared" si="40"/>
        <v>-9.4496651735872465E-3</v>
      </c>
    </row>
    <row r="233" spans="1:42" ht="11.45" customHeight="1" x14ac:dyDescent="0.25">
      <c r="A233" s="458">
        <v>2012</v>
      </c>
      <c r="B233" s="459" t="s">
        <v>498</v>
      </c>
      <c r="C233" s="458" t="s">
        <v>566</v>
      </c>
      <c r="D233" s="460" t="s">
        <v>20</v>
      </c>
      <c r="E233" s="460" t="s">
        <v>248</v>
      </c>
      <c r="F233" s="461" t="s">
        <v>314</v>
      </c>
      <c r="G233" s="440">
        <v>0.33742699999999998</v>
      </c>
      <c r="H233" s="441">
        <v>0.31418790000000002</v>
      </c>
      <c r="I233" s="442">
        <v>0.30642269999999999</v>
      </c>
      <c r="J233" s="272">
        <f t="shared" si="41"/>
        <v>3.1004299999999985E-2</v>
      </c>
      <c r="K233" s="434">
        <f t="shared" si="42"/>
        <v>9.1884466862462058E-2</v>
      </c>
      <c r="L233" s="440">
        <v>1.33679E-2</v>
      </c>
      <c r="M233" s="441"/>
      <c r="N233" s="441"/>
      <c r="O233" s="441"/>
      <c r="P233" s="441"/>
      <c r="Q233" s="441"/>
      <c r="R233" s="441"/>
      <c r="S233" s="441">
        <v>9.8712000000000001E-3</v>
      </c>
      <c r="T233" s="441">
        <f t="shared" si="43"/>
        <v>7.7652000000000276E-3</v>
      </c>
      <c r="U233" s="442">
        <f t="shared" si="44"/>
        <v>-4.163336342344337E-17</v>
      </c>
      <c r="V233" s="462">
        <f t="shared" si="45"/>
        <v>-1.3428254604504341E-15</v>
      </c>
      <c r="W233" s="463">
        <f t="shared" si="46"/>
        <v>0.31838164383650025</v>
      </c>
      <c r="X233" s="580"/>
      <c r="Y233" s="458">
        <v>2012</v>
      </c>
      <c r="Z233" s="459" t="s">
        <v>498</v>
      </c>
      <c r="AA233" s="458" t="s">
        <v>566</v>
      </c>
      <c r="AB233" s="460" t="s">
        <v>20</v>
      </c>
      <c r="AC233" s="460" t="s">
        <v>248</v>
      </c>
      <c r="AD233" s="461" t="s">
        <v>314</v>
      </c>
      <c r="AE233" s="464">
        <f t="shared" si="47"/>
        <v>9.1884466862462058E-2</v>
      </c>
      <c r="AF233" s="464">
        <f t="shared" si="48"/>
        <v>1</v>
      </c>
      <c r="AG233" s="465">
        <f t="shared" si="49"/>
        <v>0.43116277419583759</v>
      </c>
      <c r="AH233" s="466"/>
      <c r="AI233" s="466"/>
      <c r="AJ233" s="466"/>
      <c r="AK233" s="466"/>
      <c r="AL233" s="466"/>
      <c r="AM233" s="466"/>
      <c r="AN233" s="466">
        <f t="shared" si="40"/>
        <v>0.31838164383650025</v>
      </c>
      <c r="AO233" s="466">
        <f t="shared" si="40"/>
        <v>0.25045558196766354</v>
      </c>
      <c r="AP233" s="467">
        <f t="shared" si="40"/>
        <v>-1.3428254604504341E-15</v>
      </c>
    </row>
    <row r="234" spans="1:42" ht="11.45" customHeight="1" x14ac:dyDescent="0.25">
      <c r="A234" s="458">
        <v>2010</v>
      </c>
      <c r="B234" s="459" t="s">
        <v>498</v>
      </c>
      <c r="C234" s="458" t="s">
        <v>566</v>
      </c>
      <c r="D234" s="460" t="s">
        <v>4</v>
      </c>
      <c r="E234" s="460" t="s">
        <v>249</v>
      </c>
      <c r="F234" s="461" t="s">
        <v>314</v>
      </c>
      <c r="G234" s="440">
        <v>0.3405126</v>
      </c>
      <c r="H234" s="441">
        <v>0.31644610000000001</v>
      </c>
      <c r="I234" s="442">
        <v>0.30899910000000003</v>
      </c>
      <c r="J234" s="272">
        <f t="shared" si="41"/>
        <v>3.1513499999999972E-2</v>
      </c>
      <c r="K234" s="434">
        <f t="shared" si="42"/>
        <v>9.2547236137517294E-2</v>
      </c>
      <c r="L234" s="440">
        <v>1.26421E-2</v>
      </c>
      <c r="M234" s="441"/>
      <c r="N234" s="441"/>
      <c r="O234" s="441"/>
      <c r="P234" s="441"/>
      <c r="Q234" s="441"/>
      <c r="R234" s="441"/>
      <c r="S234" s="441">
        <v>1.1424399999999999E-2</v>
      </c>
      <c r="T234" s="441">
        <f t="shared" si="43"/>
        <v>7.4469999999999814E-3</v>
      </c>
      <c r="U234" s="442">
        <f t="shared" si="44"/>
        <v>0</v>
      </c>
      <c r="V234" s="462">
        <f t="shared" si="45"/>
        <v>0</v>
      </c>
      <c r="W234" s="463">
        <f t="shared" si="46"/>
        <v>0.36252399765180032</v>
      </c>
      <c r="X234" s="580"/>
      <c r="Y234" s="458">
        <v>2010</v>
      </c>
      <c r="Z234" s="459" t="s">
        <v>498</v>
      </c>
      <c r="AA234" s="458" t="s">
        <v>566</v>
      </c>
      <c r="AB234" s="460" t="s">
        <v>4</v>
      </c>
      <c r="AC234" s="460" t="s">
        <v>249</v>
      </c>
      <c r="AD234" s="461" t="s">
        <v>314</v>
      </c>
      <c r="AE234" s="464">
        <f t="shared" si="47"/>
        <v>9.2547236137517294E-2</v>
      </c>
      <c r="AF234" s="464">
        <f t="shared" si="48"/>
        <v>1</v>
      </c>
      <c r="AG234" s="465">
        <f t="shared" si="49"/>
        <v>0.40116458025925433</v>
      </c>
      <c r="AH234" s="466"/>
      <c r="AI234" s="466"/>
      <c r="AJ234" s="466"/>
      <c r="AK234" s="466"/>
      <c r="AL234" s="466"/>
      <c r="AM234" s="466"/>
      <c r="AN234" s="466">
        <f t="shared" si="40"/>
        <v>0.36252399765180032</v>
      </c>
      <c r="AO234" s="466">
        <f t="shared" si="40"/>
        <v>0.23631142208894562</v>
      </c>
      <c r="AP234" s="467">
        <f t="shared" si="40"/>
        <v>0</v>
      </c>
    </row>
    <row r="235" spans="1:42" ht="11.45" customHeight="1" x14ac:dyDescent="0.25">
      <c r="A235" s="458">
        <v>2008</v>
      </c>
      <c r="B235" s="459" t="s">
        <v>498</v>
      </c>
      <c r="C235" s="458" t="s">
        <v>566</v>
      </c>
      <c r="D235" s="460" t="s">
        <v>6</v>
      </c>
      <c r="E235" s="460" t="s">
        <v>250</v>
      </c>
      <c r="F235" s="461" t="s">
        <v>314</v>
      </c>
      <c r="G235" s="440">
        <v>0.34375109999999998</v>
      </c>
      <c r="H235" s="441">
        <v>0.32283139999999999</v>
      </c>
      <c r="I235" s="442">
        <v>0.31368119999999999</v>
      </c>
      <c r="J235" s="272">
        <f t="shared" si="41"/>
        <v>3.0069899999999983E-2</v>
      </c>
      <c r="K235" s="434">
        <f t="shared" si="42"/>
        <v>8.7475792804735705E-2</v>
      </c>
      <c r="L235" s="440">
        <v>8.7466000000000002E-3</v>
      </c>
      <c r="M235" s="441"/>
      <c r="N235" s="441"/>
      <c r="O235" s="441"/>
      <c r="P235" s="441"/>
      <c r="Q235" s="441"/>
      <c r="R235" s="441"/>
      <c r="S235" s="441">
        <v>1.2173099999999999E-2</v>
      </c>
      <c r="T235" s="441">
        <f t="shared" si="43"/>
        <v>9.1501999999999972E-3</v>
      </c>
      <c r="U235" s="442">
        <f t="shared" si="44"/>
        <v>0</v>
      </c>
      <c r="V235" s="462">
        <f t="shared" si="45"/>
        <v>0</v>
      </c>
      <c r="W235" s="463">
        <f t="shared" si="46"/>
        <v>0.40482675366396315</v>
      </c>
      <c r="X235" s="580"/>
      <c r="Y235" s="458">
        <v>2008</v>
      </c>
      <c r="Z235" s="459" t="s">
        <v>498</v>
      </c>
      <c r="AA235" s="458" t="s">
        <v>566</v>
      </c>
      <c r="AB235" s="460" t="s">
        <v>6</v>
      </c>
      <c r="AC235" s="460" t="s">
        <v>250</v>
      </c>
      <c r="AD235" s="461" t="s">
        <v>314</v>
      </c>
      <c r="AE235" s="464">
        <f t="shared" si="47"/>
        <v>8.7475792804735705E-2</v>
      </c>
      <c r="AF235" s="464">
        <f t="shared" si="48"/>
        <v>1</v>
      </c>
      <c r="AG235" s="465">
        <f t="shared" si="49"/>
        <v>0.29087559320117479</v>
      </c>
      <c r="AH235" s="466"/>
      <c r="AI235" s="466"/>
      <c r="AJ235" s="466"/>
      <c r="AK235" s="466"/>
      <c r="AL235" s="466"/>
      <c r="AM235" s="466"/>
      <c r="AN235" s="466">
        <f t="shared" si="40"/>
        <v>0.40482675366396315</v>
      </c>
      <c r="AO235" s="466">
        <f t="shared" si="40"/>
        <v>0.30429765313486251</v>
      </c>
      <c r="AP235" s="467">
        <f t="shared" si="40"/>
        <v>0</v>
      </c>
    </row>
    <row r="236" spans="1:42" ht="11.45" customHeight="1" x14ac:dyDescent="0.25">
      <c r="A236" s="458">
        <v>2006</v>
      </c>
      <c r="B236" s="459" t="s">
        <v>498</v>
      </c>
      <c r="C236" s="458" t="s">
        <v>566</v>
      </c>
      <c r="D236" s="460" t="s">
        <v>8</v>
      </c>
      <c r="E236" s="460" t="s">
        <v>251</v>
      </c>
      <c r="F236" s="461" t="s">
        <v>314</v>
      </c>
      <c r="G236" s="440">
        <v>0.33007350000000002</v>
      </c>
      <c r="H236" s="441">
        <v>0.31319829999999999</v>
      </c>
      <c r="I236" s="442">
        <v>0.30549959999999998</v>
      </c>
      <c r="J236" s="272">
        <f t="shared" si="41"/>
        <v>2.4573900000000037E-2</v>
      </c>
      <c r="K236" s="434">
        <f t="shared" si="42"/>
        <v>7.4449781639544035E-2</v>
      </c>
      <c r="L236" s="440">
        <v>6.4583000000000002E-3</v>
      </c>
      <c r="M236" s="441"/>
      <c r="N236" s="441"/>
      <c r="O236" s="441"/>
      <c r="P236" s="441"/>
      <c r="Q236" s="441"/>
      <c r="R236" s="441"/>
      <c r="S236" s="441">
        <v>1.0416999999999999E-2</v>
      </c>
      <c r="T236" s="441">
        <f t="shared" si="43"/>
        <v>7.6987000000000028E-3</v>
      </c>
      <c r="U236" s="442">
        <f t="shared" si="44"/>
        <v>-9.999999996471165E-8</v>
      </c>
      <c r="V236" s="462">
        <f t="shared" si="45"/>
        <v>-4.0693581387045399E-6</v>
      </c>
      <c r="W236" s="463">
        <f t="shared" si="46"/>
        <v>0.42390503745844099</v>
      </c>
      <c r="X236" s="580"/>
      <c r="Y236" s="458">
        <v>2006</v>
      </c>
      <c r="Z236" s="459" t="s">
        <v>498</v>
      </c>
      <c r="AA236" s="458" t="s">
        <v>566</v>
      </c>
      <c r="AB236" s="460" t="s">
        <v>8</v>
      </c>
      <c r="AC236" s="460" t="s">
        <v>251</v>
      </c>
      <c r="AD236" s="461" t="s">
        <v>314</v>
      </c>
      <c r="AE236" s="464">
        <f t="shared" si="47"/>
        <v>7.4449781639544035E-2</v>
      </c>
      <c r="AF236" s="464">
        <f t="shared" si="48"/>
        <v>1</v>
      </c>
      <c r="AG236" s="465">
        <f t="shared" si="49"/>
        <v>0.26281135676469713</v>
      </c>
      <c r="AH236" s="466"/>
      <c r="AI236" s="466"/>
      <c r="AJ236" s="466"/>
      <c r="AK236" s="466"/>
      <c r="AL236" s="466"/>
      <c r="AM236" s="466"/>
      <c r="AN236" s="466">
        <f t="shared" si="40"/>
        <v>0.42390503745844099</v>
      </c>
      <c r="AO236" s="466">
        <f t="shared" si="40"/>
        <v>0.31328767513500061</v>
      </c>
      <c r="AP236" s="467">
        <f t="shared" si="40"/>
        <v>-4.0693581387045399E-6</v>
      </c>
    </row>
    <row r="237" spans="1:42" ht="11.45" customHeight="1" x14ac:dyDescent="0.25">
      <c r="A237" s="469">
        <v>2013</v>
      </c>
      <c r="B237" s="470" t="s">
        <v>499</v>
      </c>
      <c r="C237" s="469" t="s">
        <v>559</v>
      </c>
      <c r="D237" s="471" t="s">
        <v>20</v>
      </c>
      <c r="E237" s="471" t="s">
        <v>252</v>
      </c>
      <c r="F237" s="472" t="s">
        <v>314</v>
      </c>
      <c r="G237" s="473">
        <v>0.52047429999999995</v>
      </c>
      <c r="H237" s="474">
        <v>0.37868879999999999</v>
      </c>
      <c r="I237" s="475">
        <v>0.3430858</v>
      </c>
      <c r="J237" s="581">
        <f t="shared" si="41"/>
        <v>0.17738849999999995</v>
      </c>
      <c r="K237" s="435">
        <f t="shared" si="42"/>
        <v>0.34082086281685758</v>
      </c>
      <c r="L237" s="473">
        <v>0.1041458</v>
      </c>
      <c r="M237" s="474">
        <v>1.3188E-3</v>
      </c>
      <c r="N237" s="474">
        <v>1.0601E-3</v>
      </c>
      <c r="O237" s="474">
        <v>1.0238000000000001E-3</v>
      </c>
      <c r="P237" s="474">
        <v>3.0196799999999999E-2</v>
      </c>
      <c r="Q237" s="474">
        <v>3.3700000000000001E-4</v>
      </c>
      <c r="R237" s="474"/>
      <c r="S237" s="474">
        <v>3.8316000000000001E-3</v>
      </c>
      <c r="T237" s="474">
        <f t="shared" si="43"/>
        <v>3.5602999999999996E-2</v>
      </c>
      <c r="U237" s="475">
        <f t="shared" si="44"/>
        <v>-1.2840000000002849E-4</v>
      </c>
      <c r="V237" s="476">
        <f t="shared" si="45"/>
        <v>-7.2383497239126844E-4</v>
      </c>
      <c r="W237" s="477">
        <f t="shared" si="46"/>
        <v>2.160004735368979E-2</v>
      </c>
      <c r="X237" s="580"/>
      <c r="Y237" s="469">
        <v>2013</v>
      </c>
      <c r="Z237" s="470" t="s">
        <v>499</v>
      </c>
      <c r="AA237" s="469" t="s">
        <v>559</v>
      </c>
      <c r="AB237" s="471" t="s">
        <v>20</v>
      </c>
      <c r="AC237" s="471" t="s">
        <v>252</v>
      </c>
      <c r="AD237" s="472" t="s">
        <v>314</v>
      </c>
      <c r="AE237" s="478">
        <f t="shared" si="47"/>
        <v>0.34082086281685758</v>
      </c>
      <c r="AF237" s="478">
        <f t="shared" si="48"/>
        <v>1</v>
      </c>
      <c r="AG237" s="479">
        <f t="shared" si="49"/>
        <v>0.58710570301907972</v>
      </c>
      <c r="AH237" s="480">
        <f t="shared" si="49"/>
        <v>7.4345292958675471E-3</v>
      </c>
      <c r="AI237" s="480">
        <f t="shared" si="50"/>
        <v>5.9761483974440296E-3</v>
      </c>
      <c r="AJ237" s="480">
        <f t="shared" si="50"/>
        <v>5.7715128094549557E-3</v>
      </c>
      <c r="AK237" s="480">
        <f t="shared" si="50"/>
        <v>0.17022974995560597</v>
      </c>
      <c r="AL237" s="480">
        <f t="shared" si="40"/>
        <v>1.8997849353255712E-3</v>
      </c>
      <c r="AM237" s="480"/>
      <c r="AN237" s="480">
        <f t="shared" si="40"/>
        <v>2.160004735368979E-2</v>
      </c>
      <c r="AO237" s="480">
        <f t="shared" si="40"/>
        <v>0.20070635920592375</v>
      </c>
      <c r="AP237" s="481">
        <f t="shared" si="40"/>
        <v>-7.2383497239126844E-4</v>
      </c>
    </row>
    <row r="238" spans="1:42" ht="11.45" customHeight="1" x14ac:dyDescent="0.25">
      <c r="A238" s="458">
        <v>2010</v>
      </c>
      <c r="B238" s="459" t="s">
        <v>499</v>
      </c>
      <c r="C238" s="458" t="s">
        <v>559</v>
      </c>
      <c r="D238" s="460" t="s">
        <v>4</v>
      </c>
      <c r="E238" s="460" t="s">
        <v>253</v>
      </c>
      <c r="F238" s="461" t="s">
        <v>314</v>
      </c>
      <c r="G238" s="440">
        <v>0.54727579999999998</v>
      </c>
      <c r="H238" s="441">
        <v>0.4261067</v>
      </c>
      <c r="I238" s="442">
        <v>0.33324189999999998</v>
      </c>
      <c r="J238" s="273">
        <f t="shared" si="41"/>
        <v>0.2140339</v>
      </c>
      <c r="K238" s="436">
        <f t="shared" si="42"/>
        <v>0.39108964803486651</v>
      </c>
      <c r="L238" s="440">
        <v>9.5765000000000003E-2</v>
      </c>
      <c r="M238" s="441">
        <v>8.1789999999999999E-4</v>
      </c>
      <c r="N238" s="441">
        <v>6.514E-4</v>
      </c>
      <c r="O238" s="441">
        <v>8.1749999999999998E-4</v>
      </c>
      <c r="P238" s="441">
        <v>2.0801500000000001E-2</v>
      </c>
      <c r="Q238" s="441">
        <v>6.3770000000000005E-4</v>
      </c>
      <c r="R238" s="441"/>
      <c r="S238" s="441">
        <v>2.0021000000000001E-3</v>
      </c>
      <c r="T238" s="441">
        <f t="shared" si="43"/>
        <v>9.2864800000000025E-2</v>
      </c>
      <c r="U238" s="442">
        <f t="shared" si="44"/>
        <v>-3.2400000000004647E-4</v>
      </c>
      <c r="V238" s="462">
        <f t="shared" si="45"/>
        <v>-1.5137788920355443E-3</v>
      </c>
      <c r="W238" s="463">
        <f t="shared" si="46"/>
        <v>9.3541256782220025E-3</v>
      </c>
      <c r="X238" s="580"/>
      <c r="Y238" s="458">
        <v>2010</v>
      </c>
      <c r="Z238" s="459" t="s">
        <v>499</v>
      </c>
      <c r="AA238" s="458" t="s">
        <v>559</v>
      </c>
      <c r="AB238" s="460" t="s">
        <v>4</v>
      </c>
      <c r="AC238" s="460" t="s">
        <v>253</v>
      </c>
      <c r="AD238" s="461" t="s">
        <v>314</v>
      </c>
      <c r="AE238" s="464">
        <f t="shared" si="47"/>
        <v>0.39108964803486651</v>
      </c>
      <c r="AF238" s="464">
        <f t="shared" si="48"/>
        <v>1</v>
      </c>
      <c r="AG238" s="465">
        <f t="shared" si="49"/>
        <v>0.44742912220914538</v>
      </c>
      <c r="AH238" s="466">
        <f t="shared" si="49"/>
        <v>3.8213572709743641E-3</v>
      </c>
      <c r="AI238" s="466">
        <f t="shared" si="50"/>
        <v>3.0434431181228768E-3</v>
      </c>
      <c r="AJ238" s="466">
        <f t="shared" si="50"/>
        <v>3.819488408144691E-3</v>
      </c>
      <c r="AK238" s="466">
        <f t="shared" si="50"/>
        <v>9.7187875378619934E-2</v>
      </c>
      <c r="AL238" s="466">
        <f t="shared" si="50"/>
        <v>2.9794345662065686E-3</v>
      </c>
      <c r="AM238" s="466"/>
      <c r="AN238" s="466">
        <f t="shared" ref="AN238:AP298" si="51">+S238/$J238</f>
        <v>9.3541256782220025E-3</v>
      </c>
      <c r="AO238" s="466">
        <f t="shared" si="51"/>
        <v>0.43387893226259966</v>
      </c>
      <c r="AP238" s="467">
        <f t="shared" si="51"/>
        <v>-1.5137788920355443E-3</v>
      </c>
    </row>
    <row r="239" spans="1:42" ht="11.45" customHeight="1" x14ac:dyDescent="0.25">
      <c r="A239" s="458">
        <v>2007</v>
      </c>
      <c r="B239" s="459" t="s">
        <v>499</v>
      </c>
      <c r="C239" s="458" t="s">
        <v>559</v>
      </c>
      <c r="D239" s="460" t="s">
        <v>6</v>
      </c>
      <c r="E239" s="460" t="s">
        <v>254</v>
      </c>
      <c r="F239" s="461" t="s">
        <v>314</v>
      </c>
      <c r="G239" s="440">
        <v>0.47457709999999997</v>
      </c>
      <c r="H239" s="441">
        <v>0.36831350000000002</v>
      </c>
      <c r="I239" s="442">
        <v>0.30658059999999998</v>
      </c>
      <c r="J239" s="273">
        <f t="shared" si="41"/>
        <v>0.16799649999999999</v>
      </c>
      <c r="K239" s="436">
        <f t="shared" si="42"/>
        <v>0.35399200677824533</v>
      </c>
      <c r="L239" s="440">
        <v>9.3062400000000003E-2</v>
      </c>
      <c r="M239" s="441">
        <v>1.6011E-3</v>
      </c>
      <c r="N239" s="441">
        <v>7.5650000000000001E-4</v>
      </c>
      <c r="O239" s="441">
        <v>4.6059999999999997E-4</v>
      </c>
      <c r="P239" s="441">
        <v>8.3403000000000001E-3</v>
      </c>
      <c r="Q239" s="441">
        <v>2.1929999999999999E-4</v>
      </c>
      <c r="R239" s="441"/>
      <c r="S239" s="441">
        <v>2.0349000000000001E-3</v>
      </c>
      <c r="T239" s="441">
        <f t="shared" si="43"/>
        <v>6.1732900000000035E-2</v>
      </c>
      <c r="U239" s="442">
        <f t="shared" si="44"/>
        <v>-2.1150000000003111E-4</v>
      </c>
      <c r="V239" s="462">
        <f t="shared" si="45"/>
        <v>-1.2589547996537495E-3</v>
      </c>
      <c r="W239" s="463">
        <f t="shared" si="46"/>
        <v>1.2112752349007272E-2</v>
      </c>
      <c r="X239" s="580"/>
      <c r="Y239" s="458">
        <v>2007</v>
      </c>
      <c r="Z239" s="459" t="s">
        <v>499</v>
      </c>
      <c r="AA239" s="458" t="s">
        <v>559</v>
      </c>
      <c r="AB239" s="460" t="s">
        <v>6</v>
      </c>
      <c r="AC239" s="460" t="s">
        <v>254</v>
      </c>
      <c r="AD239" s="461" t="s">
        <v>314</v>
      </c>
      <c r="AE239" s="464">
        <f t="shared" si="47"/>
        <v>0.35399200677824533</v>
      </c>
      <c r="AF239" s="464">
        <f t="shared" si="48"/>
        <v>1</v>
      </c>
      <c r="AG239" s="465">
        <f t="shared" si="49"/>
        <v>0.55395439785947931</v>
      </c>
      <c r="AH239" s="466">
        <f t="shared" si="49"/>
        <v>9.530555696100812E-3</v>
      </c>
      <c r="AI239" s="466">
        <f t="shared" si="50"/>
        <v>4.5030700044346164E-3</v>
      </c>
      <c r="AJ239" s="466">
        <f t="shared" si="50"/>
        <v>2.7417237859122066E-3</v>
      </c>
      <c r="AK239" s="466">
        <f t="shared" si="50"/>
        <v>4.9645677142083323E-2</v>
      </c>
      <c r="AL239" s="466">
        <f t="shared" si="50"/>
        <v>1.3053843383641921E-3</v>
      </c>
      <c r="AM239" s="466"/>
      <c r="AN239" s="466">
        <f t="shared" si="51"/>
        <v>1.2112752349007272E-2</v>
      </c>
      <c r="AO239" s="466">
        <f t="shared" si="51"/>
        <v>0.36746539362427216</v>
      </c>
      <c r="AP239" s="467">
        <f t="shared" si="51"/>
        <v>-1.2589547996537495E-3</v>
      </c>
    </row>
    <row r="240" spans="1:42" ht="11.45" customHeight="1" x14ac:dyDescent="0.25">
      <c r="A240" s="482">
        <v>2004</v>
      </c>
      <c r="B240" s="483" t="s">
        <v>499</v>
      </c>
      <c r="C240" s="482" t="s">
        <v>559</v>
      </c>
      <c r="D240" s="484" t="s">
        <v>8</v>
      </c>
      <c r="E240" s="484" t="s">
        <v>255</v>
      </c>
      <c r="F240" s="485" t="s">
        <v>415</v>
      </c>
      <c r="G240" s="486">
        <v>0.4464399</v>
      </c>
      <c r="H240" s="487">
        <v>0.31574380000000002</v>
      </c>
      <c r="I240" s="488">
        <v>0.31574380000000002</v>
      </c>
      <c r="J240" s="274">
        <f t="shared" si="41"/>
        <v>0.13069609999999998</v>
      </c>
      <c r="K240" s="432">
        <f t="shared" si="42"/>
        <v>0.2927518351294317</v>
      </c>
      <c r="L240" s="486">
        <v>0.11051900000000001</v>
      </c>
      <c r="M240" s="487">
        <v>2.3554000000000001E-3</v>
      </c>
      <c r="N240" s="487">
        <v>4.0880000000000002E-4</v>
      </c>
      <c r="O240" s="487">
        <v>8.4449999999999998E-4</v>
      </c>
      <c r="P240" s="487">
        <v>9.9658999999999998E-3</v>
      </c>
      <c r="Q240" s="487">
        <v>-2.6999999999999999E-5</v>
      </c>
      <c r="R240" s="487">
        <v>4.035E-4</v>
      </c>
      <c r="S240" s="487">
        <v>0</v>
      </c>
      <c r="T240" s="487"/>
      <c r="U240" s="488">
        <f t="shared" si="44"/>
        <v>6.2259999999999815E-3</v>
      </c>
      <c r="V240" s="489">
        <f t="shared" si="45"/>
        <v>4.7637228654871737E-2</v>
      </c>
      <c r="W240" s="490">
        <f t="shared" si="46"/>
        <v>0</v>
      </c>
      <c r="X240" s="582"/>
      <c r="Y240" s="482">
        <v>2004</v>
      </c>
      <c r="Z240" s="483" t="s">
        <v>499</v>
      </c>
      <c r="AA240" s="482" t="s">
        <v>559</v>
      </c>
      <c r="AB240" s="484" t="s">
        <v>8</v>
      </c>
      <c r="AC240" s="484" t="s">
        <v>255</v>
      </c>
      <c r="AD240" s="485" t="s">
        <v>415</v>
      </c>
      <c r="AE240" s="491">
        <f t="shared" si="47"/>
        <v>0.2927518351294317</v>
      </c>
      <c r="AF240" s="491">
        <f t="shared" si="48"/>
        <v>1</v>
      </c>
      <c r="AG240" s="492">
        <f t="shared" si="49"/>
        <v>0.84561819365688817</v>
      </c>
      <c r="AH240" s="493">
        <f t="shared" si="49"/>
        <v>1.8021960869528626E-2</v>
      </c>
      <c r="AI240" s="493">
        <f t="shared" si="50"/>
        <v>3.127866860602574E-3</v>
      </c>
      <c r="AJ240" s="493">
        <f t="shared" si="50"/>
        <v>6.4615547059170102E-3</v>
      </c>
      <c r="AK240" s="493">
        <f t="shared" si="50"/>
        <v>7.6252466599998014E-2</v>
      </c>
      <c r="AL240" s="493">
        <f t="shared" si="50"/>
        <v>-2.0658611848402517E-4</v>
      </c>
      <c r="AM240" s="493">
        <f t="shared" si="50"/>
        <v>3.0873147706779319E-3</v>
      </c>
      <c r="AN240" s="493">
        <f t="shared" si="51"/>
        <v>0</v>
      </c>
      <c r="AO240" s="493"/>
      <c r="AP240" s="494">
        <f t="shared" si="51"/>
        <v>4.7637228654871737E-2</v>
      </c>
    </row>
    <row r="241" spans="1:42" ht="11.45" customHeight="1" x14ac:dyDescent="0.25">
      <c r="A241" s="482">
        <v>2000</v>
      </c>
      <c r="B241" s="483" t="s">
        <v>499</v>
      </c>
      <c r="C241" s="482" t="s">
        <v>559</v>
      </c>
      <c r="D241" s="484" t="s">
        <v>10</v>
      </c>
      <c r="E241" s="484" t="s">
        <v>256</v>
      </c>
      <c r="F241" s="485" t="s">
        <v>415</v>
      </c>
      <c r="G241" s="486">
        <v>0.4761977</v>
      </c>
      <c r="H241" s="487">
        <v>0.33573950000000002</v>
      </c>
      <c r="I241" s="488">
        <v>0.33573950000000002</v>
      </c>
      <c r="J241" s="274">
        <f t="shared" si="41"/>
        <v>0.14045819999999998</v>
      </c>
      <c r="K241" s="432">
        <f t="shared" si="42"/>
        <v>0.29495774549100084</v>
      </c>
      <c r="L241" s="486">
        <v>0.12325560000000001</v>
      </c>
      <c r="M241" s="487">
        <v>9.5569999999999997E-4</v>
      </c>
      <c r="N241" s="487">
        <v>9.3720000000000001E-4</v>
      </c>
      <c r="O241" s="487">
        <v>1.0591999999999999E-3</v>
      </c>
      <c r="P241" s="487">
        <v>1.04361E-2</v>
      </c>
      <c r="Q241" s="487">
        <v>1.164E-4</v>
      </c>
      <c r="R241" s="487">
        <v>1.189E-4</v>
      </c>
      <c r="S241" s="487">
        <v>0</v>
      </c>
      <c r="T241" s="487"/>
      <c r="U241" s="488">
        <f t="shared" si="44"/>
        <v>3.5790999999999462E-3</v>
      </c>
      <c r="V241" s="489">
        <f t="shared" si="45"/>
        <v>2.5481602355718263E-2</v>
      </c>
      <c r="W241" s="490">
        <f t="shared" si="46"/>
        <v>0</v>
      </c>
      <c r="X241" s="582"/>
      <c r="Y241" s="482">
        <v>2000</v>
      </c>
      <c r="Z241" s="483" t="s">
        <v>499</v>
      </c>
      <c r="AA241" s="482" t="s">
        <v>559</v>
      </c>
      <c r="AB241" s="484" t="s">
        <v>10</v>
      </c>
      <c r="AC241" s="484" t="s">
        <v>256</v>
      </c>
      <c r="AD241" s="485" t="s">
        <v>415</v>
      </c>
      <c r="AE241" s="491">
        <f t="shared" si="47"/>
        <v>0.29495774549100084</v>
      </c>
      <c r="AF241" s="491">
        <f t="shared" si="48"/>
        <v>1</v>
      </c>
      <c r="AG241" s="492">
        <f t="shared" si="49"/>
        <v>0.87752512847238562</v>
      </c>
      <c r="AH241" s="493">
        <f t="shared" si="49"/>
        <v>6.8041595293119239E-3</v>
      </c>
      <c r="AI241" s="493">
        <f t="shared" si="50"/>
        <v>6.6724477460198134E-3</v>
      </c>
      <c r="AJ241" s="493">
        <f t="shared" si="50"/>
        <v>7.5410335601623834E-3</v>
      </c>
      <c r="AK241" s="493">
        <f t="shared" si="50"/>
        <v>7.4300396844043298E-2</v>
      </c>
      <c r="AL241" s="493">
        <f t="shared" si="50"/>
        <v>8.2871630136225596E-4</v>
      </c>
      <c r="AM241" s="493">
        <f t="shared" si="50"/>
        <v>8.4651519099632503E-4</v>
      </c>
      <c r="AN241" s="493">
        <f t="shared" si="51"/>
        <v>0</v>
      </c>
      <c r="AO241" s="493"/>
      <c r="AP241" s="494">
        <f t="shared" si="51"/>
        <v>2.5481602355718263E-2</v>
      </c>
    </row>
    <row r="242" spans="1:42" ht="11.45" customHeight="1" x14ac:dyDescent="0.25">
      <c r="A242" s="482">
        <v>1995</v>
      </c>
      <c r="B242" s="483" t="s">
        <v>499</v>
      </c>
      <c r="C242" s="482" t="s">
        <v>559</v>
      </c>
      <c r="D242" s="484" t="s">
        <v>12</v>
      </c>
      <c r="E242" s="484" t="s">
        <v>257</v>
      </c>
      <c r="F242" s="485" t="s">
        <v>415</v>
      </c>
      <c r="G242" s="486">
        <v>0.50327040000000001</v>
      </c>
      <c r="H242" s="487">
        <v>0.353493</v>
      </c>
      <c r="I242" s="488">
        <v>0.353493</v>
      </c>
      <c r="J242" s="274">
        <f t="shared" si="41"/>
        <v>0.1497774</v>
      </c>
      <c r="K242" s="432">
        <f t="shared" si="42"/>
        <v>0.29760820425759194</v>
      </c>
      <c r="L242" s="486">
        <v>0.1227496</v>
      </c>
      <c r="M242" s="487">
        <v>3.5025999999999998E-3</v>
      </c>
      <c r="N242" s="487">
        <v>1.9656999999999999E-3</v>
      </c>
      <c r="O242" s="487">
        <v>1.5517E-3</v>
      </c>
      <c r="P242" s="487">
        <v>1.70504E-2</v>
      </c>
      <c r="Q242" s="487">
        <v>3.6240000000000003E-4</v>
      </c>
      <c r="R242" s="487">
        <v>6.2049999999999996E-4</v>
      </c>
      <c r="S242" s="487">
        <v>6.4539999999999997E-4</v>
      </c>
      <c r="T242" s="487"/>
      <c r="U242" s="488">
        <f t="shared" si="44"/>
        <v>1.3291000000000275E-3</v>
      </c>
      <c r="V242" s="489">
        <f t="shared" si="45"/>
        <v>8.8738354384575203E-3</v>
      </c>
      <c r="W242" s="490">
        <f t="shared" si="46"/>
        <v>4.3090613136561318E-3</v>
      </c>
      <c r="X242" s="582"/>
      <c r="Y242" s="482">
        <v>1995</v>
      </c>
      <c r="Z242" s="483" t="s">
        <v>499</v>
      </c>
      <c r="AA242" s="482" t="s">
        <v>559</v>
      </c>
      <c r="AB242" s="484" t="s">
        <v>12</v>
      </c>
      <c r="AC242" s="484" t="s">
        <v>257</v>
      </c>
      <c r="AD242" s="485" t="s">
        <v>415</v>
      </c>
      <c r="AE242" s="491">
        <f t="shared" si="47"/>
        <v>0.29760820425759194</v>
      </c>
      <c r="AF242" s="491">
        <f t="shared" si="48"/>
        <v>1</v>
      </c>
      <c r="AG242" s="492">
        <f t="shared" si="49"/>
        <v>0.81954687422802097</v>
      </c>
      <c r="AH242" s="493">
        <f t="shared" si="49"/>
        <v>2.3385370556572617E-2</v>
      </c>
      <c r="AI242" s="493">
        <f t="shared" si="50"/>
        <v>1.3124142894722433E-2</v>
      </c>
      <c r="AJ242" s="493">
        <f t="shared" si="50"/>
        <v>1.036004096746238E-2</v>
      </c>
      <c r="AK242" s="493">
        <f t="shared" si="50"/>
        <v>0.11383826932501165</v>
      </c>
      <c r="AL242" s="493">
        <f t="shared" si="50"/>
        <v>2.4195906725580762E-3</v>
      </c>
      <c r="AM242" s="493">
        <f t="shared" si="50"/>
        <v>4.1428146035383173E-3</v>
      </c>
      <c r="AN242" s="493">
        <f t="shared" si="51"/>
        <v>4.3090613136561318E-3</v>
      </c>
      <c r="AO242" s="493"/>
      <c r="AP242" s="494">
        <f t="shared" si="51"/>
        <v>8.8738354384575203E-3</v>
      </c>
    </row>
    <row r="243" spans="1:42" ht="11.45" customHeight="1" x14ac:dyDescent="0.25">
      <c r="A243" s="482">
        <v>1990</v>
      </c>
      <c r="B243" s="483" t="s">
        <v>499</v>
      </c>
      <c r="C243" s="482" t="s">
        <v>559</v>
      </c>
      <c r="D243" s="484" t="s">
        <v>14</v>
      </c>
      <c r="E243" s="484" t="s">
        <v>258</v>
      </c>
      <c r="F243" s="485" t="s">
        <v>415</v>
      </c>
      <c r="G243" s="486">
        <v>0.41861350000000003</v>
      </c>
      <c r="H243" s="487">
        <v>0.30198819999999998</v>
      </c>
      <c r="I243" s="488">
        <v>0.30198819999999998</v>
      </c>
      <c r="J243" s="274">
        <f t="shared" si="41"/>
        <v>0.11662530000000004</v>
      </c>
      <c r="K243" s="432">
        <f t="shared" si="42"/>
        <v>0.27859899406015343</v>
      </c>
      <c r="L243" s="486">
        <v>9.5558000000000004E-2</v>
      </c>
      <c r="M243" s="487"/>
      <c r="N243" s="487"/>
      <c r="O243" s="487"/>
      <c r="P243" s="487">
        <v>1.47181E-2</v>
      </c>
      <c r="Q243" s="487"/>
      <c r="R243" s="487"/>
      <c r="S243" s="487">
        <v>6.3898000000000002E-3</v>
      </c>
      <c r="T243" s="487"/>
      <c r="U243" s="488">
        <f t="shared" si="44"/>
        <v>-4.0599999999960112E-5</v>
      </c>
      <c r="V243" s="489">
        <f t="shared" si="45"/>
        <v>-3.4812343462319154E-4</v>
      </c>
      <c r="W243" s="490">
        <f t="shared" si="46"/>
        <v>5.4789140949691E-2</v>
      </c>
      <c r="X243" s="582"/>
      <c r="Y243" s="482">
        <v>1990</v>
      </c>
      <c r="Z243" s="483" t="s">
        <v>499</v>
      </c>
      <c r="AA243" s="482" t="s">
        <v>559</v>
      </c>
      <c r="AB243" s="484" t="s">
        <v>14</v>
      </c>
      <c r="AC243" s="484" t="s">
        <v>258</v>
      </c>
      <c r="AD243" s="485" t="s">
        <v>415</v>
      </c>
      <c r="AE243" s="491">
        <f t="shared" si="47"/>
        <v>0.27859899406015343</v>
      </c>
      <c r="AF243" s="491">
        <f t="shared" si="48"/>
        <v>1</v>
      </c>
      <c r="AG243" s="492">
        <f t="shared" si="49"/>
        <v>0.81935909275260144</v>
      </c>
      <c r="AH243" s="493"/>
      <c r="AI243" s="493"/>
      <c r="AJ243" s="493"/>
      <c r="AK243" s="493">
        <f t="shared" si="50"/>
        <v>0.12619988973233076</v>
      </c>
      <c r="AL243" s="493"/>
      <c r="AM243" s="493"/>
      <c r="AN243" s="493">
        <f t="shared" si="51"/>
        <v>5.4789140949691E-2</v>
      </c>
      <c r="AO243" s="493"/>
      <c r="AP243" s="494">
        <f t="shared" si="51"/>
        <v>-3.4812343462319154E-4</v>
      </c>
    </row>
    <row r="244" spans="1:42" ht="11.45" customHeight="1" x14ac:dyDescent="0.25">
      <c r="A244" s="482">
        <v>1985</v>
      </c>
      <c r="B244" s="483" t="s">
        <v>499</v>
      </c>
      <c r="C244" s="482" t="s">
        <v>559</v>
      </c>
      <c r="D244" s="484" t="s">
        <v>16</v>
      </c>
      <c r="E244" s="484" t="s">
        <v>259</v>
      </c>
      <c r="F244" s="485" t="s">
        <v>415</v>
      </c>
      <c r="G244" s="486">
        <v>0.43320710000000001</v>
      </c>
      <c r="H244" s="487">
        <v>0.3143918</v>
      </c>
      <c r="I244" s="488">
        <v>0.3143918</v>
      </c>
      <c r="J244" s="274">
        <f t="shared" si="41"/>
        <v>0.11881530000000001</v>
      </c>
      <c r="K244" s="432">
        <f t="shared" si="42"/>
        <v>0.27426905053033529</v>
      </c>
      <c r="L244" s="486"/>
      <c r="M244" s="487"/>
      <c r="N244" s="487"/>
      <c r="O244" s="487"/>
      <c r="P244" s="487">
        <v>1.9578499999999999E-2</v>
      </c>
      <c r="Q244" s="487"/>
      <c r="R244" s="487"/>
      <c r="S244" s="487">
        <v>9.8935099999999998E-2</v>
      </c>
      <c r="T244" s="487"/>
      <c r="U244" s="488">
        <f t="shared" si="44"/>
        <v>3.0170000000001584E-4</v>
      </c>
      <c r="V244" s="489">
        <f t="shared" si="45"/>
        <v>2.5392352668386631E-3</v>
      </c>
      <c r="W244" s="490">
        <f t="shared" si="46"/>
        <v>0.83267979797214653</v>
      </c>
      <c r="X244" s="582"/>
      <c r="Y244" s="482">
        <v>1985</v>
      </c>
      <c r="Z244" s="483" t="s">
        <v>499</v>
      </c>
      <c r="AA244" s="482" t="s">
        <v>559</v>
      </c>
      <c r="AB244" s="484" t="s">
        <v>16</v>
      </c>
      <c r="AC244" s="484" t="s">
        <v>259</v>
      </c>
      <c r="AD244" s="485" t="s">
        <v>415</v>
      </c>
      <c r="AE244" s="491">
        <f t="shared" si="47"/>
        <v>0.27426905053033529</v>
      </c>
      <c r="AF244" s="491">
        <f t="shared" si="48"/>
        <v>1</v>
      </c>
      <c r="AG244" s="492"/>
      <c r="AH244" s="493"/>
      <c r="AI244" s="493"/>
      <c r="AJ244" s="493"/>
      <c r="AK244" s="493">
        <f t="shared" si="50"/>
        <v>0.16478096676101475</v>
      </c>
      <c r="AL244" s="493"/>
      <c r="AM244" s="493"/>
      <c r="AN244" s="493">
        <f t="shared" si="51"/>
        <v>0.83267979797214653</v>
      </c>
      <c r="AO244" s="493"/>
      <c r="AP244" s="494">
        <f t="shared" si="51"/>
        <v>2.5392352668386631E-3</v>
      </c>
    </row>
    <row r="245" spans="1:42" ht="11.45" customHeight="1" x14ac:dyDescent="0.25">
      <c r="A245" s="550">
        <v>1980</v>
      </c>
      <c r="B245" s="551" t="s">
        <v>499</v>
      </c>
      <c r="C245" s="550" t="s">
        <v>559</v>
      </c>
      <c r="D245" s="552" t="s">
        <v>18</v>
      </c>
      <c r="E245" s="552" t="s">
        <v>260</v>
      </c>
      <c r="F245" s="553" t="s">
        <v>415</v>
      </c>
      <c r="G245" s="554">
        <v>0.41531669999999998</v>
      </c>
      <c r="H245" s="555">
        <v>0.31783169999999999</v>
      </c>
      <c r="I245" s="556">
        <v>0.31783169999999999</v>
      </c>
      <c r="J245" s="275">
        <f t="shared" si="41"/>
        <v>9.7484999999999988E-2</v>
      </c>
      <c r="K245" s="433">
        <f t="shared" si="42"/>
        <v>0.23472448856499148</v>
      </c>
      <c r="L245" s="554"/>
      <c r="M245" s="555"/>
      <c r="N245" s="555"/>
      <c r="O245" s="555"/>
      <c r="P245" s="555"/>
      <c r="Q245" s="555"/>
      <c r="R245" s="555"/>
      <c r="S245" s="555"/>
      <c r="T245" s="555"/>
      <c r="U245" s="556"/>
      <c r="V245" s="557">
        <f t="shared" si="45"/>
        <v>0</v>
      </c>
      <c r="W245" s="558">
        <f t="shared" si="46"/>
        <v>0</v>
      </c>
      <c r="X245" s="582"/>
      <c r="Y245" s="550">
        <v>1980</v>
      </c>
      <c r="Z245" s="551" t="s">
        <v>499</v>
      </c>
      <c r="AA245" s="550" t="s">
        <v>559</v>
      </c>
      <c r="AB245" s="552" t="s">
        <v>18</v>
      </c>
      <c r="AC245" s="552" t="s">
        <v>260</v>
      </c>
      <c r="AD245" s="553" t="s">
        <v>415</v>
      </c>
      <c r="AE245" s="559">
        <f t="shared" si="47"/>
        <v>0.23472448856499148</v>
      </c>
      <c r="AF245" s="559">
        <f t="shared" si="48"/>
        <v>1</v>
      </c>
      <c r="AG245" s="560"/>
      <c r="AH245" s="561"/>
      <c r="AI245" s="561"/>
      <c r="AJ245" s="561"/>
      <c r="AK245" s="561"/>
      <c r="AL245" s="561"/>
      <c r="AM245" s="561"/>
      <c r="AN245" s="561"/>
      <c r="AO245" s="561"/>
      <c r="AP245" s="562"/>
    </row>
    <row r="246" spans="1:42" ht="11.45" customHeight="1" x14ac:dyDescent="0.25">
      <c r="A246" s="458">
        <v>2005</v>
      </c>
      <c r="B246" s="459" t="s">
        <v>500</v>
      </c>
      <c r="C246" s="458" t="s">
        <v>559</v>
      </c>
      <c r="D246" s="460" t="s">
        <v>8</v>
      </c>
      <c r="E246" s="460" t="s">
        <v>261</v>
      </c>
      <c r="F246" s="461" t="s">
        <v>314</v>
      </c>
      <c r="G246" s="440">
        <v>0.4657018</v>
      </c>
      <c r="H246" s="441">
        <v>0.27354810000000002</v>
      </c>
      <c r="I246" s="442">
        <v>0.23667759999999999</v>
      </c>
      <c r="J246" s="272">
        <f t="shared" si="41"/>
        <v>0.22902420000000001</v>
      </c>
      <c r="K246" s="434">
        <f t="shared" si="42"/>
        <v>0.49178293921131505</v>
      </c>
      <c r="L246" s="440">
        <v>1.905E-4</v>
      </c>
      <c r="M246" s="441">
        <v>1.06146E-2</v>
      </c>
      <c r="N246" s="441">
        <v>1.57249E-2</v>
      </c>
      <c r="O246" s="441">
        <v>1.19927E-2</v>
      </c>
      <c r="P246" s="441">
        <v>1.6109399999999999E-2</v>
      </c>
      <c r="Q246" s="441">
        <v>8.6E-3</v>
      </c>
      <c r="R246" s="441">
        <v>6.1380000000000002E-3</v>
      </c>
      <c r="S246" s="441">
        <v>0.1236503</v>
      </c>
      <c r="T246" s="441">
        <f t="shared" si="43"/>
        <v>3.6870500000000028E-2</v>
      </c>
      <c r="U246" s="442">
        <f t="shared" si="44"/>
        <v>-8.6670000000002578E-4</v>
      </c>
      <c r="V246" s="462">
        <f t="shared" si="45"/>
        <v>-3.7843162425631252E-3</v>
      </c>
      <c r="W246" s="463">
        <f t="shared" si="46"/>
        <v>0.53990058692487519</v>
      </c>
      <c r="X246" s="580"/>
      <c r="Y246" s="458">
        <v>2005</v>
      </c>
      <c r="Z246" s="459" t="s">
        <v>500</v>
      </c>
      <c r="AA246" s="458" t="s">
        <v>559</v>
      </c>
      <c r="AB246" s="460" t="s">
        <v>8</v>
      </c>
      <c r="AC246" s="460" t="s">
        <v>261</v>
      </c>
      <c r="AD246" s="461" t="s">
        <v>314</v>
      </c>
      <c r="AE246" s="464">
        <f t="shared" si="47"/>
        <v>0.49178293921131505</v>
      </c>
      <c r="AF246" s="464">
        <f t="shared" si="48"/>
        <v>1</v>
      </c>
      <c r="AG246" s="465">
        <f t="shared" si="49"/>
        <v>8.3178982832381903E-4</v>
      </c>
      <c r="AH246" s="466">
        <f t="shared" si="49"/>
        <v>4.6347067253154905E-2</v>
      </c>
      <c r="AI246" s="466">
        <f t="shared" si="50"/>
        <v>6.866042977117702E-2</v>
      </c>
      <c r="AJ246" s="466">
        <f t="shared" si="50"/>
        <v>5.2364335297317925E-2</v>
      </c>
      <c r="AK246" s="466">
        <f t="shared" si="50"/>
        <v>7.0339291655641623E-2</v>
      </c>
      <c r="AL246" s="466">
        <f t="shared" si="50"/>
        <v>3.7550616921705214E-2</v>
      </c>
      <c r="AM246" s="466">
        <f t="shared" si="50"/>
        <v>2.6800661240165887E-2</v>
      </c>
      <c r="AN246" s="466">
        <f t="shared" si="51"/>
        <v>0.53990058692487519</v>
      </c>
      <c r="AO246" s="466">
        <f t="shared" si="51"/>
        <v>0.16098953735020152</v>
      </c>
      <c r="AP246" s="467">
        <f t="shared" si="51"/>
        <v>-3.7843162425631252E-3</v>
      </c>
    </row>
    <row r="247" spans="1:42" ht="11.45" customHeight="1" x14ac:dyDescent="0.25">
      <c r="A247" s="458">
        <v>2000</v>
      </c>
      <c r="B247" s="459" t="s">
        <v>500</v>
      </c>
      <c r="C247" s="458" t="s">
        <v>559</v>
      </c>
      <c r="D247" s="460" t="s">
        <v>10</v>
      </c>
      <c r="E247" s="460" t="s">
        <v>262</v>
      </c>
      <c r="F247" s="461" t="s">
        <v>314</v>
      </c>
      <c r="G247" s="440">
        <v>0.46996900000000003</v>
      </c>
      <c r="H247" s="441">
        <v>0.28922740000000002</v>
      </c>
      <c r="I247" s="442">
        <v>0.2518608</v>
      </c>
      <c r="J247" s="272">
        <f t="shared" si="41"/>
        <v>0.21810820000000003</v>
      </c>
      <c r="K247" s="434">
        <f t="shared" si="42"/>
        <v>0.46409061023173875</v>
      </c>
      <c r="L247" s="440">
        <v>0.1137421</v>
      </c>
      <c r="M247" s="441">
        <v>1.26511E-2</v>
      </c>
      <c r="N247" s="441">
        <v>1.37162E-2</v>
      </c>
      <c r="O247" s="441">
        <v>6.5709000000000002E-3</v>
      </c>
      <c r="P247" s="441">
        <v>1.7344200000000001E-2</v>
      </c>
      <c r="Q247" s="441">
        <v>1.0061E-2</v>
      </c>
      <c r="R247" s="441">
        <v>7.1310999999999996E-3</v>
      </c>
      <c r="S247" s="441">
        <v>-2.37E-5</v>
      </c>
      <c r="T247" s="441">
        <f t="shared" si="43"/>
        <v>3.7366600000000028E-2</v>
      </c>
      <c r="U247" s="442">
        <f t="shared" si="44"/>
        <v>-4.5130000000001558E-4</v>
      </c>
      <c r="V247" s="462">
        <f t="shared" si="45"/>
        <v>-2.0691565012228587E-3</v>
      </c>
      <c r="W247" s="463">
        <f t="shared" si="46"/>
        <v>-1.0866166425654789E-4</v>
      </c>
      <c r="X247" s="580"/>
      <c r="Y247" s="458">
        <v>2000</v>
      </c>
      <c r="Z247" s="459" t="s">
        <v>500</v>
      </c>
      <c r="AA247" s="458" t="s">
        <v>559</v>
      </c>
      <c r="AB247" s="460" t="s">
        <v>10</v>
      </c>
      <c r="AC247" s="460" t="s">
        <v>262</v>
      </c>
      <c r="AD247" s="461" t="s">
        <v>314</v>
      </c>
      <c r="AE247" s="464">
        <f t="shared" si="47"/>
        <v>0.46409061023173875</v>
      </c>
      <c r="AF247" s="464">
        <f t="shared" si="48"/>
        <v>1</v>
      </c>
      <c r="AG247" s="465">
        <f t="shared" si="49"/>
        <v>0.52149391907319387</v>
      </c>
      <c r="AH247" s="466">
        <f t="shared" si="49"/>
        <v>5.8003779775359199E-2</v>
      </c>
      <c r="AI247" s="466">
        <f t="shared" si="50"/>
        <v>6.2887135834416116E-2</v>
      </c>
      <c r="AJ247" s="466">
        <f t="shared" si="50"/>
        <v>3.0126790281154031E-2</v>
      </c>
      <c r="AK247" s="466">
        <f t="shared" si="50"/>
        <v>7.9521081738329863E-2</v>
      </c>
      <c r="AL247" s="466">
        <f t="shared" si="50"/>
        <v>4.6128481185026507E-2</v>
      </c>
      <c r="AM247" s="466">
        <f t="shared" si="50"/>
        <v>3.2695240252315128E-2</v>
      </c>
      <c r="AN247" s="466">
        <f t="shared" si="51"/>
        <v>-1.0866166425654789E-4</v>
      </c>
      <c r="AO247" s="466">
        <f t="shared" si="51"/>
        <v>0.17132139002568461</v>
      </c>
      <c r="AP247" s="467">
        <f t="shared" si="51"/>
        <v>-2.0691565012228587E-3</v>
      </c>
    </row>
    <row r="248" spans="1:42" ht="11.45" customHeight="1" x14ac:dyDescent="0.25">
      <c r="A248" s="458">
        <v>1995</v>
      </c>
      <c r="B248" s="459" t="s">
        <v>500</v>
      </c>
      <c r="C248" s="458" t="s">
        <v>559</v>
      </c>
      <c r="D248" s="460" t="s">
        <v>12</v>
      </c>
      <c r="E248" s="460" t="s">
        <v>263</v>
      </c>
      <c r="F248" s="461" t="s">
        <v>314</v>
      </c>
      <c r="G248" s="440">
        <v>0.48965170000000002</v>
      </c>
      <c r="H248" s="441">
        <v>0.26252789999999998</v>
      </c>
      <c r="I248" s="442">
        <v>0.2213349</v>
      </c>
      <c r="J248" s="272">
        <f t="shared" si="41"/>
        <v>0.26831680000000002</v>
      </c>
      <c r="K248" s="434">
        <f t="shared" si="42"/>
        <v>0.5479748155678823</v>
      </c>
      <c r="L248" s="440">
        <v>0.12037929999999999</v>
      </c>
      <c r="M248" s="441">
        <v>7.8718999999999994E-3</v>
      </c>
      <c r="N248" s="441">
        <v>3.2779200000000001E-2</v>
      </c>
      <c r="O248" s="441">
        <v>1.11894E-2</v>
      </c>
      <c r="P248" s="441">
        <v>3.04455E-2</v>
      </c>
      <c r="Q248" s="441">
        <v>1.49403E-2</v>
      </c>
      <c r="R248" s="441">
        <v>1.06949E-2</v>
      </c>
      <c r="S248" s="441">
        <v>8.6970000000000005E-4</v>
      </c>
      <c r="T248" s="441">
        <f t="shared" si="43"/>
        <v>4.119299999999998E-2</v>
      </c>
      <c r="U248" s="442">
        <f t="shared" si="44"/>
        <v>-2.0463999999999483E-3</v>
      </c>
      <c r="V248" s="462">
        <f t="shared" si="45"/>
        <v>-7.6268053286262663E-3</v>
      </c>
      <c r="W248" s="463">
        <f t="shared" si="46"/>
        <v>3.2413177259120562E-3</v>
      </c>
      <c r="X248" s="580"/>
      <c r="Y248" s="458">
        <v>1995</v>
      </c>
      <c r="Z248" s="459" t="s">
        <v>500</v>
      </c>
      <c r="AA248" s="458" t="s">
        <v>559</v>
      </c>
      <c r="AB248" s="460" t="s">
        <v>12</v>
      </c>
      <c r="AC248" s="460" t="s">
        <v>263</v>
      </c>
      <c r="AD248" s="461" t="s">
        <v>314</v>
      </c>
      <c r="AE248" s="464">
        <f t="shared" si="47"/>
        <v>0.5479748155678823</v>
      </c>
      <c r="AF248" s="464">
        <f t="shared" si="48"/>
        <v>1</v>
      </c>
      <c r="AG248" s="465">
        <f t="shared" si="49"/>
        <v>0.44864615260766372</v>
      </c>
      <c r="AH248" s="466">
        <f t="shared" si="49"/>
        <v>2.9338080955050146E-2</v>
      </c>
      <c r="AI248" s="466">
        <f t="shared" si="50"/>
        <v>0.12216603656573125</v>
      </c>
      <c r="AJ248" s="466">
        <f t="shared" si="50"/>
        <v>4.1702196806163459E-2</v>
      </c>
      <c r="AK248" s="466">
        <f t="shared" si="50"/>
        <v>0.11346848203317868</v>
      </c>
      <c r="AL248" s="466">
        <f t="shared" si="50"/>
        <v>5.5681567460554089E-2</v>
      </c>
      <c r="AM248" s="466">
        <f t="shared" si="50"/>
        <v>3.9859226108838505E-2</v>
      </c>
      <c r="AN248" s="466">
        <f t="shared" si="51"/>
        <v>3.2413177259120562E-3</v>
      </c>
      <c r="AO248" s="466">
        <f t="shared" si="51"/>
        <v>0.15352374506553437</v>
      </c>
      <c r="AP248" s="467">
        <f t="shared" si="51"/>
        <v>-7.6268053286262663E-3</v>
      </c>
    </row>
    <row r="249" spans="1:42" ht="11.45" customHeight="1" x14ac:dyDescent="0.25">
      <c r="A249" s="458">
        <v>1992</v>
      </c>
      <c r="B249" s="459" t="s">
        <v>500</v>
      </c>
      <c r="C249" s="458" t="s">
        <v>559</v>
      </c>
      <c r="D249" s="460" t="s">
        <v>14</v>
      </c>
      <c r="E249" s="460" t="s">
        <v>264</v>
      </c>
      <c r="F249" s="461" t="s">
        <v>314</v>
      </c>
      <c r="G249" s="440">
        <v>0.46119149999999998</v>
      </c>
      <c r="H249" s="441">
        <v>0.2600943</v>
      </c>
      <c r="I249" s="442">
        <v>0.22912299999999999</v>
      </c>
      <c r="J249" s="272">
        <f t="shared" si="41"/>
        <v>0.23206849999999998</v>
      </c>
      <c r="K249" s="434">
        <f t="shared" si="42"/>
        <v>0.5031933589409171</v>
      </c>
      <c r="L249" s="440">
        <v>0.1193028</v>
      </c>
      <c r="M249" s="441">
        <v>1.0132E-2</v>
      </c>
      <c r="N249" s="441">
        <v>1.9277900000000001E-2</v>
      </c>
      <c r="O249" s="441"/>
      <c r="P249" s="441">
        <v>2.37962E-2</v>
      </c>
      <c r="Q249" s="441"/>
      <c r="R249" s="441"/>
      <c r="S249" s="441">
        <v>2.9480099999999999E-2</v>
      </c>
      <c r="T249" s="441">
        <f t="shared" si="43"/>
        <v>3.0971300000000007E-2</v>
      </c>
      <c r="U249" s="442">
        <f t="shared" si="44"/>
        <v>-8.9179999999999815E-4</v>
      </c>
      <c r="V249" s="462">
        <f t="shared" si="45"/>
        <v>-3.8428308882937504E-3</v>
      </c>
      <c r="W249" s="463">
        <f t="shared" si="46"/>
        <v>0.12703188929130838</v>
      </c>
      <c r="X249" s="580"/>
      <c r="Y249" s="458">
        <v>1992</v>
      </c>
      <c r="Z249" s="459" t="s">
        <v>500</v>
      </c>
      <c r="AA249" s="458" t="s">
        <v>559</v>
      </c>
      <c r="AB249" s="460" t="s">
        <v>14</v>
      </c>
      <c r="AC249" s="460" t="s">
        <v>264</v>
      </c>
      <c r="AD249" s="461" t="s">
        <v>314</v>
      </c>
      <c r="AE249" s="464">
        <f t="shared" si="47"/>
        <v>0.5031933589409171</v>
      </c>
      <c r="AF249" s="464">
        <f t="shared" si="48"/>
        <v>1</v>
      </c>
      <c r="AG249" s="465">
        <f t="shared" si="49"/>
        <v>0.51408441904006796</v>
      </c>
      <c r="AH249" s="466">
        <f t="shared" si="49"/>
        <v>4.3659522942579458E-2</v>
      </c>
      <c r="AI249" s="466">
        <f t="shared" si="50"/>
        <v>8.3069869456647502E-2</v>
      </c>
      <c r="AJ249" s="466"/>
      <c r="AK249" s="466">
        <f t="shared" si="50"/>
        <v>0.1025395518995469</v>
      </c>
      <c r="AL249" s="466"/>
      <c r="AM249" s="466"/>
      <c r="AN249" s="466">
        <f t="shared" si="51"/>
        <v>0.12703188929130838</v>
      </c>
      <c r="AO249" s="466">
        <f t="shared" si="51"/>
        <v>0.13345757825814364</v>
      </c>
      <c r="AP249" s="467">
        <f t="shared" si="51"/>
        <v>-3.8428308882937504E-3</v>
      </c>
    </row>
    <row r="250" spans="1:42" ht="11.45" customHeight="1" x14ac:dyDescent="0.25">
      <c r="A250" s="458">
        <v>1987</v>
      </c>
      <c r="B250" s="459" t="s">
        <v>500</v>
      </c>
      <c r="C250" s="458" t="s">
        <v>559</v>
      </c>
      <c r="D250" s="460" t="s">
        <v>16</v>
      </c>
      <c r="E250" s="460" t="s">
        <v>265</v>
      </c>
      <c r="F250" s="461" t="s">
        <v>314</v>
      </c>
      <c r="G250" s="440">
        <v>0.42944189999999999</v>
      </c>
      <c r="H250" s="441">
        <v>0.2534072</v>
      </c>
      <c r="I250" s="442">
        <v>0.2115136</v>
      </c>
      <c r="J250" s="272">
        <f t="shared" si="41"/>
        <v>0.21792829999999999</v>
      </c>
      <c r="K250" s="434">
        <f t="shared" si="42"/>
        <v>0.5074686470975468</v>
      </c>
      <c r="L250" s="440">
        <v>0.1217563</v>
      </c>
      <c r="M250" s="441">
        <v>1.15844E-2</v>
      </c>
      <c r="N250" s="441">
        <v>1.37544E-2</v>
      </c>
      <c r="O250" s="441">
        <v>6.2167999999999998E-3</v>
      </c>
      <c r="P250" s="441">
        <v>8.9990000000000001E-3</v>
      </c>
      <c r="Q250" s="441"/>
      <c r="R250" s="441"/>
      <c r="S250" s="441">
        <v>1.40629E-2</v>
      </c>
      <c r="T250" s="441">
        <f t="shared" si="43"/>
        <v>4.1893600000000003E-2</v>
      </c>
      <c r="U250" s="442">
        <f t="shared" si="44"/>
        <v>-3.3910000000000884E-4</v>
      </c>
      <c r="V250" s="462">
        <f t="shared" si="45"/>
        <v>-1.5560163595091086E-3</v>
      </c>
      <c r="W250" s="463">
        <f t="shared" si="46"/>
        <v>6.4529939434208414E-2</v>
      </c>
      <c r="X250" s="580"/>
      <c r="Y250" s="458">
        <v>1987</v>
      </c>
      <c r="Z250" s="459" t="s">
        <v>500</v>
      </c>
      <c r="AA250" s="458" t="s">
        <v>559</v>
      </c>
      <c r="AB250" s="460" t="s">
        <v>16</v>
      </c>
      <c r="AC250" s="460" t="s">
        <v>265</v>
      </c>
      <c r="AD250" s="461" t="s">
        <v>314</v>
      </c>
      <c r="AE250" s="464">
        <f t="shared" si="47"/>
        <v>0.5074686470975468</v>
      </c>
      <c r="AF250" s="464">
        <f t="shared" si="48"/>
        <v>1</v>
      </c>
      <c r="AG250" s="465">
        <f t="shared" si="49"/>
        <v>0.55869889316807408</v>
      </c>
      <c r="AH250" s="466">
        <f t="shared" si="49"/>
        <v>5.3156932807717036E-2</v>
      </c>
      <c r="AI250" s="466">
        <f t="shared" si="50"/>
        <v>6.3114336228934018E-2</v>
      </c>
      <c r="AJ250" s="466">
        <f t="shared" si="50"/>
        <v>2.8526813635493874E-2</v>
      </c>
      <c r="AK250" s="466">
        <f t="shared" si="50"/>
        <v>4.1293397874438524E-2</v>
      </c>
      <c r="AL250" s="466"/>
      <c r="AM250" s="466"/>
      <c r="AN250" s="466">
        <f t="shared" si="51"/>
        <v>6.4529939434208414E-2</v>
      </c>
      <c r="AO250" s="466">
        <f t="shared" si="51"/>
        <v>0.19223570321064315</v>
      </c>
      <c r="AP250" s="467">
        <f t="shared" si="51"/>
        <v>-1.5560163595091086E-3</v>
      </c>
    </row>
    <row r="251" spans="1:42" ht="11.45" customHeight="1" x14ac:dyDescent="0.25">
      <c r="A251" s="458">
        <v>1981</v>
      </c>
      <c r="B251" s="459" t="s">
        <v>500</v>
      </c>
      <c r="C251" s="458" t="s">
        <v>559</v>
      </c>
      <c r="D251" s="460" t="s">
        <v>18</v>
      </c>
      <c r="E251" s="460" t="s">
        <v>266</v>
      </c>
      <c r="F251" s="461" t="s">
        <v>314</v>
      </c>
      <c r="G251" s="440">
        <v>0.41133779999999998</v>
      </c>
      <c r="H251" s="441">
        <v>0.2409104</v>
      </c>
      <c r="I251" s="442">
        <v>0.19697110000000001</v>
      </c>
      <c r="J251" s="272">
        <f t="shared" si="41"/>
        <v>0.21436669999999997</v>
      </c>
      <c r="K251" s="434">
        <f t="shared" si="42"/>
        <v>0.52114515126010785</v>
      </c>
      <c r="L251" s="440">
        <v>0.1134676</v>
      </c>
      <c r="M251" s="441">
        <v>9.1873000000000007E-3</v>
      </c>
      <c r="N251" s="441">
        <v>9.8820999999999996E-3</v>
      </c>
      <c r="O251" s="441"/>
      <c r="P251" s="441">
        <v>5.6477999999999997E-3</v>
      </c>
      <c r="Q251" s="441"/>
      <c r="R251" s="441"/>
      <c r="S251" s="441">
        <v>3.2717700000000002E-2</v>
      </c>
      <c r="T251" s="441">
        <f t="shared" si="43"/>
        <v>4.3939299999999987E-2</v>
      </c>
      <c r="U251" s="442">
        <f t="shared" si="44"/>
        <v>-4.7510000000003383E-4</v>
      </c>
      <c r="V251" s="462">
        <f t="shared" si="45"/>
        <v>-2.2162957213038869E-3</v>
      </c>
      <c r="W251" s="463">
        <f t="shared" si="46"/>
        <v>0.15262491795600719</v>
      </c>
      <c r="X251" s="580"/>
      <c r="Y251" s="458">
        <v>1981</v>
      </c>
      <c r="Z251" s="459" t="s">
        <v>500</v>
      </c>
      <c r="AA251" s="458" t="s">
        <v>559</v>
      </c>
      <c r="AB251" s="460" t="s">
        <v>18</v>
      </c>
      <c r="AC251" s="460" t="s">
        <v>266</v>
      </c>
      <c r="AD251" s="461" t="s">
        <v>314</v>
      </c>
      <c r="AE251" s="464">
        <f t="shared" si="47"/>
        <v>0.52114515126010785</v>
      </c>
      <c r="AF251" s="464">
        <f t="shared" si="48"/>
        <v>1</v>
      </c>
      <c r="AG251" s="465">
        <f t="shared" si="49"/>
        <v>0.52931542072532733</v>
      </c>
      <c r="AH251" s="466">
        <f t="shared" si="49"/>
        <v>4.2857869249281734E-2</v>
      </c>
      <c r="AI251" s="466">
        <f t="shared" si="50"/>
        <v>4.6099044301190439E-2</v>
      </c>
      <c r="AJ251" s="466"/>
      <c r="AK251" s="466">
        <f t="shared" si="50"/>
        <v>2.6346442801050727E-2</v>
      </c>
      <c r="AL251" s="466"/>
      <c r="AM251" s="466"/>
      <c r="AN251" s="466">
        <f t="shared" si="51"/>
        <v>0.15262491795600719</v>
      </c>
      <c r="AO251" s="466">
        <f t="shared" si="51"/>
        <v>0.20497260068844644</v>
      </c>
      <c r="AP251" s="467">
        <f t="shared" si="51"/>
        <v>-2.2162957213038869E-3</v>
      </c>
    </row>
    <row r="252" spans="1:42" ht="11.45" customHeight="1" x14ac:dyDescent="0.25">
      <c r="A252" s="458">
        <v>1975</v>
      </c>
      <c r="B252" s="459" t="s">
        <v>500</v>
      </c>
      <c r="C252" s="458" t="s">
        <v>559</v>
      </c>
      <c r="D252" s="460" t="s">
        <v>50</v>
      </c>
      <c r="E252" s="460" t="s">
        <v>267</v>
      </c>
      <c r="F252" s="461" t="s">
        <v>314</v>
      </c>
      <c r="G252" s="440">
        <v>0.39984409999999998</v>
      </c>
      <c r="H252" s="441">
        <v>0.27353420000000001</v>
      </c>
      <c r="I252" s="442">
        <v>0.2150869</v>
      </c>
      <c r="J252" s="272">
        <f t="shared" si="41"/>
        <v>0.18475719999999998</v>
      </c>
      <c r="K252" s="434">
        <f t="shared" si="42"/>
        <v>0.46207309298799204</v>
      </c>
      <c r="L252" s="440">
        <v>8.2731799999999994E-2</v>
      </c>
      <c r="M252" s="441">
        <v>9.3548999999999993E-3</v>
      </c>
      <c r="N252" s="441">
        <v>7.9381999999999994E-3</v>
      </c>
      <c r="O252" s="441"/>
      <c r="P252" s="441">
        <v>2.3804999999999998E-3</v>
      </c>
      <c r="Q252" s="441"/>
      <c r="R252" s="441"/>
      <c r="S252" s="441">
        <v>2.4124199999999998E-2</v>
      </c>
      <c r="T252" s="441">
        <f t="shared" si="43"/>
        <v>5.8447300000000008E-2</v>
      </c>
      <c r="U252" s="442">
        <f t="shared" si="44"/>
        <v>-2.197000000000171E-4</v>
      </c>
      <c r="V252" s="462">
        <f t="shared" si="45"/>
        <v>-1.1891282180072934E-3</v>
      </c>
      <c r="W252" s="463">
        <f t="shared" si="46"/>
        <v>0.13057244859740244</v>
      </c>
      <c r="X252" s="580"/>
      <c r="Y252" s="458">
        <v>1975</v>
      </c>
      <c r="Z252" s="459" t="s">
        <v>500</v>
      </c>
      <c r="AA252" s="458" t="s">
        <v>559</v>
      </c>
      <c r="AB252" s="460" t="s">
        <v>50</v>
      </c>
      <c r="AC252" s="460" t="s">
        <v>267</v>
      </c>
      <c r="AD252" s="461" t="s">
        <v>314</v>
      </c>
      <c r="AE252" s="464">
        <f t="shared" si="47"/>
        <v>0.46207309298799204</v>
      </c>
      <c r="AF252" s="464">
        <f t="shared" si="48"/>
        <v>1</v>
      </c>
      <c r="AG252" s="465">
        <f t="shared" si="49"/>
        <v>0.44778660858683722</v>
      </c>
      <c r="AH252" s="466">
        <f t="shared" si="49"/>
        <v>5.0633480048409479E-2</v>
      </c>
      <c r="AI252" s="466">
        <f t="shared" si="50"/>
        <v>4.2965578608032594E-2</v>
      </c>
      <c r="AJ252" s="466"/>
      <c r="AK252" s="466">
        <f t="shared" si="50"/>
        <v>1.2884477573810385E-2</v>
      </c>
      <c r="AL252" s="466"/>
      <c r="AM252" s="466"/>
      <c r="AN252" s="466">
        <f t="shared" si="51"/>
        <v>0.13057244859740244</v>
      </c>
      <c r="AO252" s="466">
        <f t="shared" si="51"/>
        <v>0.31634653480351516</v>
      </c>
      <c r="AP252" s="467">
        <f t="shared" si="51"/>
        <v>-1.1891282180072934E-3</v>
      </c>
    </row>
    <row r="253" spans="1:42" ht="11.45" customHeight="1" x14ac:dyDescent="0.25">
      <c r="A253" s="458">
        <v>1967</v>
      </c>
      <c r="B253" s="459" t="s">
        <v>500</v>
      </c>
      <c r="C253" s="458" t="s">
        <v>559</v>
      </c>
      <c r="D253" s="460" t="s">
        <v>50</v>
      </c>
      <c r="E253" s="460" t="s">
        <v>268</v>
      </c>
      <c r="F253" s="461" t="s">
        <v>314</v>
      </c>
      <c r="G253" s="440">
        <v>0.39053490000000002</v>
      </c>
      <c r="H253" s="441">
        <v>0.31629200000000002</v>
      </c>
      <c r="I253" s="442">
        <v>0.26046970000000003</v>
      </c>
      <c r="J253" s="272">
        <f t="shared" si="41"/>
        <v>0.13006519999999999</v>
      </c>
      <c r="K253" s="434">
        <f t="shared" si="42"/>
        <v>0.3330437305347102</v>
      </c>
      <c r="L253" s="440">
        <v>5.1537600000000003E-2</v>
      </c>
      <c r="M253" s="441">
        <v>8.4737000000000007E-3</v>
      </c>
      <c r="N253" s="441">
        <v>9.9813000000000002E-3</v>
      </c>
      <c r="O253" s="441"/>
      <c r="P253" s="441">
        <v>2.4115E-3</v>
      </c>
      <c r="Q253" s="441"/>
      <c r="R253" s="441"/>
      <c r="S253" s="441">
        <v>1.8198000000000001E-3</v>
      </c>
      <c r="T253" s="441">
        <f t="shared" si="43"/>
        <v>5.5822299999999991E-2</v>
      </c>
      <c r="U253" s="442">
        <f t="shared" si="44"/>
        <v>1.8999999999991246E-5</v>
      </c>
      <c r="V253" s="462">
        <f t="shared" si="45"/>
        <v>1.4608058112386131E-4</v>
      </c>
      <c r="W253" s="463">
        <f t="shared" si="46"/>
        <v>1.3991444291017122E-2</v>
      </c>
      <c r="X253" s="580"/>
      <c r="Y253" s="458">
        <v>1967</v>
      </c>
      <c r="Z253" s="459" t="s">
        <v>500</v>
      </c>
      <c r="AA253" s="458" t="s">
        <v>559</v>
      </c>
      <c r="AB253" s="460" t="s">
        <v>50</v>
      </c>
      <c r="AC253" s="460" t="s">
        <v>268</v>
      </c>
      <c r="AD253" s="461" t="s">
        <v>314</v>
      </c>
      <c r="AE253" s="464">
        <f t="shared" si="47"/>
        <v>0.3330437305347102</v>
      </c>
      <c r="AF253" s="464">
        <f t="shared" si="48"/>
        <v>1</v>
      </c>
      <c r="AG253" s="465">
        <f t="shared" si="49"/>
        <v>0.39624434514382023</v>
      </c>
      <c r="AH253" s="466">
        <f t="shared" si="49"/>
        <v>6.5149632645780747E-2</v>
      </c>
      <c r="AI253" s="466">
        <f t="shared" si="50"/>
        <v>7.674074233538257E-2</v>
      </c>
      <c r="AJ253" s="466"/>
      <c r="AK253" s="466">
        <f t="shared" si="50"/>
        <v>1.8540701125281785E-2</v>
      </c>
      <c r="AL253" s="466"/>
      <c r="AM253" s="466"/>
      <c r="AN253" s="466">
        <f t="shared" si="51"/>
        <v>1.3991444291017122E-2</v>
      </c>
      <c r="AO253" s="466">
        <f t="shared" si="51"/>
        <v>0.42918705387759365</v>
      </c>
      <c r="AP253" s="467">
        <f t="shared" si="51"/>
        <v>1.4608058112386131E-4</v>
      </c>
    </row>
    <row r="254" spans="1:42" ht="11.45" customHeight="1" x14ac:dyDescent="0.25">
      <c r="A254" s="469">
        <v>2013</v>
      </c>
      <c r="B254" s="470" t="s">
        <v>501</v>
      </c>
      <c r="C254" s="469" t="s">
        <v>560</v>
      </c>
      <c r="D254" s="471" t="s">
        <v>20</v>
      </c>
      <c r="E254" s="471" t="s">
        <v>269</v>
      </c>
      <c r="F254" s="472" t="s">
        <v>314</v>
      </c>
      <c r="G254" s="473">
        <v>0.42522219999999999</v>
      </c>
      <c r="H254" s="474">
        <v>0.30041390000000001</v>
      </c>
      <c r="I254" s="475">
        <v>0.2952824</v>
      </c>
      <c r="J254" s="581">
        <f t="shared" si="41"/>
        <v>0.12993979999999999</v>
      </c>
      <c r="K254" s="435">
        <f t="shared" si="42"/>
        <v>0.30558094097627075</v>
      </c>
      <c r="L254" s="473">
        <v>9.9814299999999995E-2</v>
      </c>
      <c r="M254" s="474">
        <v>5.2800000000000003E-6</v>
      </c>
      <c r="N254" s="474">
        <v>8.2602999999999999E-3</v>
      </c>
      <c r="O254" s="474"/>
      <c r="P254" s="474">
        <v>5.2542999999999999E-3</v>
      </c>
      <c r="Q254" s="474">
        <v>3.793E-4</v>
      </c>
      <c r="R254" s="474"/>
      <c r="S254" s="474">
        <v>1.1139899999999999E-2</v>
      </c>
      <c r="T254" s="474">
        <f t="shared" si="43"/>
        <v>5.1315000000000111E-3</v>
      </c>
      <c r="U254" s="475">
        <f t="shared" si="44"/>
        <v>-4.5080000000002896E-5</v>
      </c>
      <c r="V254" s="476">
        <f t="shared" si="45"/>
        <v>-3.4692988599338228E-4</v>
      </c>
      <c r="W254" s="477">
        <f t="shared" si="46"/>
        <v>8.573123861973006E-2</v>
      </c>
      <c r="X254" s="580"/>
      <c r="Y254" s="469">
        <v>2013</v>
      </c>
      <c r="Z254" s="470" t="s">
        <v>501</v>
      </c>
      <c r="AA254" s="469" t="s">
        <v>560</v>
      </c>
      <c r="AB254" s="471" t="s">
        <v>20</v>
      </c>
      <c r="AC254" s="471" t="s">
        <v>269</v>
      </c>
      <c r="AD254" s="472" t="s">
        <v>314</v>
      </c>
      <c r="AE254" s="478">
        <f t="shared" si="47"/>
        <v>0.30558094097627075</v>
      </c>
      <c r="AF254" s="478">
        <f t="shared" si="48"/>
        <v>1</v>
      </c>
      <c r="AG254" s="479">
        <f t="shared" si="49"/>
        <v>0.7681580239464737</v>
      </c>
      <c r="AH254" s="480">
        <f t="shared" si="49"/>
        <v>4.0634201376329658E-5</v>
      </c>
      <c r="AI254" s="480">
        <f t="shared" si="50"/>
        <v>6.3570207126684819E-2</v>
      </c>
      <c r="AJ254" s="480"/>
      <c r="AK254" s="480">
        <f t="shared" si="50"/>
        <v>4.0436417479478959E-2</v>
      </c>
      <c r="AL254" s="480">
        <f t="shared" si="50"/>
        <v>2.9190440496291363E-3</v>
      </c>
      <c r="AM254" s="480"/>
      <c r="AN254" s="480">
        <f t="shared" si="51"/>
        <v>8.573123861973006E-2</v>
      </c>
      <c r="AO254" s="480">
        <f t="shared" si="51"/>
        <v>3.9491364462620471E-2</v>
      </c>
      <c r="AP254" s="481">
        <f t="shared" si="51"/>
        <v>-3.4692988599338228E-4</v>
      </c>
    </row>
    <row r="255" spans="1:42" ht="11.45" customHeight="1" x14ac:dyDescent="0.25">
      <c r="A255" s="458">
        <v>2010</v>
      </c>
      <c r="B255" s="459" t="s">
        <v>501</v>
      </c>
      <c r="C255" s="458" t="s">
        <v>560</v>
      </c>
      <c r="D255" s="460" t="s">
        <v>4</v>
      </c>
      <c r="E255" s="460" t="s">
        <v>270</v>
      </c>
      <c r="F255" s="461" t="s">
        <v>314</v>
      </c>
      <c r="G255" s="440">
        <v>0.41131859999999998</v>
      </c>
      <c r="H255" s="441">
        <v>0.2938595</v>
      </c>
      <c r="I255" s="442">
        <v>0.2944272</v>
      </c>
      <c r="J255" s="273">
        <f t="shared" si="41"/>
        <v>0.11689139999999998</v>
      </c>
      <c r="K255" s="436">
        <f t="shared" si="42"/>
        <v>0.28418700248420564</v>
      </c>
      <c r="L255" s="440">
        <v>9.8166600000000007E-2</v>
      </c>
      <c r="M255" s="441">
        <v>1.147E-4</v>
      </c>
      <c r="N255" s="441">
        <v>5.7694E-3</v>
      </c>
      <c r="O255" s="441"/>
      <c r="P255" s="441">
        <v>6.4603999999999998E-3</v>
      </c>
      <c r="Q255" s="441">
        <v>3.4259999999999998E-4</v>
      </c>
      <c r="R255" s="441"/>
      <c r="S255" s="441">
        <v>6.6331999999999997E-3</v>
      </c>
      <c r="T255" s="441">
        <f t="shared" si="43"/>
        <v>-5.6770000000000431E-4</v>
      </c>
      <c r="U255" s="442">
        <f t="shared" si="44"/>
        <v>-2.7800000000022251E-5</v>
      </c>
      <c r="V255" s="462">
        <f t="shared" si="45"/>
        <v>-2.3782759039606212E-4</v>
      </c>
      <c r="W255" s="463">
        <f t="shared" si="46"/>
        <v>5.6746689662370377E-2</v>
      </c>
      <c r="X255" s="580"/>
      <c r="Y255" s="458">
        <v>2010</v>
      </c>
      <c r="Z255" s="459" t="s">
        <v>501</v>
      </c>
      <c r="AA255" s="458" t="s">
        <v>560</v>
      </c>
      <c r="AB255" s="460" t="s">
        <v>4</v>
      </c>
      <c r="AC255" s="460" t="s">
        <v>270</v>
      </c>
      <c r="AD255" s="461" t="s">
        <v>314</v>
      </c>
      <c r="AE255" s="464">
        <f t="shared" si="47"/>
        <v>0.28418700248420564</v>
      </c>
      <c r="AF255" s="464">
        <f t="shared" si="48"/>
        <v>1</v>
      </c>
      <c r="AG255" s="465">
        <f t="shared" si="49"/>
        <v>0.83981028544443836</v>
      </c>
      <c r="AH255" s="466">
        <f t="shared" si="49"/>
        <v>9.8125268411534136E-4</v>
      </c>
      <c r="AI255" s="466">
        <f t="shared" si="50"/>
        <v>4.9356924461508724E-2</v>
      </c>
      <c r="AJ255" s="466"/>
      <c r="AK255" s="466">
        <f t="shared" si="50"/>
        <v>5.5268394424226257E-2</v>
      </c>
      <c r="AL255" s="466">
        <f t="shared" si="50"/>
        <v>2.9309256284038008E-3</v>
      </c>
      <c r="AM255" s="466"/>
      <c r="AN255" s="466">
        <f t="shared" si="51"/>
        <v>5.6746689662370377E-2</v>
      </c>
      <c r="AO255" s="466">
        <f t="shared" si="51"/>
        <v>-4.8566447146668138E-3</v>
      </c>
      <c r="AP255" s="467">
        <f t="shared" si="51"/>
        <v>-2.3782759039606212E-4</v>
      </c>
    </row>
    <row r="256" spans="1:42" ht="11.45" customHeight="1" x14ac:dyDescent="0.25">
      <c r="A256" s="458">
        <v>2007</v>
      </c>
      <c r="B256" s="459" t="s">
        <v>501</v>
      </c>
      <c r="C256" s="458" t="s">
        <v>560</v>
      </c>
      <c r="D256" s="460" t="s">
        <v>6</v>
      </c>
      <c r="E256" s="460" t="s">
        <v>271</v>
      </c>
      <c r="F256" s="461" t="s">
        <v>314</v>
      </c>
      <c r="G256" s="440">
        <v>0.4100859</v>
      </c>
      <c r="H256" s="441">
        <v>0.30659419999999998</v>
      </c>
      <c r="I256" s="442">
        <v>0.31119059999999998</v>
      </c>
      <c r="J256" s="273">
        <f t="shared" si="41"/>
        <v>9.8895300000000019E-2</v>
      </c>
      <c r="K256" s="436">
        <f t="shared" si="42"/>
        <v>0.24115752333840304</v>
      </c>
      <c r="L256" s="440">
        <v>8.9759599999999995E-2</v>
      </c>
      <c r="M256" s="441">
        <v>9.7799999999999995E-6</v>
      </c>
      <c r="N256" s="441">
        <v>4.5628999999999999E-3</v>
      </c>
      <c r="O256" s="441"/>
      <c r="P256" s="441">
        <v>3.5804999999999999E-3</v>
      </c>
      <c r="Q256" s="441"/>
      <c r="R256" s="441"/>
      <c r="S256" s="441">
        <v>5.5931000000000002E-3</v>
      </c>
      <c r="T256" s="441">
        <f t="shared" si="43"/>
        <v>-4.5964000000000005E-3</v>
      </c>
      <c r="U256" s="442">
        <f t="shared" si="44"/>
        <v>-1.4179999999974768E-5</v>
      </c>
      <c r="V256" s="462">
        <f t="shared" si="45"/>
        <v>-1.4338396263497623E-4</v>
      </c>
      <c r="W256" s="463">
        <f t="shared" si="46"/>
        <v>5.6555771608964217E-2</v>
      </c>
      <c r="X256" s="580"/>
      <c r="Y256" s="458">
        <v>2007</v>
      </c>
      <c r="Z256" s="459" t="s">
        <v>501</v>
      </c>
      <c r="AA256" s="458" t="s">
        <v>560</v>
      </c>
      <c r="AB256" s="460" t="s">
        <v>6</v>
      </c>
      <c r="AC256" s="460" t="s">
        <v>271</v>
      </c>
      <c r="AD256" s="461" t="s">
        <v>314</v>
      </c>
      <c r="AE256" s="464">
        <f t="shared" si="47"/>
        <v>0.24115752333840304</v>
      </c>
      <c r="AF256" s="464">
        <f t="shared" si="48"/>
        <v>1</v>
      </c>
      <c r="AG256" s="465">
        <f t="shared" si="49"/>
        <v>0.90762250582181336</v>
      </c>
      <c r="AH256" s="466">
        <f t="shared" si="49"/>
        <v>9.8892465061534748E-5</v>
      </c>
      <c r="AI256" s="466">
        <f t="shared" si="50"/>
        <v>4.6138694154322792E-2</v>
      </c>
      <c r="AJ256" s="466"/>
      <c r="AK256" s="466">
        <f t="shared" si="50"/>
        <v>3.6204956150595623E-2</v>
      </c>
      <c r="AL256" s="466"/>
      <c r="AM256" s="466"/>
      <c r="AN256" s="466">
        <f t="shared" si="51"/>
        <v>5.6555771608964217E-2</v>
      </c>
      <c r="AO256" s="466">
        <f t="shared" si="51"/>
        <v>-4.6477436238122533E-2</v>
      </c>
      <c r="AP256" s="467">
        <f t="shared" si="51"/>
        <v>-1.4338396263497623E-4</v>
      </c>
    </row>
    <row r="257" spans="1:42" ht="11.45" customHeight="1" x14ac:dyDescent="0.25">
      <c r="A257" s="458">
        <v>2004</v>
      </c>
      <c r="B257" s="459" t="s">
        <v>501</v>
      </c>
      <c r="C257" s="458" t="s">
        <v>560</v>
      </c>
      <c r="D257" s="460" t="s">
        <v>8</v>
      </c>
      <c r="E257" s="460" t="s">
        <v>272</v>
      </c>
      <c r="F257" s="461" t="s">
        <v>314</v>
      </c>
      <c r="G257" s="440">
        <v>0.39438240000000002</v>
      </c>
      <c r="H257" s="441">
        <v>0.265376</v>
      </c>
      <c r="I257" s="442">
        <v>0.2676422</v>
      </c>
      <c r="J257" s="273">
        <f t="shared" si="41"/>
        <v>0.12674020000000003</v>
      </c>
      <c r="K257" s="436">
        <f t="shared" si="42"/>
        <v>0.3213637322558005</v>
      </c>
      <c r="L257" s="440">
        <v>0.10432139999999999</v>
      </c>
      <c r="M257" s="441">
        <v>3.0065000000000001E-3</v>
      </c>
      <c r="N257" s="441">
        <v>5.3176999999999999E-3</v>
      </c>
      <c r="O257" s="441"/>
      <c r="P257" s="441">
        <v>9.8998000000000003E-3</v>
      </c>
      <c r="Q257" s="441">
        <v>1.2439999999999999E-4</v>
      </c>
      <c r="R257" s="441">
        <v>2.5365000000000001E-3</v>
      </c>
      <c r="S257" s="441">
        <v>3.8522000000000001E-3</v>
      </c>
      <c r="T257" s="441">
        <f t="shared" si="43"/>
        <v>-2.266199999999996E-3</v>
      </c>
      <c r="U257" s="442">
        <f t="shared" si="44"/>
        <v>-5.2099999999971613E-5</v>
      </c>
      <c r="V257" s="462">
        <f t="shared" si="45"/>
        <v>-4.1107714837101093E-4</v>
      </c>
      <c r="W257" s="463">
        <f t="shared" si="46"/>
        <v>3.0394460478995609E-2</v>
      </c>
      <c r="X257" s="580"/>
      <c r="Y257" s="458">
        <v>2004</v>
      </c>
      <c r="Z257" s="459" t="s">
        <v>501</v>
      </c>
      <c r="AA257" s="458" t="s">
        <v>560</v>
      </c>
      <c r="AB257" s="460" t="s">
        <v>8</v>
      </c>
      <c r="AC257" s="460" t="s">
        <v>272</v>
      </c>
      <c r="AD257" s="461" t="s">
        <v>314</v>
      </c>
      <c r="AE257" s="464">
        <f t="shared" si="47"/>
        <v>0.3213637322558005</v>
      </c>
      <c r="AF257" s="464">
        <f t="shared" si="48"/>
        <v>1</v>
      </c>
      <c r="AG257" s="465">
        <f t="shared" si="49"/>
        <v>0.8231121617292696</v>
      </c>
      <c r="AH257" s="466">
        <f t="shared" si="49"/>
        <v>2.3721755212631819E-2</v>
      </c>
      <c r="AI257" s="466">
        <f t="shared" si="50"/>
        <v>4.1957484681261342E-2</v>
      </c>
      <c r="AJ257" s="466"/>
      <c r="AK257" s="466">
        <f t="shared" si="50"/>
        <v>7.8110970315653588E-2</v>
      </c>
      <c r="AL257" s="466">
        <f t="shared" si="50"/>
        <v>9.8153545599580856E-4</v>
      </c>
      <c r="AM257" s="466">
        <f t="shared" si="50"/>
        <v>2.0013381705252159E-2</v>
      </c>
      <c r="AN257" s="466">
        <f t="shared" si="51"/>
        <v>3.0394460478995609E-2</v>
      </c>
      <c r="AO257" s="466">
        <f t="shared" si="51"/>
        <v>-1.7880672430688888E-2</v>
      </c>
      <c r="AP257" s="467">
        <f t="shared" si="51"/>
        <v>-4.1107714837101093E-4</v>
      </c>
    </row>
    <row r="258" spans="1:42" ht="11.45" customHeight="1" x14ac:dyDescent="0.25">
      <c r="A258" s="458">
        <v>2002</v>
      </c>
      <c r="B258" s="459" t="s">
        <v>501</v>
      </c>
      <c r="C258" s="458" t="s">
        <v>560</v>
      </c>
      <c r="D258" s="460" t="s">
        <v>10</v>
      </c>
      <c r="E258" s="460" t="s">
        <v>273</v>
      </c>
      <c r="F258" s="461" t="s">
        <v>314</v>
      </c>
      <c r="G258" s="440">
        <v>0.39057649999999999</v>
      </c>
      <c r="H258" s="441">
        <v>0.27565899999999999</v>
      </c>
      <c r="I258" s="442">
        <v>0.2728872</v>
      </c>
      <c r="J258" s="273">
        <f t="shared" si="41"/>
        <v>0.1176893</v>
      </c>
      <c r="K258" s="436">
        <f t="shared" si="42"/>
        <v>0.30132202014202081</v>
      </c>
      <c r="L258" s="440">
        <v>9.6758200000000003E-2</v>
      </c>
      <c r="M258" s="441">
        <v>3.3892000000000002E-3</v>
      </c>
      <c r="N258" s="441">
        <v>5.7234E-3</v>
      </c>
      <c r="O258" s="441"/>
      <c r="P258" s="441">
        <v>4.8748000000000003E-3</v>
      </c>
      <c r="Q258" s="441">
        <v>1.209E-4</v>
      </c>
      <c r="R258" s="441">
        <v>9.8710000000000009E-4</v>
      </c>
      <c r="S258" s="441">
        <v>3.1305999999999999E-3</v>
      </c>
      <c r="T258" s="441">
        <f t="shared" si="43"/>
        <v>2.7717999999999909E-3</v>
      </c>
      <c r="U258" s="442">
        <f t="shared" si="44"/>
        <v>-6.669999999998899E-5</v>
      </c>
      <c r="V258" s="462">
        <f t="shared" si="45"/>
        <v>-5.6674650966561096E-4</v>
      </c>
      <c r="W258" s="463">
        <f t="shared" si="46"/>
        <v>2.6600549072855389E-2</v>
      </c>
      <c r="X258" s="580"/>
      <c r="Y258" s="458">
        <v>2002</v>
      </c>
      <c r="Z258" s="459" t="s">
        <v>501</v>
      </c>
      <c r="AA258" s="458" t="s">
        <v>560</v>
      </c>
      <c r="AB258" s="460" t="s">
        <v>10</v>
      </c>
      <c r="AC258" s="460" t="s">
        <v>273</v>
      </c>
      <c r="AD258" s="461" t="s">
        <v>314</v>
      </c>
      <c r="AE258" s="464">
        <f t="shared" si="47"/>
        <v>0.30132202014202081</v>
      </c>
      <c r="AF258" s="464">
        <f t="shared" si="48"/>
        <v>1</v>
      </c>
      <c r="AG258" s="465">
        <f t="shared" si="49"/>
        <v>0.82214950721943292</v>
      </c>
      <c r="AH258" s="466">
        <f t="shared" si="49"/>
        <v>2.8797860128320928E-2</v>
      </c>
      <c r="AI258" s="466">
        <f t="shared" si="50"/>
        <v>4.8631438881869465E-2</v>
      </c>
      <c r="AJ258" s="466"/>
      <c r="AK258" s="466">
        <f t="shared" si="50"/>
        <v>4.1420927815867717E-2</v>
      </c>
      <c r="AL258" s="466">
        <f t="shared" si="50"/>
        <v>1.0272811547014046E-3</v>
      </c>
      <c r="AM258" s="466">
        <f t="shared" si="50"/>
        <v>8.3873385261022046E-3</v>
      </c>
      <c r="AN258" s="466">
        <f t="shared" si="51"/>
        <v>2.6600549072855389E-2</v>
      </c>
      <c r="AO258" s="466">
        <f t="shared" si="51"/>
        <v>2.3551843710515663E-2</v>
      </c>
      <c r="AP258" s="467">
        <f t="shared" si="51"/>
        <v>-5.6674650966561096E-4</v>
      </c>
    </row>
    <row r="259" spans="1:42" ht="11.45" customHeight="1" x14ac:dyDescent="0.25">
      <c r="A259" s="458">
        <v>2000</v>
      </c>
      <c r="B259" s="459" t="s">
        <v>501</v>
      </c>
      <c r="C259" s="458" t="s">
        <v>560</v>
      </c>
      <c r="D259" s="460" t="s">
        <v>10</v>
      </c>
      <c r="E259" s="460" t="s">
        <v>274</v>
      </c>
      <c r="F259" s="461" t="s">
        <v>314</v>
      </c>
      <c r="G259" s="440">
        <v>0.38513310000000001</v>
      </c>
      <c r="H259" s="441">
        <v>0.27849249999999998</v>
      </c>
      <c r="I259" s="442">
        <v>0.28009200000000001</v>
      </c>
      <c r="J259" s="273">
        <f t="shared" si="41"/>
        <v>0.1050411</v>
      </c>
      <c r="K259" s="436">
        <f t="shared" si="42"/>
        <v>0.27273973595102574</v>
      </c>
      <c r="L259" s="440">
        <v>9.0871099999999996E-2</v>
      </c>
      <c r="M259" s="441">
        <v>2.0463999999999999E-3</v>
      </c>
      <c r="N259" s="441">
        <v>5.4006000000000002E-3</v>
      </c>
      <c r="O259" s="441"/>
      <c r="P259" s="441">
        <v>3.7759999999999998E-3</v>
      </c>
      <c r="Q259" s="441">
        <v>2.678E-4</v>
      </c>
      <c r="R259" s="441">
        <v>1.4953E-3</v>
      </c>
      <c r="S259" s="441">
        <v>2.7755000000000002E-3</v>
      </c>
      <c r="T259" s="441">
        <f t="shared" si="43"/>
        <v>-1.5995000000000315E-3</v>
      </c>
      <c r="U259" s="442">
        <f t="shared" si="44"/>
        <v>7.9000000000190029E-6</v>
      </c>
      <c r="V259" s="462">
        <f t="shared" si="45"/>
        <v>7.5208656421334161E-5</v>
      </c>
      <c r="W259" s="463">
        <f t="shared" si="46"/>
        <v>2.6422990619862131E-2</v>
      </c>
      <c r="X259" s="580"/>
      <c r="Y259" s="458">
        <v>2000</v>
      </c>
      <c r="Z259" s="459" t="s">
        <v>501</v>
      </c>
      <c r="AA259" s="458" t="s">
        <v>560</v>
      </c>
      <c r="AB259" s="460" t="s">
        <v>10</v>
      </c>
      <c r="AC259" s="460" t="s">
        <v>274</v>
      </c>
      <c r="AD259" s="461" t="s">
        <v>314</v>
      </c>
      <c r="AE259" s="464">
        <f t="shared" si="47"/>
        <v>0.27273973595102574</v>
      </c>
      <c r="AF259" s="464">
        <f t="shared" si="48"/>
        <v>1</v>
      </c>
      <c r="AG259" s="465">
        <f t="shared" si="49"/>
        <v>0.86510042259648845</v>
      </c>
      <c r="AH259" s="466">
        <f t="shared" si="49"/>
        <v>1.9481898038006075E-2</v>
      </c>
      <c r="AI259" s="466">
        <f t="shared" si="50"/>
        <v>5.1414160742794965E-2</v>
      </c>
      <c r="AJ259" s="466"/>
      <c r="AK259" s="466">
        <f t="shared" si="50"/>
        <v>3.594783375269299E-2</v>
      </c>
      <c r="AL259" s="466">
        <f t="shared" si="50"/>
        <v>2.5494782518461824E-3</v>
      </c>
      <c r="AM259" s="466">
        <f t="shared" si="50"/>
        <v>1.4235380246398791E-2</v>
      </c>
      <c r="AN259" s="466">
        <f t="shared" si="51"/>
        <v>2.6422990619862131E-2</v>
      </c>
      <c r="AO259" s="466">
        <f t="shared" si="51"/>
        <v>-1.5227372904511011E-2</v>
      </c>
      <c r="AP259" s="467">
        <f t="shared" si="51"/>
        <v>7.5208656421334161E-5</v>
      </c>
    </row>
    <row r="260" spans="1:42" ht="11.45" customHeight="1" x14ac:dyDescent="0.25">
      <c r="A260" s="458">
        <v>1992</v>
      </c>
      <c r="B260" s="459" t="s">
        <v>501</v>
      </c>
      <c r="C260" s="458" t="s">
        <v>560</v>
      </c>
      <c r="D260" s="460" t="s">
        <v>14</v>
      </c>
      <c r="E260" s="460" t="s">
        <v>275</v>
      </c>
      <c r="F260" s="461" t="s">
        <v>314</v>
      </c>
      <c r="G260" s="440">
        <v>0.40103739999999999</v>
      </c>
      <c r="H260" s="441">
        <v>0.32228610000000002</v>
      </c>
      <c r="I260" s="442">
        <v>0.30705090000000002</v>
      </c>
      <c r="J260" s="273">
        <f t="shared" si="41"/>
        <v>9.3986499999999973E-2</v>
      </c>
      <c r="K260" s="436">
        <f t="shared" si="42"/>
        <v>0.23435844138227502</v>
      </c>
      <c r="L260" s="440">
        <v>7.2276699999999999E-2</v>
      </c>
      <c r="M260" s="441">
        <v>1.2026999999999999E-3</v>
      </c>
      <c r="N260" s="441"/>
      <c r="O260" s="441"/>
      <c r="P260" s="441">
        <v>3.2637E-3</v>
      </c>
      <c r="Q260" s="441">
        <v>6.05E-5</v>
      </c>
      <c r="R260" s="441">
        <v>1.5808E-3</v>
      </c>
      <c r="S260" s="441">
        <v>3.7869999999999999E-4</v>
      </c>
      <c r="T260" s="441">
        <f t="shared" si="43"/>
        <v>1.5235200000000004E-2</v>
      </c>
      <c r="U260" s="442">
        <f t="shared" si="44"/>
        <v>-1.1800000000020128E-5</v>
      </c>
      <c r="V260" s="462">
        <f t="shared" si="45"/>
        <v>-1.2554994600309758E-4</v>
      </c>
      <c r="W260" s="463">
        <f t="shared" si="46"/>
        <v>4.0293020806179622E-3</v>
      </c>
      <c r="X260" s="580"/>
      <c r="Y260" s="458">
        <v>1992</v>
      </c>
      <c r="Z260" s="459" t="s">
        <v>501</v>
      </c>
      <c r="AA260" s="458" t="s">
        <v>560</v>
      </c>
      <c r="AB260" s="460" t="s">
        <v>14</v>
      </c>
      <c r="AC260" s="460" t="s">
        <v>275</v>
      </c>
      <c r="AD260" s="461" t="s">
        <v>314</v>
      </c>
      <c r="AE260" s="464">
        <f t="shared" si="47"/>
        <v>0.23435844138227502</v>
      </c>
      <c r="AF260" s="464">
        <f t="shared" si="48"/>
        <v>1</v>
      </c>
      <c r="AG260" s="465">
        <f t="shared" si="49"/>
        <v>0.76901150697174614</v>
      </c>
      <c r="AH260" s="466">
        <f t="shared" si="49"/>
        <v>1.2796518648954905E-2</v>
      </c>
      <c r="AI260" s="466"/>
      <c r="AJ260" s="466"/>
      <c r="AK260" s="466">
        <f t="shared" ref="AK260:AM297" si="52">+P260/$J260</f>
        <v>3.4725199895729718E-2</v>
      </c>
      <c r="AL260" s="466">
        <f t="shared" si="52"/>
        <v>6.4370946891308882E-4</v>
      </c>
      <c r="AM260" s="466">
        <f t="shared" si="52"/>
        <v>1.68194368340134E-2</v>
      </c>
      <c r="AN260" s="466">
        <f t="shared" si="51"/>
        <v>4.0293020806179622E-3</v>
      </c>
      <c r="AO260" s="466">
        <f t="shared" si="51"/>
        <v>0.16209987604602799</v>
      </c>
      <c r="AP260" s="467">
        <f t="shared" si="51"/>
        <v>-1.2554994600309758E-4</v>
      </c>
    </row>
    <row r="261" spans="1:42" ht="11.45" customHeight="1" x14ac:dyDescent="0.25">
      <c r="A261" s="496">
        <v>1982</v>
      </c>
      <c r="B261" s="497" t="s">
        <v>501</v>
      </c>
      <c r="C261" s="496" t="s">
        <v>560</v>
      </c>
      <c r="D261" s="498" t="s">
        <v>18</v>
      </c>
      <c r="E261" s="498" t="s">
        <v>276</v>
      </c>
      <c r="F261" s="499" t="s">
        <v>314</v>
      </c>
      <c r="G261" s="443">
        <v>0.39828540000000001</v>
      </c>
      <c r="H261" s="444">
        <v>0.33039869999999999</v>
      </c>
      <c r="I261" s="445">
        <v>0.30933660000000002</v>
      </c>
      <c r="J261" s="276">
        <f t="shared" si="41"/>
        <v>8.8948799999999995E-2</v>
      </c>
      <c r="K261" s="437">
        <f t="shared" si="42"/>
        <v>0.2233293010489463</v>
      </c>
      <c r="L261" s="443">
        <v>6.3379900000000003E-2</v>
      </c>
      <c r="M261" s="444"/>
      <c r="N261" s="444"/>
      <c r="O261" s="444"/>
      <c r="P261" s="444">
        <v>5.5500000000000005E-4</v>
      </c>
      <c r="Q261" s="444"/>
      <c r="R261" s="444"/>
      <c r="S261" s="444">
        <v>3.9271999999999996E-3</v>
      </c>
      <c r="T261" s="444">
        <f t="shared" si="43"/>
        <v>2.1062099999999973E-2</v>
      </c>
      <c r="U261" s="445">
        <f t="shared" si="44"/>
        <v>2.46000000000135E-5</v>
      </c>
      <c r="V261" s="501">
        <f t="shared" si="45"/>
        <v>2.7656359613635601E-4</v>
      </c>
      <c r="W261" s="502">
        <f t="shared" si="46"/>
        <v>4.4151242062849635E-2</v>
      </c>
      <c r="X261" s="580"/>
      <c r="Y261" s="496">
        <v>1982</v>
      </c>
      <c r="Z261" s="497" t="s">
        <v>501</v>
      </c>
      <c r="AA261" s="496" t="s">
        <v>560</v>
      </c>
      <c r="AB261" s="498" t="s">
        <v>18</v>
      </c>
      <c r="AC261" s="498" t="s">
        <v>276</v>
      </c>
      <c r="AD261" s="499" t="s">
        <v>314</v>
      </c>
      <c r="AE261" s="503">
        <f t="shared" si="47"/>
        <v>0.2233293010489463</v>
      </c>
      <c r="AF261" s="503">
        <f t="shared" si="48"/>
        <v>1</v>
      </c>
      <c r="AG261" s="504">
        <f t="shared" si="49"/>
        <v>0.71254362059971588</v>
      </c>
      <c r="AH261" s="505"/>
      <c r="AI261" s="505"/>
      <c r="AJ261" s="505"/>
      <c r="AK261" s="505">
        <f t="shared" si="52"/>
        <v>6.2395445469753397E-3</v>
      </c>
      <c r="AL261" s="505"/>
      <c r="AM261" s="505"/>
      <c r="AN261" s="505">
        <f t="shared" si="51"/>
        <v>4.4151242062849635E-2</v>
      </c>
      <c r="AO261" s="505">
        <f t="shared" si="51"/>
        <v>0.23678902919432274</v>
      </c>
      <c r="AP261" s="506">
        <f t="shared" si="51"/>
        <v>2.7656359613635601E-4</v>
      </c>
    </row>
    <row r="262" spans="1:42" ht="11.45" customHeight="1" x14ac:dyDescent="0.25">
      <c r="A262" s="458">
        <v>2013</v>
      </c>
      <c r="B262" s="459" t="s">
        <v>502</v>
      </c>
      <c r="C262" s="458" t="s">
        <v>566</v>
      </c>
      <c r="D262" s="460" t="s">
        <v>20</v>
      </c>
      <c r="E262" s="460" t="s">
        <v>277</v>
      </c>
      <c r="F262" s="461" t="s">
        <v>314</v>
      </c>
      <c r="G262" s="440">
        <v>0.3328894</v>
      </c>
      <c r="H262" s="441">
        <v>0.30395939999999999</v>
      </c>
      <c r="I262" s="442">
        <v>0.30767840000000002</v>
      </c>
      <c r="J262" s="272">
        <f t="shared" si="41"/>
        <v>2.5210999999999983E-2</v>
      </c>
      <c r="K262" s="434">
        <f t="shared" si="42"/>
        <v>7.573386235788819E-2</v>
      </c>
      <c r="L262" s="440">
        <v>9.8288000000000004E-3</v>
      </c>
      <c r="M262" s="441"/>
      <c r="N262" s="441"/>
      <c r="O262" s="441"/>
      <c r="P262" s="441"/>
      <c r="Q262" s="441"/>
      <c r="R262" s="441">
        <v>1.5544000000000001E-3</v>
      </c>
      <c r="S262" s="441">
        <v>1.7548899999999999E-2</v>
      </c>
      <c r="T262" s="441">
        <f t="shared" si="43"/>
        <v>-3.7190000000000278E-3</v>
      </c>
      <c r="U262" s="442">
        <f t="shared" si="44"/>
        <v>-2.0999999999875285E-6</v>
      </c>
      <c r="V262" s="462">
        <f t="shared" si="45"/>
        <v>-8.3296973542799961E-5</v>
      </c>
      <c r="W262" s="463">
        <f t="shared" si="46"/>
        <v>0.69608107572091593</v>
      </c>
      <c r="X262" s="580"/>
      <c r="Y262" s="458">
        <v>2013</v>
      </c>
      <c r="Z262" s="459" t="s">
        <v>502</v>
      </c>
      <c r="AA262" s="458" t="s">
        <v>566</v>
      </c>
      <c r="AB262" s="460" t="s">
        <v>20</v>
      </c>
      <c r="AC262" s="460" t="s">
        <v>277</v>
      </c>
      <c r="AD262" s="461" t="s">
        <v>314</v>
      </c>
      <c r="AE262" s="464">
        <f t="shared" si="47"/>
        <v>7.573386235788819E-2</v>
      </c>
      <c r="AF262" s="464">
        <f t="shared" si="48"/>
        <v>1</v>
      </c>
      <c r="AG262" s="465">
        <f t="shared" si="49"/>
        <v>0.38986156836301644</v>
      </c>
      <c r="AH262" s="466"/>
      <c r="AI262" s="466"/>
      <c r="AJ262" s="466"/>
      <c r="AK262" s="466"/>
      <c r="AL262" s="466"/>
      <c r="AM262" s="466">
        <f t="shared" si="52"/>
        <v>6.1655626512236765E-2</v>
      </c>
      <c r="AN262" s="466">
        <f t="shared" si="51"/>
        <v>0.69608107572091593</v>
      </c>
      <c r="AO262" s="466">
        <f t="shared" si="51"/>
        <v>-0.14751497362262625</v>
      </c>
      <c r="AP262" s="467">
        <f t="shared" si="51"/>
        <v>-8.3296973542799961E-5</v>
      </c>
    </row>
    <row r="263" spans="1:42" ht="11.45" customHeight="1" x14ac:dyDescent="0.25">
      <c r="A263" s="458">
        <v>2010</v>
      </c>
      <c r="B263" s="459" t="s">
        <v>502</v>
      </c>
      <c r="C263" s="458" t="s">
        <v>566</v>
      </c>
      <c r="D263" s="460" t="s">
        <v>4</v>
      </c>
      <c r="E263" s="460" t="s">
        <v>278</v>
      </c>
      <c r="F263" s="461" t="s">
        <v>314</v>
      </c>
      <c r="G263" s="440">
        <v>0.32927479999999998</v>
      </c>
      <c r="H263" s="441">
        <v>0.30737300000000001</v>
      </c>
      <c r="I263" s="442">
        <v>0.31679190000000002</v>
      </c>
      <c r="J263" s="272">
        <f t="shared" ref="J263:J298" si="53">G263-I263</f>
        <v>1.2482899999999963E-2</v>
      </c>
      <c r="K263" s="434">
        <f t="shared" ref="K263:K298" si="54">(G263-I263)/G263</f>
        <v>3.791028041016186E-2</v>
      </c>
      <c r="L263" s="440">
        <v>1.0464899999999999E-2</v>
      </c>
      <c r="M263" s="441"/>
      <c r="N263" s="441"/>
      <c r="O263" s="441"/>
      <c r="P263" s="441"/>
      <c r="Q263" s="441"/>
      <c r="R263" s="441">
        <v>1.2711000000000001E-3</v>
      </c>
      <c r="S263" s="441">
        <v>1.01668E-2</v>
      </c>
      <c r="T263" s="441">
        <f t="shared" ref="T263:T294" si="55">H263-I263</f>
        <v>-9.4189000000000078E-3</v>
      </c>
      <c r="U263" s="442">
        <f t="shared" ref="U263:U298" si="56">J263-SUM(L263:T263)</f>
        <v>-1.0000000000287557E-6</v>
      </c>
      <c r="V263" s="462">
        <f t="shared" ref="V263:V298" si="57">U263/J263</f>
        <v>-8.010958992131304E-5</v>
      </c>
      <c r="W263" s="463">
        <f t="shared" ref="W263:W298" si="58">S263/J263</f>
        <v>0.81445817878858517</v>
      </c>
      <c r="X263" s="580"/>
      <c r="Y263" s="458">
        <v>2010</v>
      </c>
      <c r="Z263" s="459" t="s">
        <v>502</v>
      </c>
      <c r="AA263" s="458" t="s">
        <v>566</v>
      </c>
      <c r="AB263" s="460" t="s">
        <v>4</v>
      </c>
      <c r="AC263" s="460" t="s">
        <v>278</v>
      </c>
      <c r="AD263" s="461" t="s">
        <v>314</v>
      </c>
      <c r="AE263" s="464">
        <f t="shared" ref="AE263:AE298" si="59">+(G263-I263)/G263</f>
        <v>3.791028041016186E-2</v>
      </c>
      <c r="AF263" s="464">
        <f t="shared" ref="AF263:AF298" si="60">+J263/$J263</f>
        <v>1</v>
      </c>
      <c r="AG263" s="465">
        <f t="shared" ref="AG263:AL297" si="61">+L263/$J263</f>
        <v>0.83833884754344179</v>
      </c>
      <c r="AH263" s="466"/>
      <c r="AI263" s="466"/>
      <c r="AJ263" s="466"/>
      <c r="AK263" s="466"/>
      <c r="AL263" s="466"/>
      <c r="AM263" s="466">
        <f t="shared" si="52"/>
        <v>0.1018272997460529</v>
      </c>
      <c r="AN263" s="466">
        <f t="shared" si="51"/>
        <v>0.81445817878858517</v>
      </c>
      <c r="AO263" s="466">
        <f t="shared" si="51"/>
        <v>-0.75454421648815861</v>
      </c>
      <c r="AP263" s="467">
        <f t="shared" si="51"/>
        <v>-8.010958992131304E-5</v>
      </c>
    </row>
    <row r="264" spans="1:42" ht="11.45" customHeight="1" x14ac:dyDescent="0.25">
      <c r="A264" s="458">
        <v>2007</v>
      </c>
      <c r="B264" s="459" t="s">
        <v>502</v>
      </c>
      <c r="C264" s="458" t="s">
        <v>566</v>
      </c>
      <c r="D264" s="460" t="s">
        <v>6</v>
      </c>
      <c r="E264" s="460" t="s">
        <v>279</v>
      </c>
      <c r="F264" s="461" t="s">
        <v>314</v>
      </c>
      <c r="G264" s="440">
        <v>0.32862190000000002</v>
      </c>
      <c r="H264" s="441">
        <v>0.3042396</v>
      </c>
      <c r="I264" s="442">
        <v>0.30674839999999998</v>
      </c>
      <c r="J264" s="272">
        <f t="shared" si="53"/>
        <v>2.1873500000000046E-2</v>
      </c>
      <c r="K264" s="434">
        <f t="shared" si="54"/>
        <v>6.6561297345064482E-2</v>
      </c>
      <c r="L264" s="440">
        <v>1.0336400000000001E-2</v>
      </c>
      <c r="M264" s="441"/>
      <c r="N264" s="441"/>
      <c r="O264" s="441"/>
      <c r="P264" s="441"/>
      <c r="Q264" s="441"/>
      <c r="R264" s="441">
        <v>8.162E-4</v>
      </c>
      <c r="S264" s="441">
        <v>1.32301E-2</v>
      </c>
      <c r="T264" s="441">
        <f t="shared" si="55"/>
        <v>-2.5087999999999777E-3</v>
      </c>
      <c r="U264" s="442">
        <f t="shared" si="56"/>
        <v>-3.999999999768078E-7</v>
      </c>
      <c r="V264" s="462">
        <f t="shared" si="57"/>
        <v>-1.828696824819105E-5</v>
      </c>
      <c r="W264" s="463">
        <f t="shared" si="58"/>
        <v>0.60484604658605035</v>
      </c>
      <c r="X264" s="580"/>
      <c r="Y264" s="458">
        <v>2007</v>
      </c>
      <c r="Z264" s="459" t="s">
        <v>502</v>
      </c>
      <c r="AA264" s="458" t="s">
        <v>566</v>
      </c>
      <c r="AB264" s="460" t="s">
        <v>6</v>
      </c>
      <c r="AC264" s="460" t="s">
        <v>279</v>
      </c>
      <c r="AD264" s="461" t="s">
        <v>314</v>
      </c>
      <c r="AE264" s="464">
        <f t="shared" si="59"/>
        <v>6.6561297345064482E-2</v>
      </c>
      <c r="AF264" s="464">
        <f t="shared" si="60"/>
        <v>1</v>
      </c>
      <c r="AG264" s="465">
        <f t="shared" si="61"/>
        <v>0.47255354652890391</v>
      </c>
      <c r="AH264" s="466"/>
      <c r="AI264" s="466"/>
      <c r="AJ264" s="466"/>
      <c r="AK264" s="466"/>
      <c r="AL264" s="466"/>
      <c r="AM264" s="466">
        <f t="shared" si="52"/>
        <v>3.7314558712597354E-2</v>
      </c>
      <c r="AN264" s="466">
        <f t="shared" si="51"/>
        <v>0.60484604658605035</v>
      </c>
      <c r="AO264" s="466">
        <f t="shared" si="51"/>
        <v>-0.11469586485930337</v>
      </c>
      <c r="AP264" s="467">
        <f t="shared" si="51"/>
        <v>-1.828696824819105E-5</v>
      </c>
    </row>
    <row r="265" spans="1:42" ht="11.45" customHeight="1" x14ac:dyDescent="0.25">
      <c r="A265" s="458">
        <v>2005</v>
      </c>
      <c r="B265" s="459" t="s">
        <v>502</v>
      </c>
      <c r="C265" s="458" t="s">
        <v>566</v>
      </c>
      <c r="D265" s="460" t="s">
        <v>8</v>
      </c>
      <c r="E265" s="460" t="s">
        <v>280</v>
      </c>
      <c r="F265" s="461" t="s">
        <v>314</v>
      </c>
      <c r="G265" s="440">
        <v>0.32354630000000001</v>
      </c>
      <c r="H265" s="441">
        <v>0.30910369999999998</v>
      </c>
      <c r="I265" s="442">
        <v>0.30528290000000002</v>
      </c>
      <c r="J265" s="272">
        <f t="shared" si="53"/>
        <v>1.8263399999999985E-2</v>
      </c>
      <c r="K265" s="434">
        <f t="shared" si="54"/>
        <v>5.6447562528145076E-2</v>
      </c>
      <c r="L265" s="440">
        <v>8.9657000000000001E-3</v>
      </c>
      <c r="M265" s="441"/>
      <c r="N265" s="441"/>
      <c r="O265" s="441"/>
      <c r="P265" s="441"/>
      <c r="Q265" s="441"/>
      <c r="R265" s="441">
        <v>8.5470000000000001E-4</v>
      </c>
      <c r="S265" s="441">
        <v>4.6227000000000004E-3</v>
      </c>
      <c r="T265" s="441">
        <f t="shared" si="55"/>
        <v>3.8207999999999576E-3</v>
      </c>
      <c r="U265" s="442">
        <f t="shared" si="56"/>
        <v>-4.9999999997274447E-7</v>
      </c>
      <c r="V265" s="462">
        <f t="shared" si="57"/>
        <v>-2.7377158687470288E-5</v>
      </c>
      <c r="W265" s="463">
        <f t="shared" si="58"/>
        <v>0.25311278294293527</v>
      </c>
      <c r="X265" s="580"/>
      <c r="Y265" s="458">
        <v>2005</v>
      </c>
      <c r="Z265" s="459" t="s">
        <v>502</v>
      </c>
      <c r="AA265" s="458" t="s">
        <v>566</v>
      </c>
      <c r="AB265" s="460" t="s">
        <v>8</v>
      </c>
      <c r="AC265" s="460" t="s">
        <v>280</v>
      </c>
      <c r="AD265" s="461" t="s">
        <v>314</v>
      </c>
      <c r="AE265" s="464">
        <f t="shared" si="59"/>
        <v>5.6447562528145076E-2</v>
      </c>
      <c r="AF265" s="464">
        <f t="shared" si="60"/>
        <v>1</v>
      </c>
      <c r="AG265" s="465">
        <f t="shared" si="61"/>
        <v>0.49091078331526483</v>
      </c>
      <c r="AH265" s="466"/>
      <c r="AI265" s="466"/>
      <c r="AJ265" s="466"/>
      <c r="AK265" s="466"/>
      <c r="AL265" s="466"/>
      <c r="AM265" s="466">
        <f t="shared" si="52"/>
        <v>4.679851506291275E-2</v>
      </c>
      <c r="AN265" s="466">
        <f t="shared" si="51"/>
        <v>0.25311278294293527</v>
      </c>
      <c r="AO265" s="466">
        <f t="shared" si="51"/>
        <v>0.20920529583757463</v>
      </c>
      <c r="AP265" s="467">
        <f t="shared" si="51"/>
        <v>-2.7377158687470288E-5</v>
      </c>
    </row>
    <row r="266" spans="1:42" ht="11.45" customHeight="1" x14ac:dyDescent="0.25">
      <c r="A266" s="458">
        <v>2000</v>
      </c>
      <c r="B266" s="459" t="s">
        <v>502</v>
      </c>
      <c r="C266" s="458" t="s">
        <v>566</v>
      </c>
      <c r="D266" s="460" t="s">
        <v>10</v>
      </c>
      <c r="E266" s="460" t="s">
        <v>281</v>
      </c>
      <c r="F266" s="461" t="s">
        <v>314</v>
      </c>
      <c r="G266" s="440">
        <v>0.30599419999999999</v>
      </c>
      <c r="H266" s="441">
        <v>0.29212559999999999</v>
      </c>
      <c r="I266" s="442">
        <v>0.28909669999999998</v>
      </c>
      <c r="J266" s="272">
        <f t="shared" si="53"/>
        <v>1.689750000000001E-2</v>
      </c>
      <c r="K266" s="434">
        <f t="shared" si="54"/>
        <v>5.5221634919877596E-2</v>
      </c>
      <c r="L266" s="440">
        <v>5.2605999999999998E-3</v>
      </c>
      <c r="M266" s="441"/>
      <c r="N266" s="441"/>
      <c r="O266" s="441"/>
      <c r="P266" s="441"/>
      <c r="Q266" s="441"/>
      <c r="R266" s="441">
        <v>6.4979999999999997E-4</v>
      </c>
      <c r="S266" s="441">
        <v>7.9582000000000003E-3</v>
      </c>
      <c r="T266" s="441">
        <f t="shared" si="55"/>
        <v>3.028900000000001E-3</v>
      </c>
      <c r="U266" s="442">
        <f t="shared" si="56"/>
        <v>0</v>
      </c>
      <c r="V266" s="462">
        <f t="shared" si="57"/>
        <v>0</v>
      </c>
      <c r="W266" s="463">
        <f t="shared" si="58"/>
        <v>0.47096907826601542</v>
      </c>
      <c r="X266" s="580"/>
      <c r="Y266" s="458">
        <v>2000</v>
      </c>
      <c r="Z266" s="459" t="s">
        <v>502</v>
      </c>
      <c r="AA266" s="458" t="s">
        <v>566</v>
      </c>
      <c r="AB266" s="460" t="s">
        <v>10</v>
      </c>
      <c r="AC266" s="460" t="s">
        <v>281</v>
      </c>
      <c r="AD266" s="461" t="s">
        <v>314</v>
      </c>
      <c r="AE266" s="464">
        <f t="shared" si="59"/>
        <v>5.5221634919877596E-2</v>
      </c>
      <c r="AF266" s="464">
        <f t="shared" si="60"/>
        <v>1</v>
      </c>
      <c r="AG266" s="465">
        <f t="shared" si="61"/>
        <v>0.31132416037875404</v>
      </c>
      <c r="AH266" s="466"/>
      <c r="AI266" s="466"/>
      <c r="AJ266" s="466"/>
      <c r="AK266" s="466"/>
      <c r="AL266" s="466"/>
      <c r="AM266" s="466">
        <f t="shared" si="52"/>
        <v>3.8455392809587194E-2</v>
      </c>
      <c r="AN266" s="466">
        <f t="shared" si="51"/>
        <v>0.47096907826601542</v>
      </c>
      <c r="AO266" s="466">
        <f t="shared" si="51"/>
        <v>0.1792513685456428</v>
      </c>
      <c r="AP266" s="467">
        <f t="shared" si="51"/>
        <v>0</v>
      </c>
    </row>
    <row r="267" spans="1:42" ht="11.45" customHeight="1" x14ac:dyDescent="0.25">
      <c r="A267" s="458">
        <v>1997</v>
      </c>
      <c r="B267" s="459" t="s">
        <v>502</v>
      </c>
      <c r="C267" s="458" t="s">
        <v>566</v>
      </c>
      <c r="D267" s="460" t="s">
        <v>12</v>
      </c>
      <c r="E267" s="460" t="s">
        <v>282</v>
      </c>
      <c r="F267" s="461" t="s">
        <v>314</v>
      </c>
      <c r="G267" s="440">
        <v>0.29983929999999998</v>
      </c>
      <c r="H267" s="441">
        <v>0.28907840000000001</v>
      </c>
      <c r="I267" s="442">
        <v>0.28738370000000002</v>
      </c>
      <c r="J267" s="272">
        <f t="shared" si="53"/>
        <v>1.2455599999999956E-2</v>
      </c>
      <c r="K267" s="434">
        <f t="shared" si="54"/>
        <v>4.1540918752144752E-2</v>
      </c>
      <c r="L267" s="440">
        <v>4.2001E-3</v>
      </c>
      <c r="M267" s="441"/>
      <c r="N267" s="441"/>
      <c r="O267" s="441"/>
      <c r="P267" s="441"/>
      <c r="Q267" s="441"/>
      <c r="R267" s="441">
        <v>5.8109999999999998E-4</v>
      </c>
      <c r="S267" s="441">
        <v>5.9803E-3</v>
      </c>
      <c r="T267" s="441">
        <f t="shared" si="55"/>
        <v>1.6946999999999934E-3</v>
      </c>
      <c r="U267" s="442">
        <f t="shared" si="56"/>
        <v>-6.0000000003807008E-7</v>
      </c>
      <c r="V267" s="462">
        <f t="shared" si="57"/>
        <v>-4.8171103763614132E-5</v>
      </c>
      <c r="W267" s="463">
        <f t="shared" si="58"/>
        <v>0.48012941969877176</v>
      </c>
      <c r="X267" s="580"/>
      <c r="Y267" s="458">
        <v>1997</v>
      </c>
      <c r="Z267" s="459" t="s">
        <v>502</v>
      </c>
      <c r="AA267" s="458" t="s">
        <v>566</v>
      </c>
      <c r="AB267" s="460" t="s">
        <v>12</v>
      </c>
      <c r="AC267" s="460" t="s">
        <v>282</v>
      </c>
      <c r="AD267" s="461" t="s">
        <v>314</v>
      </c>
      <c r="AE267" s="464">
        <f t="shared" si="59"/>
        <v>4.1540918752144752E-2</v>
      </c>
      <c r="AF267" s="464">
        <f t="shared" si="60"/>
        <v>1</v>
      </c>
      <c r="AG267" s="465">
        <f t="shared" si="61"/>
        <v>0.33720575484119714</v>
      </c>
      <c r="AH267" s="466"/>
      <c r="AI267" s="466"/>
      <c r="AJ267" s="466"/>
      <c r="AK267" s="466"/>
      <c r="AL267" s="466"/>
      <c r="AM267" s="466">
        <f t="shared" si="52"/>
        <v>4.6653713992100103E-2</v>
      </c>
      <c r="AN267" s="466">
        <f t="shared" si="51"/>
        <v>0.48012941969877176</v>
      </c>
      <c r="AO267" s="466">
        <f t="shared" si="51"/>
        <v>0.13605928257169461</v>
      </c>
      <c r="AP267" s="467">
        <f t="shared" si="51"/>
        <v>-4.8171103763614132E-5</v>
      </c>
    </row>
    <row r="268" spans="1:42" ht="11.45" customHeight="1" x14ac:dyDescent="0.25">
      <c r="A268" s="458">
        <v>1995</v>
      </c>
      <c r="B268" s="459" t="s">
        <v>502</v>
      </c>
      <c r="C268" s="458" t="s">
        <v>566</v>
      </c>
      <c r="D268" s="460" t="s">
        <v>12</v>
      </c>
      <c r="E268" s="460" t="s">
        <v>283</v>
      </c>
      <c r="F268" s="461" t="s">
        <v>314</v>
      </c>
      <c r="G268" s="440">
        <v>0.31335390000000002</v>
      </c>
      <c r="H268" s="441"/>
      <c r="I268" s="442">
        <v>0.28386299999999998</v>
      </c>
      <c r="J268" s="272">
        <f t="shared" si="53"/>
        <v>2.9490900000000042E-2</v>
      </c>
      <c r="K268" s="434">
        <f t="shared" si="54"/>
        <v>9.4113716152886689E-2</v>
      </c>
      <c r="L268" s="440"/>
      <c r="M268" s="441"/>
      <c r="N268" s="441"/>
      <c r="O268" s="441"/>
      <c r="P268" s="441"/>
      <c r="Q268" s="441"/>
      <c r="R268" s="441"/>
      <c r="S268" s="441"/>
      <c r="T268" s="441"/>
      <c r="U268" s="442"/>
      <c r="V268" s="462"/>
      <c r="W268" s="463"/>
      <c r="X268" s="580"/>
      <c r="Y268" s="458">
        <v>1995</v>
      </c>
      <c r="Z268" s="459" t="s">
        <v>502</v>
      </c>
      <c r="AA268" s="458" t="s">
        <v>566</v>
      </c>
      <c r="AB268" s="460" t="s">
        <v>12</v>
      </c>
      <c r="AC268" s="460" t="s">
        <v>283</v>
      </c>
      <c r="AD268" s="461" t="s">
        <v>314</v>
      </c>
      <c r="AE268" s="464">
        <f t="shared" si="59"/>
        <v>9.4113716152886689E-2</v>
      </c>
      <c r="AF268" s="464">
        <f t="shared" si="60"/>
        <v>1</v>
      </c>
      <c r="AG268" s="465"/>
      <c r="AH268" s="466"/>
      <c r="AI268" s="466"/>
      <c r="AJ268" s="466"/>
      <c r="AK268" s="466"/>
      <c r="AL268" s="466"/>
      <c r="AM268" s="466"/>
      <c r="AN268" s="466"/>
      <c r="AO268" s="466"/>
      <c r="AP268" s="467"/>
    </row>
    <row r="269" spans="1:42" ht="11.45" customHeight="1" x14ac:dyDescent="0.25">
      <c r="A269" s="458">
        <v>1991</v>
      </c>
      <c r="B269" s="459" t="s">
        <v>502</v>
      </c>
      <c r="C269" s="458" t="s">
        <v>566</v>
      </c>
      <c r="D269" s="460" t="s">
        <v>14</v>
      </c>
      <c r="E269" s="460" t="s">
        <v>284</v>
      </c>
      <c r="F269" s="461" t="s">
        <v>314</v>
      </c>
      <c r="G269" s="440">
        <v>0.28122449999999999</v>
      </c>
      <c r="H269" s="441">
        <v>0.27655689999999999</v>
      </c>
      <c r="I269" s="442">
        <v>0.27129019999999998</v>
      </c>
      <c r="J269" s="272">
        <f t="shared" si="53"/>
        <v>9.934300000000007E-3</v>
      </c>
      <c r="K269" s="434">
        <f t="shared" si="54"/>
        <v>3.5325158369914456E-2</v>
      </c>
      <c r="L269" s="440">
        <v>1.5544999999999999E-3</v>
      </c>
      <c r="M269" s="441"/>
      <c r="N269" s="441"/>
      <c r="O269" s="441"/>
      <c r="P269" s="441"/>
      <c r="Q269" s="441"/>
      <c r="R269" s="441"/>
      <c r="S269" s="441">
        <v>3.1129999999999999E-3</v>
      </c>
      <c r="T269" s="441">
        <f t="shared" si="55"/>
        <v>5.266700000000013E-3</v>
      </c>
      <c r="U269" s="442">
        <f t="shared" si="56"/>
        <v>9.9999999994201949E-8</v>
      </c>
      <c r="V269" s="462">
        <f t="shared" si="57"/>
        <v>1.0066134503105592E-5</v>
      </c>
      <c r="W269" s="463">
        <f t="shared" si="58"/>
        <v>0.31335876709984578</v>
      </c>
      <c r="X269" s="580"/>
      <c r="Y269" s="458">
        <v>1991</v>
      </c>
      <c r="Z269" s="459" t="s">
        <v>502</v>
      </c>
      <c r="AA269" s="458" t="s">
        <v>566</v>
      </c>
      <c r="AB269" s="460" t="s">
        <v>14</v>
      </c>
      <c r="AC269" s="460" t="s">
        <v>284</v>
      </c>
      <c r="AD269" s="461" t="s">
        <v>314</v>
      </c>
      <c r="AE269" s="464">
        <f t="shared" si="59"/>
        <v>3.5325158369914456E-2</v>
      </c>
      <c r="AF269" s="464">
        <f t="shared" si="60"/>
        <v>1</v>
      </c>
      <c r="AG269" s="465">
        <f t="shared" si="61"/>
        <v>0.15647806085984908</v>
      </c>
      <c r="AH269" s="466"/>
      <c r="AI269" s="466"/>
      <c r="AJ269" s="466"/>
      <c r="AK269" s="466"/>
      <c r="AL269" s="466"/>
      <c r="AM269" s="466"/>
      <c r="AN269" s="466">
        <f t="shared" si="51"/>
        <v>0.31335876709984578</v>
      </c>
      <c r="AO269" s="466">
        <f t="shared" si="51"/>
        <v>0.530153105905802</v>
      </c>
      <c r="AP269" s="467">
        <f t="shared" si="51"/>
        <v>1.0066134503105592E-5</v>
      </c>
    </row>
    <row r="270" spans="1:42" ht="11.45" customHeight="1" x14ac:dyDescent="0.25">
      <c r="A270" s="458">
        <v>1986</v>
      </c>
      <c r="B270" s="459" t="s">
        <v>502</v>
      </c>
      <c r="C270" s="458" t="s">
        <v>566</v>
      </c>
      <c r="D270" s="460" t="s">
        <v>16</v>
      </c>
      <c r="E270" s="460" t="s">
        <v>285</v>
      </c>
      <c r="F270" s="461" t="s">
        <v>314</v>
      </c>
      <c r="G270" s="440">
        <v>0.27505079999999998</v>
      </c>
      <c r="H270" s="441">
        <v>0.27376089999999997</v>
      </c>
      <c r="I270" s="442">
        <v>0.26850469999999999</v>
      </c>
      <c r="J270" s="272">
        <f t="shared" si="53"/>
        <v>6.5460999999999991E-3</v>
      </c>
      <c r="K270" s="434">
        <f t="shared" si="54"/>
        <v>2.3799603564141604E-2</v>
      </c>
      <c r="L270" s="440">
        <v>2.719E-4</v>
      </c>
      <c r="M270" s="441"/>
      <c r="N270" s="441"/>
      <c r="O270" s="441"/>
      <c r="P270" s="441"/>
      <c r="Q270" s="441"/>
      <c r="R270" s="441"/>
      <c r="S270" s="441">
        <v>1.018E-3</v>
      </c>
      <c r="T270" s="441">
        <f t="shared" si="55"/>
        <v>5.2561999999999887E-3</v>
      </c>
      <c r="U270" s="442">
        <f t="shared" si="56"/>
        <v>1.0408340855860843E-17</v>
      </c>
      <c r="V270" s="462">
        <f t="shared" si="57"/>
        <v>1.5900063940148857E-15</v>
      </c>
      <c r="W270" s="463">
        <f t="shared" si="58"/>
        <v>0.15551244252302901</v>
      </c>
      <c r="X270" s="580"/>
      <c r="Y270" s="458">
        <v>1986</v>
      </c>
      <c r="Z270" s="459" t="s">
        <v>502</v>
      </c>
      <c r="AA270" s="458" t="s">
        <v>566</v>
      </c>
      <c r="AB270" s="460" t="s">
        <v>16</v>
      </c>
      <c r="AC270" s="460" t="s">
        <v>285</v>
      </c>
      <c r="AD270" s="461" t="s">
        <v>314</v>
      </c>
      <c r="AE270" s="464">
        <f t="shared" si="59"/>
        <v>2.3799603564141604E-2</v>
      </c>
      <c r="AF270" s="464">
        <f t="shared" si="60"/>
        <v>1</v>
      </c>
      <c r="AG270" s="465">
        <f t="shared" si="61"/>
        <v>4.1536181848734366E-2</v>
      </c>
      <c r="AH270" s="466"/>
      <c r="AI270" s="466"/>
      <c r="AJ270" s="466"/>
      <c r="AK270" s="466"/>
      <c r="AL270" s="466"/>
      <c r="AM270" s="466"/>
      <c r="AN270" s="466">
        <f t="shared" si="51"/>
        <v>0.15551244252302901</v>
      </c>
      <c r="AO270" s="466">
        <f t="shared" si="51"/>
        <v>0.80295137562823504</v>
      </c>
      <c r="AP270" s="467">
        <f t="shared" si="51"/>
        <v>1.5900063940148857E-15</v>
      </c>
    </row>
    <row r="271" spans="1:42" ht="11.45" customHeight="1" x14ac:dyDescent="0.25">
      <c r="A271" s="458">
        <v>1981</v>
      </c>
      <c r="B271" s="459" t="s">
        <v>502</v>
      </c>
      <c r="C271" s="458" t="s">
        <v>566</v>
      </c>
      <c r="D271" s="460" t="s">
        <v>18</v>
      </c>
      <c r="E271" s="460" t="s">
        <v>286</v>
      </c>
      <c r="F271" s="461" t="s">
        <v>314</v>
      </c>
      <c r="G271" s="440">
        <v>0.2719377</v>
      </c>
      <c r="H271" s="441">
        <v>0.27115430000000001</v>
      </c>
      <c r="I271" s="442">
        <v>0.26717419999999997</v>
      </c>
      <c r="J271" s="272">
        <f t="shared" si="53"/>
        <v>4.7635000000000316E-3</v>
      </c>
      <c r="K271" s="434">
        <f t="shared" si="54"/>
        <v>1.7516879785333301E-2</v>
      </c>
      <c r="L271" s="440">
        <v>1.797E-4</v>
      </c>
      <c r="M271" s="441"/>
      <c r="N271" s="441"/>
      <c r="O271" s="441"/>
      <c r="P271" s="441"/>
      <c r="Q271" s="441"/>
      <c r="R271" s="441"/>
      <c r="S271" s="441">
        <v>6.0369999999999998E-4</v>
      </c>
      <c r="T271" s="441">
        <f t="shared" si="55"/>
        <v>3.9801000000000419E-3</v>
      </c>
      <c r="U271" s="442">
        <f t="shared" si="56"/>
        <v>-1.0408340855860843E-17</v>
      </c>
      <c r="V271" s="462">
        <f t="shared" si="57"/>
        <v>-2.1850195981653772E-15</v>
      </c>
      <c r="W271" s="463">
        <f t="shared" si="58"/>
        <v>0.12673454392778336</v>
      </c>
      <c r="X271" s="580"/>
      <c r="Y271" s="458">
        <v>1981</v>
      </c>
      <c r="Z271" s="459" t="s">
        <v>502</v>
      </c>
      <c r="AA271" s="458" t="s">
        <v>566</v>
      </c>
      <c r="AB271" s="460" t="s">
        <v>18</v>
      </c>
      <c r="AC271" s="460" t="s">
        <v>286</v>
      </c>
      <c r="AD271" s="461" t="s">
        <v>314</v>
      </c>
      <c r="AE271" s="464">
        <f t="shared" si="59"/>
        <v>1.7516879785333301E-2</v>
      </c>
      <c r="AF271" s="464">
        <f t="shared" si="60"/>
        <v>1</v>
      </c>
      <c r="AG271" s="465">
        <f t="shared" si="61"/>
        <v>3.7724362338616313E-2</v>
      </c>
      <c r="AH271" s="466"/>
      <c r="AI271" s="466"/>
      <c r="AJ271" s="466"/>
      <c r="AK271" s="466"/>
      <c r="AL271" s="466"/>
      <c r="AM271" s="466"/>
      <c r="AN271" s="466">
        <f t="shared" si="51"/>
        <v>0.12673454392778336</v>
      </c>
      <c r="AO271" s="466">
        <f t="shared" si="51"/>
        <v>0.83554109373360252</v>
      </c>
      <c r="AP271" s="467">
        <f t="shared" si="51"/>
        <v>-2.1850195981653772E-15</v>
      </c>
    </row>
    <row r="272" spans="1:42" ht="11.45" customHeight="1" x14ac:dyDescent="0.25">
      <c r="A272" s="469">
        <v>2013</v>
      </c>
      <c r="B272" s="470" t="s">
        <v>503</v>
      </c>
      <c r="C272" s="469" t="s">
        <v>559</v>
      </c>
      <c r="D272" s="471" t="s">
        <v>20</v>
      </c>
      <c r="E272" s="471" t="s">
        <v>287</v>
      </c>
      <c r="F272" s="472" t="s">
        <v>314</v>
      </c>
      <c r="G272" s="473">
        <v>0.53663620000000001</v>
      </c>
      <c r="H272" s="474">
        <v>0.36422060000000001</v>
      </c>
      <c r="I272" s="475">
        <v>0.32989410000000002</v>
      </c>
      <c r="J272" s="581">
        <f t="shared" si="53"/>
        <v>0.20674209999999998</v>
      </c>
      <c r="K272" s="435">
        <f t="shared" si="54"/>
        <v>0.38525559774014495</v>
      </c>
      <c r="L272" s="473">
        <v>9.7868700000000003E-2</v>
      </c>
      <c r="M272" s="474">
        <v>1.3689999999999999E-4</v>
      </c>
      <c r="N272" s="474">
        <v>2.79458E-2</v>
      </c>
      <c r="O272" s="474">
        <v>3.279E-4</v>
      </c>
      <c r="P272" s="474">
        <v>4.0308000000000002E-3</v>
      </c>
      <c r="Q272" s="474">
        <v>2.2757300000000001E-2</v>
      </c>
      <c r="R272" s="474">
        <v>8.9414999999999998E-3</v>
      </c>
      <c r="S272" s="474">
        <v>1.01633E-2</v>
      </c>
      <c r="T272" s="474">
        <f t="shared" si="55"/>
        <v>3.4326499999999982E-2</v>
      </c>
      <c r="U272" s="475">
        <f t="shared" si="56"/>
        <v>2.4340000000000472E-4</v>
      </c>
      <c r="V272" s="476">
        <f t="shared" si="57"/>
        <v>1.1773122165248623E-3</v>
      </c>
      <c r="W272" s="477">
        <f t="shared" si="58"/>
        <v>4.9159314914572316E-2</v>
      </c>
      <c r="X272" s="580"/>
      <c r="Y272" s="469">
        <v>2013</v>
      </c>
      <c r="Z272" s="470" t="s">
        <v>503</v>
      </c>
      <c r="AA272" s="469" t="s">
        <v>559</v>
      </c>
      <c r="AB272" s="471" t="s">
        <v>20</v>
      </c>
      <c r="AC272" s="471" t="s">
        <v>287</v>
      </c>
      <c r="AD272" s="472" t="s">
        <v>314</v>
      </c>
      <c r="AE272" s="478">
        <f t="shared" si="59"/>
        <v>0.38525559774014495</v>
      </c>
      <c r="AF272" s="478">
        <f t="shared" si="60"/>
        <v>1</v>
      </c>
      <c r="AG272" s="479">
        <f t="shared" si="61"/>
        <v>0.47338544012080758</v>
      </c>
      <c r="AH272" s="480">
        <f t="shared" si="61"/>
        <v>6.6217765999281237E-4</v>
      </c>
      <c r="AI272" s="480">
        <f t="shared" si="61"/>
        <v>0.13517227502284249</v>
      </c>
      <c r="AJ272" s="480">
        <f t="shared" si="61"/>
        <v>1.586034000815509E-3</v>
      </c>
      <c r="AK272" s="480">
        <f t="shared" si="61"/>
        <v>1.9496754652293849E-2</v>
      </c>
      <c r="AL272" s="480">
        <f t="shared" si="61"/>
        <v>0.11007579007855682</v>
      </c>
      <c r="AM272" s="480">
        <f t="shared" si="52"/>
        <v>4.324953649982273E-2</v>
      </c>
      <c r="AN272" s="480">
        <f t="shared" si="51"/>
        <v>4.9159314914572316E-2</v>
      </c>
      <c r="AO272" s="480">
        <f t="shared" si="51"/>
        <v>0.16603536483377107</v>
      </c>
      <c r="AP272" s="481">
        <f t="shared" si="51"/>
        <v>1.1773122165248623E-3</v>
      </c>
    </row>
    <row r="273" spans="1:42" ht="11.45" customHeight="1" x14ac:dyDescent="0.25">
      <c r="A273" s="458">
        <v>2010</v>
      </c>
      <c r="B273" s="459" t="s">
        <v>503</v>
      </c>
      <c r="C273" s="458" t="s">
        <v>559</v>
      </c>
      <c r="D273" s="460" t="s">
        <v>4</v>
      </c>
      <c r="E273" s="460" t="s">
        <v>288</v>
      </c>
      <c r="F273" s="461" t="s">
        <v>314</v>
      </c>
      <c r="G273" s="440">
        <v>0.5418885</v>
      </c>
      <c r="H273" s="441">
        <v>0.3695504</v>
      </c>
      <c r="I273" s="442">
        <v>0.33375630000000001</v>
      </c>
      <c r="J273" s="273">
        <f t="shared" si="53"/>
        <v>0.20813219999999999</v>
      </c>
      <c r="K273" s="436">
        <f t="shared" si="54"/>
        <v>0.38408676323634844</v>
      </c>
      <c r="L273" s="440">
        <v>9.6697699999999998E-2</v>
      </c>
      <c r="M273" s="441">
        <v>1.294E-4</v>
      </c>
      <c r="N273" s="441">
        <v>2.57684E-2</v>
      </c>
      <c r="O273" s="441">
        <v>9.6440000000000002E-4</v>
      </c>
      <c r="P273" s="441">
        <v>4.3594999999999997E-3</v>
      </c>
      <c r="Q273" s="441">
        <v>2.2296300000000002E-2</v>
      </c>
      <c r="R273" s="441">
        <v>1.1059599999999999E-2</v>
      </c>
      <c r="S273" s="441">
        <v>1.0694499999999999E-2</v>
      </c>
      <c r="T273" s="441">
        <f t="shared" si="55"/>
        <v>3.5794099999999995E-2</v>
      </c>
      <c r="U273" s="442">
        <f t="shared" si="56"/>
        <v>3.6830000000001584E-4</v>
      </c>
      <c r="V273" s="462">
        <f t="shared" si="57"/>
        <v>1.7695483928004214E-3</v>
      </c>
      <c r="W273" s="463">
        <f t="shared" si="58"/>
        <v>5.1383207403755883E-2</v>
      </c>
      <c r="X273" s="580"/>
      <c r="Y273" s="458">
        <v>2010</v>
      </c>
      <c r="Z273" s="459" t="s">
        <v>503</v>
      </c>
      <c r="AA273" s="458" t="s">
        <v>559</v>
      </c>
      <c r="AB273" s="460" t="s">
        <v>4</v>
      </c>
      <c r="AC273" s="460" t="s">
        <v>288</v>
      </c>
      <c r="AD273" s="461" t="s">
        <v>314</v>
      </c>
      <c r="AE273" s="464">
        <f t="shared" si="59"/>
        <v>0.38408676323634844</v>
      </c>
      <c r="AF273" s="464">
        <f t="shared" si="60"/>
        <v>1</v>
      </c>
      <c r="AG273" s="465">
        <f t="shared" si="61"/>
        <v>0.46459750101137642</v>
      </c>
      <c r="AH273" s="466">
        <f t="shared" si="61"/>
        <v>6.2172023358230972E-4</v>
      </c>
      <c r="AI273" s="466">
        <f t="shared" si="61"/>
        <v>0.12380784904978663</v>
      </c>
      <c r="AJ273" s="466">
        <f t="shared" si="61"/>
        <v>4.6335934564666111E-3</v>
      </c>
      <c r="AK273" s="466">
        <f t="shared" si="61"/>
        <v>2.0945821934328278E-2</v>
      </c>
      <c r="AL273" s="466">
        <f t="shared" si="61"/>
        <v>0.10712566340047337</v>
      </c>
      <c r="AM273" s="466">
        <f t="shared" si="52"/>
        <v>5.3137380953067331E-2</v>
      </c>
      <c r="AN273" s="466">
        <f t="shared" si="51"/>
        <v>5.1383207403755883E-2</v>
      </c>
      <c r="AO273" s="466">
        <f t="shared" si="51"/>
        <v>0.17197771416436283</v>
      </c>
      <c r="AP273" s="467">
        <f t="shared" si="51"/>
        <v>1.7695483928004214E-3</v>
      </c>
    </row>
    <row r="274" spans="1:42" ht="11.45" customHeight="1" x14ac:dyDescent="0.25">
      <c r="A274" s="458">
        <v>2007</v>
      </c>
      <c r="B274" s="459" t="s">
        <v>503</v>
      </c>
      <c r="C274" s="458" t="s">
        <v>559</v>
      </c>
      <c r="D274" s="460" t="s">
        <v>6</v>
      </c>
      <c r="E274" s="460" t="s">
        <v>289</v>
      </c>
      <c r="F274" s="461" t="s">
        <v>314</v>
      </c>
      <c r="G274" s="440">
        <v>0.52426720000000004</v>
      </c>
      <c r="H274" s="441">
        <v>0.37217240000000001</v>
      </c>
      <c r="I274" s="442">
        <v>0.33870440000000002</v>
      </c>
      <c r="J274" s="273">
        <f t="shared" si="53"/>
        <v>0.18556280000000003</v>
      </c>
      <c r="K274" s="436">
        <f t="shared" si="54"/>
        <v>0.35394699496745174</v>
      </c>
      <c r="L274" s="440">
        <v>8.6812E-2</v>
      </c>
      <c r="M274" s="441">
        <v>1.5019999999999999E-4</v>
      </c>
      <c r="N274" s="441">
        <v>2.0668800000000001E-2</v>
      </c>
      <c r="O274" s="441">
        <v>5.2139999999999999E-4</v>
      </c>
      <c r="P274" s="441">
        <v>2.3543000000000001E-3</v>
      </c>
      <c r="Q274" s="441">
        <v>1.8605199999999999E-2</v>
      </c>
      <c r="R274" s="441">
        <v>1.2653599999999999E-2</v>
      </c>
      <c r="S274" s="441">
        <v>9.8987999999999993E-3</v>
      </c>
      <c r="T274" s="441">
        <f t="shared" si="55"/>
        <v>3.3467999999999998E-2</v>
      </c>
      <c r="U274" s="442">
        <f t="shared" si="56"/>
        <v>4.3050000000005584E-4</v>
      </c>
      <c r="V274" s="462">
        <f t="shared" si="57"/>
        <v>2.3199693041927355E-3</v>
      </c>
      <c r="W274" s="463">
        <f t="shared" si="58"/>
        <v>5.3344743666295172E-2</v>
      </c>
      <c r="X274" s="580"/>
      <c r="Y274" s="458">
        <v>2007</v>
      </c>
      <c r="Z274" s="459" t="s">
        <v>503</v>
      </c>
      <c r="AA274" s="458" t="s">
        <v>559</v>
      </c>
      <c r="AB274" s="460" t="s">
        <v>6</v>
      </c>
      <c r="AC274" s="460" t="s">
        <v>289</v>
      </c>
      <c r="AD274" s="461" t="s">
        <v>314</v>
      </c>
      <c r="AE274" s="464">
        <f t="shared" si="59"/>
        <v>0.35394699496745174</v>
      </c>
      <c r="AF274" s="464">
        <f t="shared" si="60"/>
        <v>1</v>
      </c>
      <c r="AG274" s="465">
        <f t="shared" si="61"/>
        <v>0.46783083678409676</v>
      </c>
      <c r="AH274" s="466">
        <f t="shared" si="61"/>
        <v>8.0942947616655905E-4</v>
      </c>
      <c r="AI274" s="466">
        <f t="shared" si="61"/>
        <v>0.11138439385480278</v>
      </c>
      <c r="AJ274" s="466">
        <f t="shared" si="61"/>
        <v>2.8098304185968305E-3</v>
      </c>
      <c r="AK274" s="466">
        <f t="shared" si="61"/>
        <v>1.2687348972962252E-2</v>
      </c>
      <c r="AL274" s="466">
        <f t="shared" si="61"/>
        <v>0.10026363042592587</v>
      </c>
      <c r="AM274" s="466">
        <f t="shared" si="52"/>
        <v>6.8190391608662929E-2</v>
      </c>
      <c r="AN274" s="466">
        <f t="shared" si="51"/>
        <v>5.3344743666295172E-2</v>
      </c>
      <c r="AO274" s="466">
        <f t="shared" si="51"/>
        <v>0.18035942548829825</v>
      </c>
      <c r="AP274" s="467">
        <f t="shared" si="51"/>
        <v>2.3199693041927355E-3</v>
      </c>
    </row>
    <row r="275" spans="1:42" ht="11.45" customHeight="1" x14ac:dyDescent="0.25">
      <c r="A275" s="458">
        <v>2004</v>
      </c>
      <c r="B275" s="459" t="s">
        <v>503</v>
      </c>
      <c r="C275" s="458" t="s">
        <v>559</v>
      </c>
      <c r="D275" s="460" t="s">
        <v>8</v>
      </c>
      <c r="E275" s="460" t="s">
        <v>290</v>
      </c>
      <c r="F275" s="461" t="s">
        <v>314</v>
      </c>
      <c r="G275" s="440">
        <v>0.52655180000000001</v>
      </c>
      <c r="H275" s="441">
        <v>0.367336</v>
      </c>
      <c r="I275" s="442">
        <v>0.34397749999999999</v>
      </c>
      <c r="J275" s="273">
        <f t="shared" si="53"/>
        <v>0.18257430000000002</v>
      </c>
      <c r="K275" s="436">
        <f t="shared" si="54"/>
        <v>0.34673568678333266</v>
      </c>
      <c r="L275" s="440">
        <v>9.5817100000000002E-2</v>
      </c>
      <c r="M275" s="441">
        <v>1.064E-4</v>
      </c>
      <c r="N275" s="441">
        <v>1.8586800000000001E-2</v>
      </c>
      <c r="O275" s="441">
        <v>1.0348E-3</v>
      </c>
      <c r="P275" s="441">
        <v>2.6768999999999999E-3</v>
      </c>
      <c r="Q275" s="441">
        <v>2.0415900000000001E-2</v>
      </c>
      <c r="R275" s="441">
        <v>1.4515800000000001E-2</v>
      </c>
      <c r="S275" s="441">
        <v>5.9455000000000003E-3</v>
      </c>
      <c r="T275" s="441">
        <f t="shared" si="55"/>
        <v>2.3358500000000004E-2</v>
      </c>
      <c r="U275" s="442">
        <f t="shared" si="56"/>
        <v>1.1660000000002224E-4</v>
      </c>
      <c r="V275" s="462">
        <f t="shared" si="57"/>
        <v>6.3864410270241879E-4</v>
      </c>
      <c r="W275" s="463">
        <f t="shared" si="58"/>
        <v>3.2564824293452033E-2</v>
      </c>
      <c r="X275" s="580"/>
      <c r="Y275" s="458">
        <v>2004</v>
      </c>
      <c r="Z275" s="459" t="s">
        <v>503</v>
      </c>
      <c r="AA275" s="458" t="s">
        <v>559</v>
      </c>
      <c r="AB275" s="460" t="s">
        <v>8</v>
      </c>
      <c r="AC275" s="460" t="s">
        <v>290</v>
      </c>
      <c r="AD275" s="461" t="s">
        <v>314</v>
      </c>
      <c r="AE275" s="464">
        <f t="shared" si="59"/>
        <v>0.34673568678333266</v>
      </c>
      <c r="AF275" s="464">
        <f t="shared" si="60"/>
        <v>1</v>
      </c>
      <c r="AG275" s="465">
        <f t="shared" si="61"/>
        <v>0.52481154247887019</v>
      </c>
      <c r="AH275" s="466">
        <f t="shared" si="61"/>
        <v>5.8277643677122131E-4</v>
      </c>
      <c r="AI275" s="466">
        <f t="shared" si="61"/>
        <v>0.10180403265958023</v>
      </c>
      <c r="AJ275" s="466">
        <f t="shared" si="61"/>
        <v>5.6678294809291334E-3</v>
      </c>
      <c r="AK275" s="466">
        <f t="shared" si="61"/>
        <v>1.4661975973617314E-2</v>
      </c>
      <c r="AL275" s="466">
        <f t="shared" si="61"/>
        <v>0.11182241969433813</v>
      </c>
      <c r="AM275" s="466">
        <f t="shared" si="52"/>
        <v>7.9506261286500887E-2</v>
      </c>
      <c r="AN275" s="466">
        <f t="shared" si="51"/>
        <v>3.2564824293452033E-2</v>
      </c>
      <c r="AO275" s="466">
        <f t="shared" si="51"/>
        <v>0.12793969359323848</v>
      </c>
      <c r="AP275" s="467">
        <f t="shared" si="51"/>
        <v>6.3864410270241879E-4</v>
      </c>
    </row>
    <row r="276" spans="1:42" ht="11.45" customHeight="1" x14ac:dyDescent="0.25">
      <c r="A276" s="458">
        <v>1999</v>
      </c>
      <c r="B276" s="459" t="s">
        <v>503</v>
      </c>
      <c r="C276" s="458" t="s">
        <v>559</v>
      </c>
      <c r="D276" s="460" t="s">
        <v>10</v>
      </c>
      <c r="E276" s="460" t="s">
        <v>291</v>
      </c>
      <c r="F276" s="461" t="s">
        <v>314</v>
      </c>
      <c r="G276" s="440">
        <v>0.52993570000000001</v>
      </c>
      <c r="H276" s="441">
        <v>0.37332359999999998</v>
      </c>
      <c r="I276" s="442">
        <v>0.346362</v>
      </c>
      <c r="J276" s="273">
        <f t="shared" si="53"/>
        <v>0.18357370000000001</v>
      </c>
      <c r="K276" s="436">
        <f t="shared" si="54"/>
        <v>0.34640749811722443</v>
      </c>
      <c r="L276" s="440">
        <v>9.1422400000000001E-2</v>
      </c>
      <c r="M276" s="441">
        <v>3.0820000000000001E-4</v>
      </c>
      <c r="N276" s="441">
        <v>1.44262E-2</v>
      </c>
      <c r="O276" s="441">
        <v>1.0120000000000001E-3</v>
      </c>
      <c r="P276" s="441">
        <v>5.4019999999999997E-3</v>
      </c>
      <c r="Q276" s="441">
        <v>2.1647300000000001E-2</v>
      </c>
      <c r="R276" s="441">
        <v>1.8563400000000001E-2</v>
      </c>
      <c r="S276" s="441">
        <v>3.3633000000000001E-3</v>
      </c>
      <c r="T276" s="441">
        <f t="shared" si="55"/>
        <v>2.6961599999999974E-2</v>
      </c>
      <c r="U276" s="442">
        <f t="shared" si="56"/>
        <v>4.6730000000000382E-4</v>
      </c>
      <c r="V276" s="462">
        <f t="shared" si="57"/>
        <v>2.5455716151061062E-3</v>
      </c>
      <c r="W276" s="463">
        <f t="shared" si="58"/>
        <v>1.8321251900462864E-2</v>
      </c>
      <c r="X276" s="580"/>
      <c r="Y276" s="458">
        <v>1999</v>
      </c>
      <c r="Z276" s="459" t="s">
        <v>503</v>
      </c>
      <c r="AA276" s="458" t="s">
        <v>559</v>
      </c>
      <c r="AB276" s="460" t="s">
        <v>10</v>
      </c>
      <c r="AC276" s="460" t="s">
        <v>291</v>
      </c>
      <c r="AD276" s="461" t="s">
        <v>314</v>
      </c>
      <c r="AE276" s="464">
        <f t="shared" si="59"/>
        <v>0.34640749811722443</v>
      </c>
      <c r="AF276" s="464">
        <f t="shared" si="60"/>
        <v>1</v>
      </c>
      <c r="AG276" s="465">
        <f t="shared" si="61"/>
        <v>0.49801469382596741</v>
      </c>
      <c r="AH276" s="466">
        <f t="shared" si="61"/>
        <v>1.678889732025884E-3</v>
      </c>
      <c r="AI276" s="466">
        <f t="shared" si="61"/>
        <v>7.8585331123140187E-2</v>
      </c>
      <c r="AJ276" s="466">
        <f t="shared" si="61"/>
        <v>5.5127722544133506E-3</v>
      </c>
      <c r="AK276" s="466">
        <f t="shared" si="61"/>
        <v>2.9426873239467306E-2</v>
      </c>
      <c r="AL276" s="466">
        <f t="shared" si="61"/>
        <v>0.11792157591201791</v>
      </c>
      <c r="AM276" s="466">
        <f t="shared" si="52"/>
        <v>0.1011223285252735</v>
      </c>
      <c r="AN276" s="466">
        <f t="shared" si="51"/>
        <v>1.8321251900462864E-2</v>
      </c>
      <c r="AO276" s="466">
        <f t="shared" si="51"/>
        <v>0.14687071187212533</v>
      </c>
      <c r="AP276" s="467">
        <f t="shared" si="51"/>
        <v>2.5455716151061062E-3</v>
      </c>
    </row>
    <row r="277" spans="1:42" ht="11.45" customHeight="1" x14ac:dyDescent="0.25">
      <c r="A277" s="458">
        <v>1995</v>
      </c>
      <c r="B277" s="459" t="s">
        <v>503</v>
      </c>
      <c r="C277" s="458" t="s">
        <v>559</v>
      </c>
      <c r="D277" s="460" t="s">
        <v>12</v>
      </c>
      <c r="E277" s="460" t="s">
        <v>292</v>
      </c>
      <c r="F277" s="461" t="s">
        <v>314</v>
      </c>
      <c r="G277" s="440">
        <v>0.53797640000000002</v>
      </c>
      <c r="H277" s="441">
        <v>0.37979960000000001</v>
      </c>
      <c r="I277" s="442">
        <v>0.34430369999999999</v>
      </c>
      <c r="J277" s="273">
        <f t="shared" si="53"/>
        <v>0.19367270000000003</v>
      </c>
      <c r="K277" s="436">
        <f t="shared" si="54"/>
        <v>0.36000222314584807</v>
      </c>
      <c r="L277" s="440">
        <v>8.5553299999999999E-2</v>
      </c>
      <c r="M277" s="441">
        <v>1.4907E-3</v>
      </c>
      <c r="N277" s="441">
        <v>1.0848099999999999E-2</v>
      </c>
      <c r="O277" s="441">
        <v>1.9737000000000001E-3</v>
      </c>
      <c r="P277" s="441">
        <v>1.1979E-3</v>
      </c>
      <c r="Q277" s="441">
        <v>1.94901E-2</v>
      </c>
      <c r="R277" s="441">
        <v>2.9843000000000001E-2</v>
      </c>
      <c r="S277" s="441">
        <v>7.7703E-3</v>
      </c>
      <c r="T277" s="441">
        <f t="shared" si="55"/>
        <v>3.5495900000000025E-2</v>
      </c>
      <c r="U277" s="442">
        <f t="shared" si="56"/>
        <v>9.7000000000013742E-6</v>
      </c>
      <c r="V277" s="462">
        <f t="shared" si="57"/>
        <v>5.0084498228203421E-5</v>
      </c>
      <c r="W277" s="463">
        <f t="shared" si="58"/>
        <v>4.0120781090984936E-2</v>
      </c>
      <c r="X277" s="580"/>
      <c r="Y277" s="458">
        <v>1995</v>
      </c>
      <c r="Z277" s="459" t="s">
        <v>503</v>
      </c>
      <c r="AA277" s="458" t="s">
        <v>559</v>
      </c>
      <c r="AB277" s="460" t="s">
        <v>12</v>
      </c>
      <c r="AC277" s="460" t="s">
        <v>292</v>
      </c>
      <c r="AD277" s="461" t="s">
        <v>314</v>
      </c>
      <c r="AE277" s="464">
        <f t="shared" si="59"/>
        <v>0.36000222314584807</v>
      </c>
      <c r="AF277" s="464">
        <f t="shared" si="60"/>
        <v>1</v>
      </c>
      <c r="AG277" s="465">
        <f t="shared" si="61"/>
        <v>0.44174166002745863</v>
      </c>
      <c r="AH277" s="466">
        <f t="shared" si="61"/>
        <v>7.6970063411105428E-3</v>
      </c>
      <c r="AI277" s="466">
        <f t="shared" si="61"/>
        <v>5.6012540745288303E-2</v>
      </c>
      <c r="AJ277" s="466">
        <f t="shared" si="61"/>
        <v>1.0190904551854752E-2</v>
      </c>
      <c r="AK277" s="466">
        <f t="shared" si="61"/>
        <v>6.1851773636656063E-3</v>
      </c>
      <c r="AL277" s="466">
        <f t="shared" si="61"/>
        <v>0.10063421432137827</v>
      </c>
      <c r="AM277" s="466">
        <f t="shared" si="52"/>
        <v>0.15408986398186217</v>
      </c>
      <c r="AN277" s="466">
        <f t="shared" si="51"/>
        <v>4.0120781090984936E-2</v>
      </c>
      <c r="AO277" s="466">
        <f t="shared" si="51"/>
        <v>0.18327776707816856</v>
      </c>
      <c r="AP277" s="467">
        <f t="shared" si="51"/>
        <v>5.0084498228203421E-5</v>
      </c>
    </row>
    <row r="278" spans="1:42" ht="11.45" customHeight="1" x14ac:dyDescent="0.25">
      <c r="A278" s="458">
        <v>1994</v>
      </c>
      <c r="B278" s="459" t="s">
        <v>503</v>
      </c>
      <c r="C278" s="458" t="s">
        <v>559</v>
      </c>
      <c r="D278" s="460" t="s">
        <v>12</v>
      </c>
      <c r="E278" s="460" t="s">
        <v>293</v>
      </c>
      <c r="F278" s="461" t="s">
        <v>314</v>
      </c>
      <c r="G278" s="440">
        <v>0.53493000000000002</v>
      </c>
      <c r="H278" s="441">
        <v>0.36799419999999999</v>
      </c>
      <c r="I278" s="442">
        <v>0.33939960000000002</v>
      </c>
      <c r="J278" s="273">
        <f t="shared" si="53"/>
        <v>0.19553039999999999</v>
      </c>
      <c r="K278" s="436">
        <f t="shared" si="54"/>
        <v>0.36552520890583812</v>
      </c>
      <c r="L278" s="440">
        <v>9.2671199999999995E-2</v>
      </c>
      <c r="M278" s="441">
        <v>3.836E-4</v>
      </c>
      <c r="N278" s="441">
        <v>9.6629000000000003E-3</v>
      </c>
      <c r="O278" s="441">
        <v>2.4509000000000002E-3</v>
      </c>
      <c r="P278" s="441">
        <v>2.8232000000000001E-3</v>
      </c>
      <c r="Q278" s="441">
        <v>2.15598E-2</v>
      </c>
      <c r="R278" s="441">
        <v>2.9357000000000001E-2</v>
      </c>
      <c r="S278" s="441">
        <v>7.7061999999999999E-3</v>
      </c>
      <c r="T278" s="441">
        <f t="shared" si="55"/>
        <v>2.859459999999997E-2</v>
      </c>
      <c r="U278" s="442">
        <f t="shared" si="56"/>
        <v>3.2100000000004347E-4</v>
      </c>
      <c r="V278" s="462">
        <f t="shared" si="57"/>
        <v>1.6416884535603849E-3</v>
      </c>
      <c r="W278" s="463">
        <f t="shared" si="58"/>
        <v>3.9411774332789175E-2</v>
      </c>
      <c r="X278" s="580"/>
      <c r="Y278" s="458">
        <v>1994</v>
      </c>
      <c r="Z278" s="459" t="s">
        <v>503</v>
      </c>
      <c r="AA278" s="458" t="s">
        <v>559</v>
      </c>
      <c r="AB278" s="460" t="s">
        <v>12</v>
      </c>
      <c r="AC278" s="460" t="s">
        <v>293</v>
      </c>
      <c r="AD278" s="461" t="s">
        <v>314</v>
      </c>
      <c r="AE278" s="464">
        <f t="shared" si="59"/>
        <v>0.36552520890583812</v>
      </c>
      <c r="AF278" s="464">
        <f t="shared" si="60"/>
        <v>1</v>
      </c>
      <c r="AG278" s="465">
        <f t="shared" si="61"/>
        <v>0.47394778510144714</v>
      </c>
      <c r="AH278" s="466">
        <f t="shared" si="61"/>
        <v>1.9618432734756336E-3</v>
      </c>
      <c r="AI278" s="466">
        <f t="shared" si="61"/>
        <v>4.9418913887559174E-2</v>
      </c>
      <c r="AJ278" s="466">
        <f t="shared" si="61"/>
        <v>1.2534623772057952E-2</v>
      </c>
      <c r="AK278" s="466">
        <f t="shared" si="61"/>
        <v>1.443867552053287E-2</v>
      </c>
      <c r="AL278" s="466">
        <f t="shared" si="61"/>
        <v>0.11026316112481743</v>
      </c>
      <c r="AM278" s="466">
        <f t="shared" si="52"/>
        <v>0.15014033623416104</v>
      </c>
      <c r="AN278" s="466">
        <f t="shared" si="51"/>
        <v>3.9411774332789175E-2</v>
      </c>
      <c r="AO278" s="466">
        <f t="shared" si="51"/>
        <v>0.14624119829959931</v>
      </c>
      <c r="AP278" s="467">
        <f t="shared" si="51"/>
        <v>1.6416884535603849E-3</v>
      </c>
    </row>
    <row r="279" spans="1:42" ht="11.45" customHeight="1" x14ac:dyDescent="0.25">
      <c r="A279" s="458">
        <v>1991</v>
      </c>
      <c r="B279" s="459" t="s">
        <v>503</v>
      </c>
      <c r="C279" s="458" t="s">
        <v>559</v>
      </c>
      <c r="D279" s="460" t="s">
        <v>14</v>
      </c>
      <c r="E279" s="460" t="s">
        <v>294</v>
      </c>
      <c r="F279" s="461" t="s">
        <v>314</v>
      </c>
      <c r="G279" s="440">
        <v>0.50066379999999999</v>
      </c>
      <c r="H279" s="441">
        <v>0.36780350000000001</v>
      </c>
      <c r="I279" s="442">
        <v>0.33604849999999997</v>
      </c>
      <c r="J279" s="273">
        <f t="shared" si="53"/>
        <v>0.16461530000000002</v>
      </c>
      <c r="K279" s="436">
        <f t="shared" si="54"/>
        <v>0.32879409296218343</v>
      </c>
      <c r="L279" s="440">
        <v>7.6739699999999994E-2</v>
      </c>
      <c r="M279" s="441">
        <v>1.1478E-3</v>
      </c>
      <c r="N279" s="441">
        <v>8.9338000000000004E-3</v>
      </c>
      <c r="O279" s="441"/>
      <c r="P279" s="441">
        <v>2.0730000000000002E-3</v>
      </c>
      <c r="Q279" s="441"/>
      <c r="R279" s="441"/>
      <c r="S279" s="441">
        <v>4.4137299999999997E-2</v>
      </c>
      <c r="T279" s="441">
        <f t="shared" si="55"/>
        <v>3.1755000000000033E-2</v>
      </c>
      <c r="U279" s="442">
        <f t="shared" si="56"/>
        <v>-1.7130000000001311E-4</v>
      </c>
      <c r="V279" s="462">
        <f t="shared" si="57"/>
        <v>-1.040608011527562E-3</v>
      </c>
      <c r="W279" s="463">
        <f t="shared" si="58"/>
        <v>0.26812392286743691</v>
      </c>
      <c r="X279" s="580"/>
      <c r="Y279" s="458">
        <v>1991</v>
      </c>
      <c r="Z279" s="459" t="s">
        <v>503</v>
      </c>
      <c r="AA279" s="458" t="s">
        <v>559</v>
      </c>
      <c r="AB279" s="460" t="s">
        <v>14</v>
      </c>
      <c r="AC279" s="460" t="s">
        <v>294</v>
      </c>
      <c r="AD279" s="461" t="s">
        <v>314</v>
      </c>
      <c r="AE279" s="464">
        <f t="shared" si="59"/>
        <v>0.32879409296218343</v>
      </c>
      <c r="AF279" s="464">
        <f t="shared" si="60"/>
        <v>1</v>
      </c>
      <c r="AG279" s="465">
        <f t="shared" si="61"/>
        <v>0.46617598728672233</v>
      </c>
      <c r="AH279" s="466">
        <f t="shared" si="61"/>
        <v>6.972620406487124E-3</v>
      </c>
      <c r="AI279" s="466">
        <f t="shared" si="61"/>
        <v>5.4270775559744446E-2</v>
      </c>
      <c r="AJ279" s="466"/>
      <c r="AK279" s="466">
        <f t="shared" si="61"/>
        <v>1.2592997127241514E-2</v>
      </c>
      <c r="AL279" s="466"/>
      <c r="AM279" s="466"/>
      <c r="AN279" s="466">
        <f t="shared" si="51"/>
        <v>0.26812392286743691</v>
      </c>
      <c r="AO279" s="466">
        <f t="shared" si="51"/>
        <v>0.19290430476389514</v>
      </c>
      <c r="AP279" s="467">
        <f t="shared" si="51"/>
        <v>-1.040608011527562E-3</v>
      </c>
    </row>
    <row r="280" spans="1:42" ht="11.45" customHeight="1" x14ac:dyDescent="0.25">
      <c r="A280" s="458">
        <v>1986</v>
      </c>
      <c r="B280" s="459" t="s">
        <v>503</v>
      </c>
      <c r="C280" s="458" t="s">
        <v>559</v>
      </c>
      <c r="D280" s="460" t="s">
        <v>16</v>
      </c>
      <c r="E280" s="460" t="s">
        <v>295</v>
      </c>
      <c r="F280" s="461" t="s">
        <v>314</v>
      </c>
      <c r="G280" s="440">
        <v>0.49977899999999997</v>
      </c>
      <c r="H280" s="441">
        <v>0.34042020000000001</v>
      </c>
      <c r="I280" s="442">
        <v>0.30334660000000002</v>
      </c>
      <c r="J280" s="273">
        <f t="shared" si="53"/>
        <v>0.19643239999999995</v>
      </c>
      <c r="K280" s="436">
        <f t="shared" si="54"/>
        <v>0.39303852302717796</v>
      </c>
      <c r="L280" s="440">
        <v>8.1136399999999997E-2</v>
      </c>
      <c r="M280" s="441">
        <v>1.9591999999999999E-3</v>
      </c>
      <c r="N280" s="441">
        <v>1.5288700000000001E-2</v>
      </c>
      <c r="O280" s="441"/>
      <c r="P280" s="441">
        <v>7.0711999999999997E-3</v>
      </c>
      <c r="Q280" s="441"/>
      <c r="R280" s="441"/>
      <c r="S280" s="441">
        <v>5.4308299999999997E-2</v>
      </c>
      <c r="T280" s="441">
        <f t="shared" si="55"/>
        <v>3.7073599999999984E-2</v>
      </c>
      <c r="U280" s="442">
        <f t="shared" si="56"/>
        <v>-4.0500000000001646E-4</v>
      </c>
      <c r="V280" s="462">
        <f t="shared" si="57"/>
        <v>-2.0617779958907825E-3</v>
      </c>
      <c r="W280" s="463">
        <f t="shared" si="58"/>
        <v>0.27647322946723663</v>
      </c>
      <c r="X280" s="580"/>
      <c r="Y280" s="458">
        <v>1986</v>
      </c>
      <c r="Z280" s="459" t="s">
        <v>503</v>
      </c>
      <c r="AA280" s="458" t="s">
        <v>559</v>
      </c>
      <c r="AB280" s="460" t="s">
        <v>16</v>
      </c>
      <c r="AC280" s="460" t="s">
        <v>295</v>
      </c>
      <c r="AD280" s="461" t="s">
        <v>314</v>
      </c>
      <c r="AE280" s="464">
        <f t="shared" si="59"/>
        <v>0.39303852302717796</v>
      </c>
      <c r="AF280" s="464">
        <f t="shared" si="60"/>
        <v>1</v>
      </c>
      <c r="AG280" s="465">
        <f t="shared" si="61"/>
        <v>0.41304998564391626</v>
      </c>
      <c r="AH280" s="466">
        <f t="shared" si="61"/>
        <v>9.9739146902445841E-3</v>
      </c>
      <c r="AI280" s="466">
        <f t="shared" si="61"/>
        <v>7.7831864804380563E-2</v>
      </c>
      <c r="AJ280" s="466"/>
      <c r="AK280" s="466">
        <f t="shared" si="61"/>
        <v>3.5998134727264958E-2</v>
      </c>
      <c r="AL280" s="466"/>
      <c r="AM280" s="466"/>
      <c r="AN280" s="466">
        <f t="shared" si="51"/>
        <v>0.27647322946723663</v>
      </c>
      <c r="AO280" s="466">
        <f t="shared" si="51"/>
        <v>0.18873464866284784</v>
      </c>
      <c r="AP280" s="467">
        <f t="shared" si="51"/>
        <v>-2.0617779958907825E-3</v>
      </c>
    </row>
    <row r="281" spans="1:42" ht="11.45" customHeight="1" x14ac:dyDescent="0.25">
      <c r="A281" s="458">
        <v>1979</v>
      </c>
      <c r="B281" s="459" t="s">
        <v>503</v>
      </c>
      <c r="C281" s="458" t="s">
        <v>559</v>
      </c>
      <c r="D281" s="460" t="s">
        <v>18</v>
      </c>
      <c r="E281" s="460" t="s">
        <v>296</v>
      </c>
      <c r="F281" s="461" t="s">
        <v>314</v>
      </c>
      <c r="G281" s="440">
        <v>0.40976829999999997</v>
      </c>
      <c r="H281" s="441">
        <v>0.2954987</v>
      </c>
      <c r="I281" s="442">
        <v>0.2670458</v>
      </c>
      <c r="J281" s="273">
        <f t="shared" si="53"/>
        <v>0.14272249999999997</v>
      </c>
      <c r="K281" s="436">
        <f t="shared" si="54"/>
        <v>0.34830049078955105</v>
      </c>
      <c r="L281" s="440">
        <v>6.8044499999999994E-2</v>
      </c>
      <c r="M281" s="441">
        <v>6.179E-4</v>
      </c>
      <c r="N281" s="441">
        <v>1.38242E-2</v>
      </c>
      <c r="O281" s="441"/>
      <c r="P281" s="441">
        <v>5.9619E-3</v>
      </c>
      <c r="Q281" s="441"/>
      <c r="R281" s="441">
        <v>2.7391999999999998E-3</v>
      </c>
      <c r="S281" s="441">
        <v>2.3170300000000001E-2</v>
      </c>
      <c r="T281" s="441">
        <f t="shared" si="55"/>
        <v>2.8452900000000003E-2</v>
      </c>
      <c r="U281" s="442">
        <f t="shared" si="56"/>
        <v>-8.8400000000043999E-5</v>
      </c>
      <c r="V281" s="462">
        <f t="shared" si="57"/>
        <v>-6.193837692027817E-4</v>
      </c>
      <c r="W281" s="463">
        <f t="shared" si="58"/>
        <v>0.16234511026642615</v>
      </c>
      <c r="X281" s="580"/>
      <c r="Y281" s="458">
        <v>1979</v>
      </c>
      <c r="Z281" s="459" t="s">
        <v>503</v>
      </c>
      <c r="AA281" s="458" t="s">
        <v>559</v>
      </c>
      <c r="AB281" s="460" t="s">
        <v>18</v>
      </c>
      <c r="AC281" s="460" t="s">
        <v>296</v>
      </c>
      <c r="AD281" s="461" t="s">
        <v>314</v>
      </c>
      <c r="AE281" s="464">
        <f t="shared" si="59"/>
        <v>0.34830049078955105</v>
      </c>
      <c r="AF281" s="464">
        <f t="shared" si="60"/>
        <v>1</v>
      </c>
      <c r="AG281" s="465">
        <f t="shared" si="61"/>
        <v>0.47676084709839028</v>
      </c>
      <c r="AH281" s="466">
        <f t="shared" si="61"/>
        <v>4.3293804410657055E-3</v>
      </c>
      <c r="AI281" s="466">
        <f t="shared" si="61"/>
        <v>9.6860691201457391E-2</v>
      </c>
      <c r="AJ281" s="466"/>
      <c r="AK281" s="466">
        <f t="shared" si="61"/>
        <v>4.1772670742174507E-2</v>
      </c>
      <c r="AL281" s="466"/>
      <c r="AM281" s="466">
        <f t="shared" si="52"/>
        <v>1.9192488920807865E-2</v>
      </c>
      <c r="AN281" s="466">
        <f t="shared" si="51"/>
        <v>0.16234511026642615</v>
      </c>
      <c r="AO281" s="466">
        <f t="shared" si="51"/>
        <v>0.19935819509888075</v>
      </c>
      <c r="AP281" s="467">
        <f t="shared" si="51"/>
        <v>-6.193837692027817E-4</v>
      </c>
    </row>
    <row r="282" spans="1:42" ht="11.45" customHeight="1" x14ac:dyDescent="0.25">
      <c r="A282" s="458">
        <v>1974</v>
      </c>
      <c r="B282" s="459" t="s">
        <v>503</v>
      </c>
      <c r="C282" s="458" t="s">
        <v>559</v>
      </c>
      <c r="D282" s="460" t="s">
        <v>50</v>
      </c>
      <c r="E282" s="460" t="s">
        <v>297</v>
      </c>
      <c r="F282" s="461" t="s">
        <v>314</v>
      </c>
      <c r="G282" s="440">
        <v>0.37425940000000002</v>
      </c>
      <c r="H282" s="441">
        <v>0.3069944</v>
      </c>
      <c r="I282" s="442">
        <v>0.26805869999999998</v>
      </c>
      <c r="J282" s="273">
        <f t="shared" si="53"/>
        <v>0.10620070000000004</v>
      </c>
      <c r="K282" s="436">
        <f t="shared" si="54"/>
        <v>0.28376227824872274</v>
      </c>
      <c r="L282" s="440">
        <v>5.7655900000000003E-2</v>
      </c>
      <c r="M282" s="441">
        <v>9.2849999999999996E-4</v>
      </c>
      <c r="N282" s="441">
        <v>4.8634000000000004E-3</v>
      </c>
      <c r="O282" s="441"/>
      <c r="P282" s="441">
        <v>1.9216999999999999E-3</v>
      </c>
      <c r="Q282" s="441"/>
      <c r="R282" s="441"/>
      <c r="S282" s="441">
        <v>1.8998999999999999E-3</v>
      </c>
      <c r="T282" s="441">
        <f t="shared" si="55"/>
        <v>3.8935700000000018E-2</v>
      </c>
      <c r="U282" s="442">
        <f t="shared" si="56"/>
        <v>-4.3999999999738693E-6</v>
      </c>
      <c r="V282" s="462">
        <f t="shared" si="57"/>
        <v>-4.1430988684385956E-5</v>
      </c>
      <c r="W282" s="463">
        <f t="shared" si="58"/>
        <v>1.7889712591348261E-2</v>
      </c>
      <c r="X282" s="580"/>
      <c r="Y282" s="458">
        <v>1974</v>
      </c>
      <c r="Z282" s="459" t="s">
        <v>503</v>
      </c>
      <c r="AA282" s="458" t="s">
        <v>559</v>
      </c>
      <c r="AB282" s="460" t="s">
        <v>50</v>
      </c>
      <c r="AC282" s="460" t="s">
        <v>297</v>
      </c>
      <c r="AD282" s="461" t="s">
        <v>314</v>
      </c>
      <c r="AE282" s="464">
        <f t="shared" si="59"/>
        <v>0.28376227824872274</v>
      </c>
      <c r="AF282" s="464">
        <f t="shared" si="60"/>
        <v>1</v>
      </c>
      <c r="AG282" s="465">
        <f t="shared" si="61"/>
        <v>0.54289566829597158</v>
      </c>
      <c r="AH282" s="466">
        <f t="shared" si="61"/>
        <v>8.7428802258365489E-3</v>
      </c>
      <c r="AI282" s="466">
        <f t="shared" si="61"/>
        <v>4.5794425083827119E-2</v>
      </c>
      <c r="AJ282" s="466"/>
      <c r="AK282" s="466">
        <f t="shared" si="61"/>
        <v>1.809498430801303E-2</v>
      </c>
      <c r="AL282" s="466"/>
      <c r="AM282" s="466"/>
      <c r="AN282" s="466">
        <f t="shared" si="51"/>
        <v>1.7889712591348261E-2</v>
      </c>
      <c r="AO282" s="466">
        <f t="shared" si="51"/>
        <v>0.366623760483688</v>
      </c>
      <c r="AP282" s="467">
        <f t="shared" si="51"/>
        <v>-4.1430988684385956E-5</v>
      </c>
    </row>
    <row r="283" spans="1:42" ht="11.45" customHeight="1" x14ac:dyDescent="0.25">
      <c r="A283" s="496">
        <v>1969</v>
      </c>
      <c r="B283" s="497" t="s">
        <v>503</v>
      </c>
      <c r="C283" s="496" t="s">
        <v>559</v>
      </c>
      <c r="D283" s="498" t="s">
        <v>50</v>
      </c>
      <c r="E283" s="498" t="s">
        <v>298</v>
      </c>
      <c r="F283" s="499" t="s">
        <v>314</v>
      </c>
      <c r="G283" s="443">
        <v>0.36032259999999999</v>
      </c>
      <c r="H283" s="444">
        <v>0.29464899999999999</v>
      </c>
      <c r="I283" s="445">
        <v>0.26707579999999997</v>
      </c>
      <c r="J283" s="276">
        <f t="shared" si="53"/>
        <v>9.3246800000000019E-2</v>
      </c>
      <c r="K283" s="437">
        <f t="shared" si="54"/>
        <v>0.25878698699443226</v>
      </c>
      <c r="L283" s="443">
        <v>4.2041799999999997E-2</v>
      </c>
      <c r="M283" s="444">
        <v>4.0822000000000002E-3</v>
      </c>
      <c r="N283" s="444">
        <v>1.00879E-2</v>
      </c>
      <c r="O283" s="444"/>
      <c r="P283" s="444">
        <v>3.5636000000000001E-3</v>
      </c>
      <c r="Q283" s="444"/>
      <c r="R283" s="444"/>
      <c r="S283" s="444">
        <v>5.9129999999999999E-3</v>
      </c>
      <c r="T283" s="444">
        <f t="shared" si="55"/>
        <v>2.757320000000002E-2</v>
      </c>
      <c r="U283" s="445">
        <f t="shared" si="56"/>
        <v>-1.4899999999998248E-5</v>
      </c>
      <c r="V283" s="501">
        <f t="shared" si="57"/>
        <v>-1.5979100623290284E-4</v>
      </c>
      <c r="W283" s="502">
        <f t="shared" si="58"/>
        <v>6.3412363748675538E-2</v>
      </c>
      <c r="X283" s="580"/>
      <c r="Y283" s="496">
        <v>1969</v>
      </c>
      <c r="Z283" s="497" t="s">
        <v>503</v>
      </c>
      <c r="AA283" s="496" t="s">
        <v>559</v>
      </c>
      <c r="AB283" s="498" t="s">
        <v>50</v>
      </c>
      <c r="AC283" s="498" t="s">
        <v>298</v>
      </c>
      <c r="AD283" s="499" t="s">
        <v>314</v>
      </c>
      <c r="AE283" s="503">
        <f t="shared" si="59"/>
        <v>0.25878698699443226</v>
      </c>
      <c r="AF283" s="503">
        <f t="shared" si="60"/>
        <v>1</v>
      </c>
      <c r="AG283" s="504">
        <f t="shared" si="61"/>
        <v>0.45086587421766738</v>
      </c>
      <c r="AH283" s="505">
        <f t="shared" si="61"/>
        <v>4.3778446016378036E-2</v>
      </c>
      <c r="AI283" s="505">
        <f t="shared" si="61"/>
        <v>0.1081849457568517</v>
      </c>
      <c r="AJ283" s="505"/>
      <c r="AK283" s="505">
        <f t="shared" si="61"/>
        <v>3.8216861061183861E-2</v>
      </c>
      <c r="AL283" s="505"/>
      <c r="AM283" s="505"/>
      <c r="AN283" s="505">
        <f t="shared" si="51"/>
        <v>6.3412363748675538E-2</v>
      </c>
      <c r="AO283" s="505">
        <f t="shared" si="51"/>
        <v>0.29570130020547636</v>
      </c>
      <c r="AP283" s="506">
        <f t="shared" si="51"/>
        <v>-1.5979100623290284E-4</v>
      </c>
    </row>
    <row r="284" spans="1:42" ht="11.45" customHeight="1" x14ac:dyDescent="0.25">
      <c r="A284" s="458">
        <v>2013</v>
      </c>
      <c r="B284" s="459" t="s">
        <v>504</v>
      </c>
      <c r="C284" s="458" t="s">
        <v>561</v>
      </c>
      <c r="D284" s="460" t="s">
        <v>20</v>
      </c>
      <c r="E284" s="460" t="s">
        <v>299</v>
      </c>
      <c r="F284" s="461" t="s">
        <v>314</v>
      </c>
      <c r="G284" s="440">
        <v>0.50908909999999996</v>
      </c>
      <c r="H284" s="441">
        <v>0.41803109999999999</v>
      </c>
      <c r="I284" s="442">
        <v>0.3771969</v>
      </c>
      <c r="J284" s="272">
        <f t="shared" si="53"/>
        <v>0.13189219999999996</v>
      </c>
      <c r="K284" s="434">
        <f t="shared" si="54"/>
        <v>0.25907488492682318</v>
      </c>
      <c r="L284" s="440">
        <v>6.9486000000000006E-2</v>
      </c>
      <c r="M284" s="441">
        <v>6.246E-4</v>
      </c>
      <c r="N284" s="441">
        <v>1.00763E-2</v>
      </c>
      <c r="O284" s="441">
        <v>2.1909E-3</v>
      </c>
      <c r="P284" s="441">
        <v>2.2503000000000002E-3</v>
      </c>
      <c r="Q284" s="441">
        <v>7.871E-4</v>
      </c>
      <c r="R284" s="441">
        <v>6.9481999999999999E-3</v>
      </c>
      <c r="S284" s="441">
        <v>-1.5058999999999999E-3</v>
      </c>
      <c r="T284" s="441">
        <f t="shared" si="55"/>
        <v>4.0834199999999987E-2</v>
      </c>
      <c r="U284" s="442">
        <f t="shared" si="56"/>
        <v>2.0049999999999235E-4</v>
      </c>
      <c r="V284" s="462">
        <f t="shared" si="57"/>
        <v>1.5201808749872427E-3</v>
      </c>
      <c r="W284" s="463">
        <f t="shared" si="58"/>
        <v>-1.14176577538323E-2</v>
      </c>
      <c r="X284" s="580"/>
      <c r="Y284" s="458">
        <v>2013</v>
      </c>
      <c r="Z284" s="459" t="s">
        <v>504</v>
      </c>
      <c r="AA284" s="458" t="s">
        <v>561</v>
      </c>
      <c r="AB284" s="460" t="s">
        <v>20</v>
      </c>
      <c r="AC284" s="460" t="s">
        <v>299</v>
      </c>
      <c r="AD284" s="461" t="s">
        <v>314</v>
      </c>
      <c r="AE284" s="464">
        <f t="shared" si="59"/>
        <v>0.25907488492682318</v>
      </c>
      <c r="AF284" s="464">
        <f t="shared" si="60"/>
        <v>1</v>
      </c>
      <c r="AG284" s="465">
        <f t="shared" si="61"/>
        <v>0.52683934303923985</v>
      </c>
      <c r="AH284" s="466">
        <f t="shared" si="61"/>
        <v>4.7356856584392423E-3</v>
      </c>
      <c r="AI284" s="466">
        <f t="shared" si="61"/>
        <v>7.6397997758775746E-2</v>
      </c>
      <c r="AJ284" s="466">
        <f t="shared" si="61"/>
        <v>1.6611293162143027E-2</v>
      </c>
      <c r="AK284" s="466">
        <f t="shared" si="61"/>
        <v>1.7061660962513332E-2</v>
      </c>
      <c r="AL284" s="466">
        <f t="shared" si="61"/>
        <v>5.9677524523815677E-3</v>
      </c>
      <c r="AM284" s="466">
        <f t="shared" si="52"/>
        <v>5.2680901524123504E-2</v>
      </c>
      <c r="AN284" s="466">
        <f t="shared" si="51"/>
        <v>-1.14176577538323E-2</v>
      </c>
      <c r="AO284" s="466">
        <f t="shared" si="51"/>
        <v>0.30960284232122898</v>
      </c>
      <c r="AP284" s="467">
        <f t="shared" si="51"/>
        <v>1.5201808749872427E-3</v>
      </c>
    </row>
    <row r="285" spans="1:42" ht="11.45" customHeight="1" x14ac:dyDescent="0.25">
      <c r="A285" s="458">
        <v>2010</v>
      </c>
      <c r="B285" s="459" t="s">
        <v>504</v>
      </c>
      <c r="C285" s="458" t="s">
        <v>561</v>
      </c>
      <c r="D285" s="460" t="s">
        <v>4</v>
      </c>
      <c r="E285" s="460" t="s">
        <v>300</v>
      </c>
      <c r="F285" s="461" t="s">
        <v>314</v>
      </c>
      <c r="G285" s="440">
        <v>0.50650269999999997</v>
      </c>
      <c r="H285" s="441">
        <v>0.41094310000000001</v>
      </c>
      <c r="I285" s="442">
        <v>0.36675920000000001</v>
      </c>
      <c r="J285" s="272">
        <f t="shared" si="53"/>
        <v>0.13974349999999996</v>
      </c>
      <c r="K285" s="434">
        <f t="shared" si="54"/>
        <v>0.27589882541593552</v>
      </c>
      <c r="L285" s="440">
        <v>6.5750900000000001E-2</v>
      </c>
      <c r="M285" s="441">
        <v>6.4380000000000004E-4</v>
      </c>
      <c r="N285" s="441">
        <v>1.08421E-2</v>
      </c>
      <c r="O285" s="441">
        <v>2.5698000000000001E-3</v>
      </c>
      <c r="P285" s="441">
        <v>6.8228000000000004E-3</v>
      </c>
      <c r="Q285" s="441">
        <v>7.8720000000000005E-4</v>
      </c>
      <c r="R285" s="441">
        <v>7.5033000000000001E-3</v>
      </c>
      <c r="S285" s="441">
        <v>6.5939999999999998E-4</v>
      </c>
      <c r="T285" s="441">
        <f t="shared" si="55"/>
        <v>4.4183899999999998E-2</v>
      </c>
      <c r="U285" s="442">
        <f t="shared" si="56"/>
        <v>-1.9700000000039131E-5</v>
      </c>
      <c r="V285" s="462">
        <f t="shared" si="57"/>
        <v>-1.409725675973418E-4</v>
      </c>
      <c r="W285" s="463">
        <f t="shared" si="58"/>
        <v>4.7186452321574899E-3</v>
      </c>
      <c r="X285" s="580"/>
      <c r="Y285" s="458">
        <v>2010</v>
      </c>
      <c r="Z285" s="459" t="s">
        <v>504</v>
      </c>
      <c r="AA285" s="458" t="s">
        <v>561</v>
      </c>
      <c r="AB285" s="460" t="s">
        <v>4</v>
      </c>
      <c r="AC285" s="460" t="s">
        <v>300</v>
      </c>
      <c r="AD285" s="461" t="s">
        <v>314</v>
      </c>
      <c r="AE285" s="464">
        <f t="shared" si="59"/>
        <v>0.27589882541593552</v>
      </c>
      <c r="AF285" s="464">
        <f t="shared" si="60"/>
        <v>1</v>
      </c>
      <c r="AG285" s="465">
        <f t="shared" si="61"/>
        <v>0.47051132968617515</v>
      </c>
      <c r="AH285" s="466">
        <f t="shared" si="61"/>
        <v>4.6070121329435734E-3</v>
      </c>
      <c r="AI285" s="466">
        <f t="shared" si="61"/>
        <v>7.7585719550462118E-2</v>
      </c>
      <c r="AJ285" s="466">
        <f t="shared" si="61"/>
        <v>1.8389406305123319E-2</v>
      </c>
      <c r="AK285" s="466">
        <f t="shared" si="61"/>
        <v>4.8823737776712346E-2</v>
      </c>
      <c r="AL285" s="466">
        <f t="shared" si="61"/>
        <v>5.6331779295638101E-3</v>
      </c>
      <c r="AM285" s="466">
        <f t="shared" si="52"/>
        <v>5.3693373931524555E-2</v>
      </c>
      <c r="AN285" s="466">
        <f t="shared" si="51"/>
        <v>4.7186452321574899E-3</v>
      </c>
      <c r="AO285" s="466">
        <f t="shared" si="51"/>
        <v>0.31617857002293492</v>
      </c>
      <c r="AP285" s="467">
        <f t="shared" si="51"/>
        <v>-1.409725675973418E-4</v>
      </c>
    </row>
    <row r="286" spans="1:42" ht="11.45" customHeight="1" x14ac:dyDescent="0.25">
      <c r="A286" s="458">
        <v>2007</v>
      </c>
      <c r="B286" s="459" t="s">
        <v>504</v>
      </c>
      <c r="C286" s="458" t="s">
        <v>561</v>
      </c>
      <c r="D286" s="460" t="s">
        <v>6</v>
      </c>
      <c r="E286" s="460" t="s">
        <v>301</v>
      </c>
      <c r="F286" s="461" t="s">
        <v>314</v>
      </c>
      <c r="G286" s="440">
        <v>0.48254590000000003</v>
      </c>
      <c r="H286" s="441">
        <v>0.4087577</v>
      </c>
      <c r="I286" s="442">
        <v>0.3710542</v>
      </c>
      <c r="J286" s="272">
        <f t="shared" si="53"/>
        <v>0.11149170000000003</v>
      </c>
      <c r="K286" s="434">
        <f t="shared" si="54"/>
        <v>0.23104890125478222</v>
      </c>
      <c r="L286" s="440">
        <v>5.7224999999999998E-2</v>
      </c>
      <c r="M286" s="441">
        <v>7.7380000000000005E-4</v>
      </c>
      <c r="N286" s="441">
        <v>9.1372999999999992E-3</v>
      </c>
      <c r="O286" s="441">
        <v>1.5035999999999999E-3</v>
      </c>
      <c r="P286" s="441">
        <v>1.1722E-3</v>
      </c>
      <c r="Q286" s="441">
        <v>6.8050000000000001E-4</v>
      </c>
      <c r="R286" s="441">
        <v>4.2928999999999997E-3</v>
      </c>
      <c r="S286" s="441">
        <v>-9.9759999999999996E-4</v>
      </c>
      <c r="T286" s="441">
        <f t="shared" si="55"/>
        <v>3.7703500000000001E-2</v>
      </c>
      <c r="U286" s="442">
        <f t="shared" si="56"/>
        <v>5.0000000004213341E-7</v>
      </c>
      <c r="V286" s="462">
        <f t="shared" si="57"/>
        <v>4.4846387672098752E-6</v>
      </c>
      <c r="W286" s="463">
        <f t="shared" si="58"/>
        <v>-8.9477512675831452E-3</v>
      </c>
      <c r="X286" s="580"/>
      <c r="Y286" s="458">
        <v>2007</v>
      </c>
      <c r="Z286" s="459" t="s">
        <v>504</v>
      </c>
      <c r="AA286" s="458" t="s">
        <v>561</v>
      </c>
      <c r="AB286" s="460" t="s">
        <v>6</v>
      </c>
      <c r="AC286" s="460" t="s">
        <v>301</v>
      </c>
      <c r="AD286" s="461" t="s">
        <v>314</v>
      </c>
      <c r="AE286" s="464">
        <f t="shared" si="59"/>
        <v>0.23104890125478222</v>
      </c>
      <c r="AF286" s="464">
        <f t="shared" si="60"/>
        <v>1</v>
      </c>
      <c r="AG286" s="465">
        <f t="shared" si="61"/>
        <v>0.51326690686391885</v>
      </c>
      <c r="AH286" s="466">
        <f t="shared" si="61"/>
        <v>6.9404269555491558E-3</v>
      </c>
      <c r="AI286" s="466">
        <f t="shared" si="61"/>
        <v>8.1954979608347495E-2</v>
      </c>
      <c r="AJ286" s="466">
        <f t="shared" si="61"/>
        <v>1.3486205699617098E-2</v>
      </c>
      <c r="AK286" s="466">
        <f t="shared" si="61"/>
        <v>1.0513787124960868E-2</v>
      </c>
      <c r="AL286" s="466">
        <f t="shared" si="61"/>
        <v>6.1035933616583101E-3</v>
      </c>
      <c r="AM286" s="466">
        <f t="shared" si="52"/>
        <v>3.8504211524265919E-2</v>
      </c>
      <c r="AN286" s="466">
        <f t="shared" si="51"/>
        <v>-8.9477512675831452E-3</v>
      </c>
      <c r="AO286" s="466">
        <f t="shared" si="51"/>
        <v>0.33817315549049831</v>
      </c>
      <c r="AP286" s="467">
        <f t="shared" si="51"/>
        <v>4.4846387672098752E-6</v>
      </c>
    </row>
    <row r="287" spans="1:42" ht="11.45" customHeight="1" x14ac:dyDescent="0.25">
      <c r="A287" s="458">
        <v>2004</v>
      </c>
      <c r="B287" s="459" t="s">
        <v>504</v>
      </c>
      <c r="C287" s="458" t="s">
        <v>561</v>
      </c>
      <c r="D287" s="460" t="s">
        <v>8</v>
      </c>
      <c r="E287" s="460" t="s">
        <v>302</v>
      </c>
      <c r="F287" s="461" t="s">
        <v>314</v>
      </c>
      <c r="G287" s="440">
        <v>0.48743360000000002</v>
      </c>
      <c r="H287" s="441">
        <v>0.40916000000000002</v>
      </c>
      <c r="I287" s="442">
        <v>0.36350310000000002</v>
      </c>
      <c r="J287" s="272">
        <f t="shared" si="53"/>
        <v>0.1239305</v>
      </c>
      <c r="K287" s="434">
        <f t="shared" si="54"/>
        <v>0.25425104055198489</v>
      </c>
      <c r="L287" s="440">
        <v>6.0193499999999997E-2</v>
      </c>
      <c r="M287" s="441">
        <v>1.0134E-3</v>
      </c>
      <c r="N287" s="441">
        <v>9.7082000000000002E-3</v>
      </c>
      <c r="O287" s="441">
        <v>1.8361E-3</v>
      </c>
      <c r="P287" s="441">
        <v>1.7205E-3</v>
      </c>
      <c r="Q287" s="441">
        <v>7.2579999999999997E-4</v>
      </c>
      <c r="R287" s="441">
        <v>4.2735999999999998E-3</v>
      </c>
      <c r="S287" s="441">
        <v>-9.5710000000000001E-4</v>
      </c>
      <c r="T287" s="441">
        <f t="shared" si="55"/>
        <v>4.56569E-2</v>
      </c>
      <c r="U287" s="442">
        <f t="shared" si="56"/>
        <v>-2.4039999999998785E-4</v>
      </c>
      <c r="V287" s="462">
        <f t="shared" si="57"/>
        <v>-1.9397969022959469E-3</v>
      </c>
      <c r="W287" s="463">
        <f t="shared" si="58"/>
        <v>-7.7228769350563423E-3</v>
      </c>
      <c r="X287" s="580"/>
      <c r="Y287" s="458">
        <v>2004</v>
      </c>
      <c r="Z287" s="459" t="s">
        <v>504</v>
      </c>
      <c r="AA287" s="458" t="s">
        <v>561</v>
      </c>
      <c r="AB287" s="460" t="s">
        <v>8</v>
      </c>
      <c r="AC287" s="460" t="s">
        <v>302</v>
      </c>
      <c r="AD287" s="461" t="s">
        <v>314</v>
      </c>
      <c r="AE287" s="464">
        <f t="shared" si="59"/>
        <v>0.25425104055198489</v>
      </c>
      <c r="AF287" s="464">
        <f t="shared" si="60"/>
        <v>1</v>
      </c>
      <c r="AG287" s="465">
        <f t="shared" si="61"/>
        <v>0.48570368069200076</v>
      </c>
      <c r="AH287" s="466">
        <f t="shared" si="61"/>
        <v>8.1771638135890688E-3</v>
      </c>
      <c r="AI287" s="466">
        <f t="shared" si="61"/>
        <v>7.8335841459527725E-2</v>
      </c>
      <c r="AJ287" s="466">
        <f t="shared" si="61"/>
        <v>1.4815561948027321E-2</v>
      </c>
      <c r="AK287" s="466">
        <f t="shared" si="61"/>
        <v>1.3882781074876645E-2</v>
      </c>
      <c r="AL287" s="466">
        <f t="shared" si="61"/>
        <v>5.8565082848854796E-3</v>
      </c>
      <c r="AM287" s="466">
        <f t="shared" si="52"/>
        <v>3.4483843767272787E-2</v>
      </c>
      <c r="AN287" s="466">
        <f t="shared" si="51"/>
        <v>-7.7228769350563423E-3</v>
      </c>
      <c r="AO287" s="466">
        <f t="shared" si="51"/>
        <v>0.3684072927971726</v>
      </c>
      <c r="AP287" s="467">
        <f t="shared" si="51"/>
        <v>-1.9397969022959469E-3</v>
      </c>
    </row>
    <row r="288" spans="1:42" ht="11.45" customHeight="1" x14ac:dyDescent="0.25">
      <c r="A288" s="458">
        <v>2000</v>
      </c>
      <c r="B288" s="459" t="s">
        <v>504</v>
      </c>
      <c r="C288" s="458" t="s">
        <v>561</v>
      </c>
      <c r="D288" s="460" t="s">
        <v>10</v>
      </c>
      <c r="E288" s="460" t="s">
        <v>303</v>
      </c>
      <c r="F288" s="461" t="s">
        <v>314</v>
      </c>
      <c r="G288" s="440">
        <v>0.47694829999999999</v>
      </c>
      <c r="H288" s="441">
        <v>0.4093637</v>
      </c>
      <c r="I288" s="442">
        <v>0.35690369999999999</v>
      </c>
      <c r="J288" s="272">
        <f t="shared" si="53"/>
        <v>0.1200446</v>
      </c>
      <c r="K288" s="434">
        <f t="shared" si="54"/>
        <v>0.25169310803707656</v>
      </c>
      <c r="L288" s="440">
        <v>5.51969E-2</v>
      </c>
      <c r="M288" s="441">
        <v>9.3110000000000003E-4</v>
      </c>
      <c r="N288" s="441">
        <v>5.7004000000000004E-3</v>
      </c>
      <c r="O288" s="441">
        <v>1.2611E-3</v>
      </c>
      <c r="P288" s="441">
        <v>1.0402E-3</v>
      </c>
      <c r="Q288" s="441">
        <v>6.9300000000000004E-4</v>
      </c>
      <c r="R288" s="441">
        <v>3.4064E-3</v>
      </c>
      <c r="S288" s="441">
        <v>-6.4019999999999995E-4</v>
      </c>
      <c r="T288" s="441">
        <f t="shared" si="55"/>
        <v>5.2460000000000007E-2</v>
      </c>
      <c r="U288" s="442">
        <f t="shared" si="56"/>
        <v>-4.3000000000126271E-6</v>
      </c>
      <c r="V288" s="462">
        <f t="shared" si="57"/>
        <v>-3.5820020225921259E-5</v>
      </c>
      <c r="W288" s="463">
        <f t="shared" si="58"/>
        <v>-5.3330178950156855E-3</v>
      </c>
      <c r="X288" s="580"/>
      <c r="Y288" s="458">
        <v>2000</v>
      </c>
      <c r="Z288" s="459" t="s">
        <v>504</v>
      </c>
      <c r="AA288" s="458" t="s">
        <v>561</v>
      </c>
      <c r="AB288" s="460" t="s">
        <v>10</v>
      </c>
      <c r="AC288" s="460" t="s">
        <v>303</v>
      </c>
      <c r="AD288" s="461" t="s">
        <v>314</v>
      </c>
      <c r="AE288" s="464">
        <f t="shared" si="59"/>
        <v>0.25169310803707656</v>
      </c>
      <c r="AF288" s="464">
        <f t="shared" si="60"/>
        <v>1</v>
      </c>
      <c r="AG288" s="465">
        <f t="shared" si="61"/>
        <v>0.4598032731168249</v>
      </c>
      <c r="AH288" s="466">
        <f t="shared" si="61"/>
        <v>7.7562839144784523E-3</v>
      </c>
      <c r="AI288" s="466">
        <f t="shared" si="61"/>
        <v>4.7485684487265568E-2</v>
      </c>
      <c r="AJ288" s="466">
        <f t="shared" si="61"/>
        <v>1.050526221087829E-2</v>
      </c>
      <c r="AK288" s="466">
        <f t="shared" si="61"/>
        <v>8.6651127997427625E-3</v>
      </c>
      <c r="AL288" s="466">
        <f t="shared" si="61"/>
        <v>5.7728544224396605E-3</v>
      </c>
      <c r="AM288" s="466">
        <f t="shared" si="52"/>
        <v>2.8376120208655781E-2</v>
      </c>
      <c r="AN288" s="466">
        <f t="shared" si="51"/>
        <v>-5.3330178950156855E-3</v>
      </c>
      <c r="AO288" s="466">
        <f t="shared" si="51"/>
        <v>0.43700424675495614</v>
      </c>
      <c r="AP288" s="467">
        <f t="shared" si="51"/>
        <v>-3.5820020225921259E-5</v>
      </c>
    </row>
    <row r="289" spans="1:45" ht="11.45" customHeight="1" x14ac:dyDescent="0.25">
      <c r="A289" s="458">
        <v>1997</v>
      </c>
      <c r="B289" s="459" t="s">
        <v>504</v>
      </c>
      <c r="C289" s="458" t="s">
        <v>561</v>
      </c>
      <c r="D289" s="460" t="s">
        <v>12</v>
      </c>
      <c r="E289" s="460" t="s">
        <v>304</v>
      </c>
      <c r="F289" s="461" t="s">
        <v>314</v>
      </c>
      <c r="G289" s="440">
        <v>0.4827748</v>
      </c>
      <c r="H289" s="441">
        <v>0.40699079999999999</v>
      </c>
      <c r="I289" s="442">
        <v>0.36014800000000002</v>
      </c>
      <c r="J289" s="272">
        <f t="shared" si="53"/>
        <v>0.12262679999999998</v>
      </c>
      <c r="K289" s="434">
        <f t="shared" si="54"/>
        <v>0.25400414437538987</v>
      </c>
      <c r="L289" s="440">
        <v>5.8063700000000003E-2</v>
      </c>
      <c r="M289" s="441">
        <v>9.4810000000000001E-4</v>
      </c>
      <c r="N289" s="441">
        <v>8.0011000000000006E-3</v>
      </c>
      <c r="O289" s="441">
        <v>1.5143999999999999E-3</v>
      </c>
      <c r="P289" s="441">
        <v>1.3747E-3</v>
      </c>
      <c r="Q289" s="441">
        <v>9.0350000000000001E-4</v>
      </c>
      <c r="R289" s="441">
        <v>5.1587999999999998E-3</v>
      </c>
      <c r="S289" s="441">
        <v>-4.1449999999999999E-4</v>
      </c>
      <c r="T289" s="441">
        <f t="shared" si="55"/>
        <v>4.6842799999999962E-2</v>
      </c>
      <c r="U289" s="442">
        <f t="shared" si="56"/>
        <v>2.3420000000000385E-4</v>
      </c>
      <c r="V289" s="462">
        <f t="shared" si="57"/>
        <v>1.9098598348811506E-3</v>
      </c>
      <c r="W289" s="463">
        <f t="shared" si="58"/>
        <v>-3.3801746437157297E-3</v>
      </c>
      <c r="X289" s="580"/>
      <c r="Y289" s="458">
        <v>1997</v>
      </c>
      <c r="Z289" s="459" t="s">
        <v>504</v>
      </c>
      <c r="AA289" s="458" t="s">
        <v>561</v>
      </c>
      <c r="AB289" s="460" t="s">
        <v>12</v>
      </c>
      <c r="AC289" s="460" t="s">
        <v>304</v>
      </c>
      <c r="AD289" s="461" t="s">
        <v>314</v>
      </c>
      <c r="AE289" s="464">
        <f t="shared" si="59"/>
        <v>0.25400414437538987</v>
      </c>
      <c r="AF289" s="464">
        <f t="shared" si="60"/>
        <v>1</v>
      </c>
      <c r="AG289" s="465">
        <f t="shared" si="61"/>
        <v>0.47349926769678419</v>
      </c>
      <c r="AH289" s="466">
        <f t="shared" si="61"/>
        <v>7.7315888533338569E-3</v>
      </c>
      <c r="AI289" s="466">
        <f t="shared" si="61"/>
        <v>6.5247564154002236E-2</v>
      </c>
      <c r="AJ289" s="466">
        <f t="shared" si="61"/>
        <v>1.2349665815303019E-2</v>
      </c>
      <c r="AK289" s="466">
        <f t="shared" si="61"/>
        <v>1.1210436870243701E-2</v>
      </c>
      <c r="AL289" s="466">
        <f t="shared" si="61"/>
        <v>7.36788369263489E-3</v>
      </c>
      <c r="AM289" s="466">
        <f t="shared" si="52"/>
        <v>4.2069107242462503E-2</v>
      </c>
      <c r="AN289" s="466">
        <f t="shared" si="51"/>
        <v>-3.3801746437157297E-3</v>
      </c>
      <c r="AO289" s="466">
        <f t="shared" si="51"/>
        <v>0.38199480048407014</v>
      </c>
      <c r="AP289" s="467">
        <f t="shared" si="51"/>
        <v>1.9098598348811506E-3</v>
      </c>
    </row>
    <row r="290" spans="1:45" ht="11.45" customHeight="1" x14ac:dyDescent="0.25">
      <c r="A290" s="458">
        <v>1994</v>
      </c>
      <c r="B290" s="459" t="s">
        <v>504</v>
      </c>
      <c r="C290" s="458" t="s">
        <v>561</v>
      </c>
      <c r="D290" s="460" t="s">
        <v>12</v>
      </c>
      <c r="E290" s="460" t="s">
        <v>305</v>
      </c>
      <c r="F290" s="461" t="s">
        <v>314</v>
      </c>
      <c r="G290" s="440">
        <v>0.48731849999999999</v>
      </c>
      <c r="H290" s="441">
        <v>0.40571810000000003</v>
      </c>
      <c r="I290" s="442">
        <v>0.36088429999999999</v>
      </c>
      <c r="J290" s="272">
        <f t="shared" si="53"/>
        <v>0.1264342</v>
      </c>
      <c r="K290" s="434">
        <f t="shared" si="54"/>
        <v>0.25944879991217246</v>
      </c>
      <c r="L290" s="440">
        <v>5.8594800000000002E-2</v>
      </c>
      <c r="M290" s="441">
        <v>1.4082999999999999E-3</v>
      </c>
      <c r="N290" s="441">
        <v>9.6384000000000001E-3</v>
      </c>
      <c r="O290" s="441">
        <v>1.9380999999999999E-3</v>
      </c>
      <c r="P290" s="441">
        <v>1.9967000000000001E-3</v>
      </c>
      <c r="Q290" s="441">
        <v>1.1092999999999999E-3</v>
      </c>
      <c r="R290" s="441">
        <v>7.5126000000000004E-3</v>
      </c>
      <c r="S290" s="441">
        <v>-5.4009999999999996E-4</v>
      </c>
      <c r="T290" s="441">
        <f t="shared" si="55"/>
        <v>4.4833800000000035E-2</v>
      </c>
      <c r="U290" s="442">
        <f t="shared" si="56"/>
        <v>-5.7700000000049378E-5</v>
      </c>
      <c r="V290" s="462">
        <f t="shared" si="57"/>
        <v>-4.5636386357527774E-4</v>
      </c>
      <c r="W290" s="463">
        <f t="shared" si="58"/>
        <v>-4.27178722212819E-3</v>
      </c>
      <c r="X290" s="580"/>
      <c r="Y290" s="458">
        <v>1994</v>
      </c>
      <c r="Z290" s="459" t="s">
        <v>504</v>
      </c>
      <c r="AA290" s="458" t="s">
        <v>561</v>
      </c>
      <c r="AB290" s="460" t="s">
        <v>12</v>
      </c>
      <c r="AC290" s="460" t="s">
        <v>305</v>
      </c>
      <c r="AD290" s="461" t="s">
        <v>314</v>
      </c>
      <c r="AE290" s="464">
        <f t="shared" si="59"/>
        <v>0.25944879991217246</v>
      </c>
      <c r="AF290" s="464">
        <f t="shared" si="60"/>
        <v>1</v>
      </c>
      <c r="AG290" s="465">
        <f t="shared" si="61"/>
        <v>0.46344106262387869</v>
      </c>
      <c r="AH290" s="466">
        <f t="shared" si="61"/>
        <v>1.1138600157235938E-2</v>
      </c>
      <c r="AI290" s="466">
        <f t="shared" si="61"/>
        <v>7.6232538348010276E-2</v>
      </c>
      <c r="AJ290" s="466">
        <f t="shared" si="61"/>
        <v>1.5328922079627189E-2</v>
      </c>
      <c r="AK290" s="466">
        <f t="shared" si="61"/>
        <v>1.5792404270363557E-2</v>
      </c>
      <c r="AL290" s="466">
        <f t="shared" si="61"/>
        <v>8.7737336891442336E-3</v>
      </c>
      <c r="AM290" s="466">
        <f t="shared" si="52"/>
        <v>5.9419049592594413E-2</v>
      </c>
      <c r="AN290" s="466">
        <f t="shared" si="51"/>
        <v>-4.27178722212819E-3</v>
      </c>
      <c r="AO290" s="466">
        <f t="shared" si="51"/>
        <v>0.35460184032484909</v>
      </c>
      <c r="AP290" s="467">
        <f t="shared" si="51"/>
        <v>-4.5636386357527774E-4</v>
      </c>
    </row>
    <row r="291" spans="1:45" ht="11.45" customHeight="1" x14ac:dyDescent="0.25">
      <c r="A291" s="458">
        <v>1991</v>
      </c>
      <c r="B291" s="459" t="s">
        <v>504</v>
      </c>
      <c r="C291" s="458" t="s">
        <v>561</v>
      </c>
      <c r="D291" s="460" t="s">
        <v>14</v>
      </c>
      <c r="E291" s="460" t="s">
        <v>306</v>
      </c>
      <c r="F291" s="461" t="s">
        <v>314</v>
      </c>
      <c r="G291" s="440">
        <v>0.46715620000000002</v>
      </c>
      <c r="H291" s="441">
        <v>0.38793109999999997</v>
      </c>
      <c r="I291" s="442">
        <v>0.34576089999999998</v>
      </c>
      <c r="J291" s="272">
        <f t="shared" si="53"/>
        <v>0.12139530000000004</v>
      </c>
      <c r="K291" s="434">
        <f t="shared" si="54"/>
        <v>0.25986019237248703</v>
      </c>
      <c r="L291" s="440">
        <v>5.6488099999999999E-2</v>
      </c>
      <c r="M291" s="441">
        <v>1.9856000000000001E-3</v>
      </c>
      <c r="N291" s="441">
        <v>8.1696000000000008E-3</v>
      </c>
      <c r="O291" s="441">
        <v>1.7071E-3</v>
      </c>
      <c r="P291" s="441">
        <v>2.7428000000000001E-3</v>
      </c>
      <c r="Q291" s="441">
        <v>1.3221999999999999E-3</v>
      </c>
      <c r="R291" s="441">
        <v>7.1601E-3</v>
      </c>
      <c r="S291" s="441">
        <v>-3.301E-4</v>
      </c>
      <c r="T291" s="441">
        <f t="shared" si="55"/>
        <v>4.2170199999999991E-2</v>
      </c>
      <c r="U291" s="442">
        <f t="shared" si="56"/>
        <v>-2.029999999995924E-5</v>
      </c>
      <c r="V291" s="462">
        <f t="shared" si="57"/>
        <v>-1.6722228949522124E-4</v>
      </c>
      <c r="W291" s="463">
        <f t="shared" si="58"/>
        <v>-2.719215653324304E-3</v>
      </c>
      <c r="X291" s="580"/>
      <c r="Y291" s="458">
        <v>1991</v>
      </c>
      <c r="Z291" s="459" t="s">
        <v>504</v>
      </c>
      <c r="AA291" s="458" t="s">
        <v>561</v>
      </c>
      <c r="AB291" s="460" t="s">
        <v>14</v>
      </c>
      <c r="AC291" s="460" t="s">
        <v>306</v>
      </c>
      <c r="AD291" s="461" t="s">
        <v>314</v>
      </c>
      <c r="AE291" s="464">
        <f t="shared" si="59"/>
        <v>0.25986019237248703</v>
      </c>
      <c r="AF291" s="464">
        <f t="shared" si="60"/>
        <v>1</v>
      </c>
      <c r="AG291" s="465">
        <f t="shared" si="61"/>
        <v>0.46532361631792979</v>
      </c>
      <c r="AH291" s="466">
        <f t="shared" si="61"/>
        <v>1.6356481675979213E-2</v>
      </c>
      <c r="AI291" s="466">
        <f t="shared" si="61"/>
        <v>6.7297498338074024E-2</v>
      </c>
      <c r="AJ291" s="466">
        <f t="shared" si="61"/>
        <v>1.4062323664919477E-2</v>
      </c>
      <c r="AK291" s="466">
        <f t="shared" si="61"/>
        <v>2.2593955449675556E-2</v>
      </c>
      <c r="AL291" s="466">
        <f t="shared" si="61"/>
        <v>1.0891690205469236E-2</v>
      </c>
      <c r="AM291" s="466">
        <f t="shared" si="52"/>
        <v>5.8981690394932895E-2</v>
      </c>
      <c r="AN291" s="466">
        <f t="shared" si="51"/>
        <v>-2.719215653324304E-3</v>
      </c>
      <c r="AO291" s="466">
        <f t="shared" si="51"/>
        <v>0.34737918189583927</v>
      </c>
      <c r="AP291" s="467">
        <f t="shared" si="51"/>
        <v>-1.6722228949522124E-4</v>
      </c>
    </row>
    <row r="292" spans="1:45" ht="11.45" customHeight="1" x14ac:dyDescent="0.25">
      <c r="A292" s="458">
        <v>1986</v>
      </c>
      <c r="B292" s="459" t="s">
        <v>504</v>
      </c>
      <c r="C292" s="458" t="s">
        <v>561</v>
      </c>
      <c r="D292" s="460" t="s">
        <v>16</v>
      </c>
      <c r="E292" s="460" t="s">
        <v>307</v>
      </c>
      <c r="F292" s="461" t="s">
        <v>314</v>
      </c>
      <c r="G292" s="440">
        <v>0.45874690000000001</v>
      </c>
      <c r="H292" s="441">
        <v>0.38642799999999999</v>
      </c>
      <c r="I292" s="442">
        <v>0.34049160000000001</v>
      </c>
      <c r="J292" s="272">
        <f t="shared" si="53"/>
        <v>0.11825530000000001</v>
      </c>
      <c r="K292" s="434">
        <f t="shared" si="54"/>
        <v>0.25777896264803096</v>
      </c>
      <c r="L292" s="440">
        <v>5.2141399999999997E-2</v>
      </c>
      <c r="M292" s="441">
        <v>1.4237E-3</v>
      </c>
      <c r="N292" s="441">
        <v>6.8554999999999996E-3</v>
      </c>
      <c r="O292" s="441"/>
      <c r="P292" s="441">
        <v>2.1389E-3</v>
      </c>
      <c r="Q292" s="441">
        <v>1.1651999999999999E-3</v>
      </c>
      <c r="R292" s="441">
        <v>5.5369E-3</v>
      </c>
      <c r="S292" s="441">
        <v>2.9881999999999999E-3</v>
      </c>
      <c r="T292" s="441">
        <f t="shared" si="55"/>
        <v>4.5936399999999988E-2</v>
      </c>
      <c r="U292" s="442">
        <f t="shared" si="56"/>
        <v>6.9100000000016371E-5</v>
      </c>
      <c r="V292" s="462">
        <f t="shared" si="57"/>
        <v>5.8432898990587619E-4</v>
      </c>
      <c r="W292" s="463">
        <f t="shared" si="58"/>
        <v>2.5269057708195739E-2</v>
      </c>
      <c r="X292" s="580"/>
      <c r="Y292" s="458">
        <v>1986</v>
      </c>
      <c r="Z292" s="459" t="s">
        <v>504</v>
      </c>
      <c r="AA292" s="458" t="s">
        <v>561</v>
      </c>
      <c r="AB292" s="460" t="s">
        <v>16</v>
      </c>
      <c r="AC292" s="460" t="s">
        <v>307</v>
      </c>
      <c r="AD292" s="461" t="s">
        <v>314</v>
      </c>
      <c r="AE292" s="464">
        <f t="shared" si="59"/>
        <v>0.25777896264803096</v>
      </c>
      <c r="AF292" s="464">
        <f t="shared" si="60"/>
        <v>1</v>
      </c>
      <c r="AG292" s="465">
        <f t="shared" si="61"/>
        <v>0.44092230961318429</v>
      </c>
      <c r="AH292" s="466">
        <f t="shared" si="61"/>
        <v>1.2039206699403747E-2</v>
      </c>
      <c r="AI292" s="466">
        <f t="shared" si="61"/>
        <v>5.7972031697522221E-2</v>
      </c>
      <c r="AJ292" s="466"/>
      <c r="AK292" s="466">
        <f t="shared" si="61"/>
        <v>1.8087138589137231E-2</v>
      </c>
      <c r="AL292" s="466">
        <f t="shared" si="61"/>
        <v>9.8532581626362605E-3</v>
      </c>
      <c r="AM292" s="466">
        <f t="shared" si="52"/>
        <v>4.6821580089856436E-2</v>
      </c>
      <c r="AN292" s="466">
        <f t="shared" si="51"/>
        <v>2.5269057708195739E-2</v>
      </c>
      <c r="AO292" s="466">
        <f t="shared" si="51"/>
        <v>0.38845108845015813</v>
      </c>
      <c r="AP292" s="467">
        <f t="shared" si="51"/>
        <v>5.8432898990587619E-4</v>
      </c>
    </row>
    <row r="293" spans="1:45" ht="11.45" customHeight="1" x14ac:dyDescent="0.25">
      <c r="A293" s="458">
        <v>1979</v>
      </c>
      <c r="B293" s="459" t="s">
        <v>504</v>
      </c>
      <c r="C293" s="458" t="s">
        <v>561</v>
      </c>
      <c r="D293" s="460" t="s">
        <v>18</v>
      </c>
      <c r="E293" s="460" t="s">
        <v>308</v>
      </c>
      <c r="F293" s="461" t="s">
        <v>314</v>
      </c>
      <c r="G293" s="440">
        <v>0.42802620000000002</v>
      </c>
      <c r="H293" s="441">
        <v>0.35634480000000002</v>
      </c>
      <c r="I293" s="442">
        <v>0.3101141</v>
      </c>
      <c r="J293" s="272">
        <f t="shared" si="53"/>
        <v>0.11791210000000002</v>
      </c>
      <c r="K293" s="434">
        <f t="shared" si="54"/>
        <v>0.27547869733207925</v>
      </c>
      <c r="L293" s="440">
        <v>5.0045699999999999E-2</v>
      </c>
      <c r="M293" s="441">
        <v>1.2416E-3</v>
      </c>
      <c r="N293" s="441">
        <v>7.9732999999999991E-3</v>
      </c>
      <c r="O293" s="441"/>
      <c r="P293" s="441">
        <v>1.6919999999999999E-3</v>
      </c>
      <c r="Q293" s="441">
        <v>4.5540000000000001E-4</v>
      </c>
      <c r="R293" s="441">
        <v>5.9911000000000001E-3</v>
      </c>
      <c r="S293" s="441">
        <v>4.2744000000000002E-3</v>
      </c>
      <c r="T293" s="441">
        <f t="shared" si="55"/>
        <v>4.6230700000000013E-2</v>
      </c>
      <c r="U293" s="442">
        <f t="shared" si="56"/>
        <v>7.9000000000051251E-6</v>
      </c>
      <c r="V293" s="462">
        <f t="shared" si="57"/>
        <v>6.6999061165097767E-5</v>
      </c>
      <c r="W293" s="463">
        <f t="shared" si="58"/>
        <v>3.625073253720356E-2</v>
      </c>
      <c r="X293" s="580"/>
      <c r="Y293" s="458">
        <v>1979</v>
      </c>
      <c r="Z293" s="459" t="s">
        <v>504</v>
      </c>
      <c r="AA293" s="458" t="s">
        <v>561</v>
      </c>
      <c r="AB293" s="460" t="s">
        <v>18</v>
      </c>
      <c r="AC293" s="460" t="s">
        <v>308</v>
      </c>
      <c r="AD293" s="461" t="s">
        <v>314</v>
      </c>
      <c r="AE293" s="464">
        <f t="shared" si="59"/>
        <v>0.27547869733207925</v>
      </c>
      <c r="AF293" s="464">
        <f t="shared" si="60"/>
        <v>1</v>
      </c>
      <c r="AG293" s="465">
        <f t="shared" si="61"/>
        <v>0.42443226776556425</v>
      </c>
      <c r="AH293" s="466">
        <f t="shared" si="61"/>
        <v>1.0529877764877394E-2</v>
      </c>
      <c r="AI293" s="466">
        <f t="shared" si="61"/>
        <v>6.7620710681940172E-2</v>
      </c>
      <c r="AJ293" s="466"/>
      <c r="AK293" s="466">
        <f t="shared" si="61"/>
        <v>1.4349672340667325E-2</v>
      </c>
      <c r="AL293" s="466">
        <f t="shared" si="61"/>
        <v>3.8621990448817378E-3</v>
      </c>
      <c r="AM293" s="466">
        <f t="shared" si="52"/>
        <v>5.0809882955184404E-2</v>
      </c>
      <c r="AN293" s="466">
        <f t="shared" si="51"/>
        <v>3.625073253720356E-2</v>
      </c>
      <c r="AO293" s="466">
        <f t="shared" si="51"/>
        <v>0.392077657848516</v>
      </c>
      <c r="AP293" s="467">
        <f t="shared" si="51"/>
        <v>6.6999061165097767E-5</v>
      </c>
    </row>
    <row r="294" spans="1:45" ht="11.45" customHeight="1" x14ac:dyDescent="0.25">
      <c r="A294" s="458">
        <v>1974</v>
      </c>
      <c r="B294" s="459" t="s">
        <v>504</v>
      </c>
      <c r="C294" s="458" t="s">
        <v>561</v>
      </c>
      <c r="D294" s="460" t="s">
        <v>50</v>
      </c>
      <c r="E294" s="460" t="s">
        <v>309</v>
      </c>
      <c r="F294" s="461" t="s">
        <v>314</v>
      </c>
      <c r="G294" s="440">
        <v>0.41160089999999999</v>
      </c>
      <c r="H294" s="441">
        <v>0.3517381</v>
      </c>
      <c r="I294" s="442">
        <v>0.3156196</v>
      </c>
      <c r="J294" s="272">
        <f t="shared" si="53"/>
        <v>9.5981299999999992E-2</v>
      </c>
      <c r="K294" s="434">
        <f t="shared" si="54"/>
        <v>0.23319020925367265</v>
      </c>
      <c r="L294" s="440">
        <v>4.1201700000000001E-2</v>
      </c>
      <c r="M294" s="441"/>
      <c r="N294" s="441"/>
      <c r="O294" s="441"/>
      <c r="P294" s="441">
        <v>1.9794999999999999E-3</v>
      </c>
      <c r="Q294" s="441"/>
      <c r="R294" s="441"/>
      <c r="S294" s="441">
        <v>1.6679699999999999E-2</v>
      </c>
      <c r="T294" s="441">
        <f t="shared" si="55"/>
        <v>3.6118499999999998E-2</v>
      </c>
      <c r="U294" s="442">
        <f t="shared" si="56"/>
        <v>1.8999999999991246E-6</v>
      </c>
      <c r="V294" s="462">
        <f t="shared" si="57"/>
        <v>1.9795522669510882E-5</v>
      </c>
      <c r="W294" s="463">
        <f t="shared" si="58"/>
        <v>0.17378072603725933</v>
      </c>
      <c r="X294" s="580"/>
      <c r="Y294" s="458">
        <v>1974</v>
      </c>
      <c r="Z294" s="459" t="s">
        <v>504</v>
      </c>
      <c r="AA294" s="458" t="s">
        <v>561</v>
      </c>
      <c r="AB294" s="460" t="s">
        <v>50</v>
      </c>
      <c r="AC294" s="460" t="s">
        <v>309</v>
      </c>
      <c r="AD294" s="461" t="s">
        <v>314</v>
      </c>
      <c r="AE294" s="464">
        <f t="shared" si="59"/>
        <v>0.23319020925367265</v>
      </c>
      <c r="AF294" s="464">
        <f t="shared" si="60"/>
        <v>1</v>
      </c>
      <c r="AG294" s="465">
        <f t="shared" si="61"/>
        <v>0.42926799282776962</v>
      </c>
      <c r="AH294" s="466"/>
      <c r="AI294" s="466"/>
      <c r="AJ294" s="466"/>
      <c r="AK294" s="466">
        <f t="shared" si="61"/>
        <v>2.0623809012797284E-2</v>
      </c>
      <c r="AL294" s="466"/>
      <c r="AM294" s="466"/>
      <c r="AN294" s="466">
        <f t="shared" si="51"/>
        <v>0.17378072603725933</v>
      </c>
      <c r="AO294" s="466">
        <f t="shared" si="51"/>
        <v>0.37630767659950431</v>
      </c>
      <c r="AP294" s="467">
        <f t="shared" si="51"/>
        <v>1.9795522669510882E-5</v>
      </c>
    </row>
    <row r="295" spans="1:45" ht="11.45" customHeight="1" x14ac:dyDescent="0.25">
      <c r="A295" s="537">
        <v>2013</v>
      </c>
      <c r="B295" s="538" t="s">
        <v>505</v>
      </c>
      <c r="C295" s="537" t="s">
        <v>564</v>
      </c>
      <c r="D295" s="539" t="s">
        <v>20</v>
      </c>
      <c r="E295" s="539" t="s">
        <v>310</v>
      </c>
      <c r="F295" s="540" t="s">
        <v>415</v>
      </c>
      <c r="G295" s="541">
        <v>0.46595789999999998</v>
      </c>
      <c r="H295" s="542">
        <v>0.37168319999999999</v>
      </c>
      <c r="I295" s="543">
        <v>0.37168319999999999</v>
      </c>
      <c r="J295" s="587">
        <f t="shared" si="53"/>
        <v>9.4274699999999989E-2</v>
      </c>
      <c r="K295" s="438">
        <f t="shared" si="54"/>
        <v>0.20232450184877215</v>
      </c>
      <c r="L295" s="541">
        <v>7.1699399999999996E-2</v>
      </c>
      <c r="M295" s="542"/>
      <c r="N295" s="542">
        <v>8.6618000000000007E-3</v>
      </c>
      <c r="O295" s="542"/>
      <c r="P295" s="542">
        <v>2.9819999999999998E-3</v>
      </c>
      <c r="Q295" s="542"/>
      <c r="R295" s="542">
        <v>8.2313999999999998E-3</v>
      </c>
      <c r="S295" s="542">
        <v>2.0576000000000001E-3</v>
      </c>
      <c r="T295" s="542"/>
      <c r="U295" s="543">
        <f t="shared" si="56"/>
        <v>6.424999999999903E-4</v>
      </c>
      <c r="V295" s="544">
        <f t="shared" si="57"/>
        <v>6.8151900775074367E-3</v>
      </c>
      <c r="W295" s="545">
        <f t="shared" si="58"/>
        <v>2.1825579927594575E-2</v>
      </c>
      <c r="X295" s="582"/>
      <c r="Y295" s="537">
        <v>2013</v>
      </c>
      <c r="Z295" s="538" t="s">
        <v>505</v>
      </c>
      <c r="AA295" s="537" t="s">
        <v>564</v>
      </c>
      <c r="AB295" s="539" t="s">
        <v>20</v>
      </c>
      <c r="AC295" s="539" t="s">
        <v>310</v>
      </c>
      <c r="AD295" s="540" t="s">
        <v>415</v>
      </c>
      <c r="AE295" s="546">
        <f t="shared" si="59"/>
        <v>0.20232450184877215</v>
      </c>
      <c r="AF295" s="546">
        <f t="shared" si="60"/>
        <v>1</v>
      </c>
      <c r="AG295" s="547">
        <f t="shared" si="61"/>
        <v>0.76053702637080789</v>
      </c>
      <c r="AH295" s="548"/>
      <c r="AI295" s="548">
        <f t="shared" si="61"/>
        <v>9.1878308814560022E-2</v>
      </c>
      <c r="AJ295" s="548"/>
      <c r="AK295" s="548">
        <f t="shared" si="61"/>
        <v>3.1630967799420207E-2</v>
      </c>
      <c r="AL295" s="548"/>
      <c r="AM295" s="548">
        <f t="shared" si="52"/>
        <v>8.7312927010109828E-2</v>
      </c>
      <c r="AN295" s="548">
        <f t="shared" si="51"/>
        <v>2.1825579927594575E-2</v>
      </c>
      <c r="AO295" s="548"/>
      <c r="AP295" s="549">
        <f t="shared" si="51"/>
        <v>6.8151900775074367E-3</v>
      </c>
    </row>
    <row r="296" spans="1:45" ht="11.45" customHeight="1" x14ac:dyDescent="0.25">
      <c r="A296" s="482">
        <v>2010</v>
      </c>
      <c r="B296" s="483" t="s">
        <v>505</v>
      </c>
      <c r="C296" s="482" t="s">
        <v>564</v>
      </c>
      <c r="D296" s="484" t="s">
        <v>4</v>
      </c>
      <c r="E296" s="484" t="s">
        <v>311</v>
      </c>
      <c r="F296" s="485" t="s">
        <v>415</v>
      </c>
      <c r="G296" s="486">
        <v>0.49830780000000002</v>
      </c>
      <c r="H296" s="487">
        <v>0.40514090000000003</v>
      </c>
      <c r="I296" s="488">
        <v>0.40514090000000003</v>
      </c>
      <c r="J296" s="274">
        <f t="shared" si="53"/>
        <v>9.3166899999999997E-2</v>
      </c>
      <c r="K296" s="432">
        <f t="shared" si="54"/>
        <v>0.18696656965835171</v>
      </c>
      <c r="L296" s="486">
        <v>7.2865799999999994E-2</v>
      </c>
      <c r="M296" s="487"/>
      <c r="N296" s="487">
        <v>8.5337E-3</v>
      </c>
      <c r="O296" s="487"/>
      <c r="P296" s="487">
        <v>2.2683E-3</v>
      </c>
      <c r="Q296" s="487"/>
      <c r="R296" s="487">
        <v>6.7535E-3</v>
      </c>
      <c r="S296" s="487">
        <v>1.8385999999999999E-3</v>
      </c>
      <c r="T296" s="487"/>
      <c r="U296" s="488">
        <f t="shared" si="56"/>
        <v>9.0700000000000502E-4</v>
      </c>
      <c r="V296" s="489">
        <f t="shared" si="57"/>
        <v>9.7352171211020772E-3</v>
      </c>
      <c r="W296" s="490">
        <f t="shared" si="58"/>
        <v>1.9734476514727869E-2</v>
      </c>
      <c r="X296" s="582"/>
      <c r="Y296" s="482">
        <v>2010</v>
      </c>
      <c r="Z296" s="483" t="s">
        <v>505</v>
      </c>
      <c r="AA296" s="482" t="s">
        <v>564</v>
      </c>
      <c r="AB296" s="484" t="s">
        <v>4</v>
      </c>
      <c r="AC296" s="484" t="s">
        <v>311</v>
      </c>
      <c r="AD296" s="485" t="s">
        <v>415</v>
      </c>
      <c r="AE296" s="491">
        <f t="shared" si="59"/>
        <v>0.18696656965835171</v>
      </c>
      <c r="AF296" s="491">
        <f t="shared" si="60"/>
        <v>1</v>
      </c>
      <c r="AG296" s="492">
        <f t="shared" si="61"/>
        <v>0.78209965127099856</v>
      </c>
      <c r="AH296" s="493"/>
      <c r="AI296" s="493">
        <f t="shared" si="61"/>
        <v>9.1595835001486575E-2</v>
      </c>
      <c r="AJ296" s="493"/>
      <c r="AK296" s="493">
        <f t="shared" si="61"/>
        <v>2.4346629543324939E-2</v>
      </c>
      <c r="AL296" s="493"/>
      <c r="AM296" s="493">
        <f t="shared" si="52"/>
        <v>7.248819054835999E-2</v>
      </c>
      <c r="AN296" s="493">
        <f t="shared" si="51"/>
        <v>1.9734476514727869E-2</v>
      </c>
      <c r="AO296" s="493"/>
      <c r="AP296" s="494">
        <f t="shared" si="51"/>
        <v>9.7352171211020772E-3</v>
      </c>
    </row>
    <row r="297" spans="1:45" ht="11.45" customHeight="1" x14ac:dyDescent="0.25">
      <c r="A297" s="482">
        <v>2007</v>
      </c>
      <c r="B297" s="483" t="s">
        <v>505</v>
      </c>
      <c r="C297" s="482" t="s">
        <v>564</v>
      </c>
      <c r="D297" s="484" t="s">
        <v>6</v>
      </c>
      <c r="E297" s="484" t="s">
        <v>312</v>
      </c>
      <c r="F297" s="485" t="s">
        <v>415</v>
      </c>
      <c r="G297" s="486">
        <v>0.52123819999999998</v>
      </c>
      <c r="H297" s="487">
        <v>0.42255599999999999</v>
      </c>
      <c r="I297" s="488">
        <v>0.42255599999999999</v>
      </c>
      <c r="J297" s="274">
        <f t="shared" si="53"/>
        <v>9.8682199999999998E-2</v>
      </c>
      <c r="K297" s="432">
        <f t="shared" si="54"/>
        <v>0.18932265516993957</v>
      </c>
      <c r="L297" s="486">
        <v>6.7732600000000004E-2</v>
      </c>
      <c r="M297" s="487"/>
      <c r="N297" s="487">
        <v>7.5075999999999997E-3</v>
      </c>
      <c r="O297" s="487"/>
      <c r="P297" s="487">
        <v>1.5326999999999999E-3</v>
      </c>
      <c r="Q297" s="487"/>
      <c r="R297" s="487">
        <v>1.9618500000000001E-2</v>
      </c>
      <c r="S297" s="487">
        <v>1.4609E-3</v>
      </c>
      <c r="T297" s="487"/>
      <c r="U297" s="488">
        <f t="shared" si="56"/>
        <v>8.2989999999999453E-4</v>
      </c>
      <c r="V297" s="489">
        <f t="shared" si="57"/>
        <v>8.4098246694945446E-3</v>
      </c>
      <c r="W297" s="490">
        <f t="shared" si="58"/>
        <v>1.4804088275291796E-2</v>
      </c>
      <c r="X297" s="582"/>
      <c r="Y297" s="482">
        <v>2007</v>
      </c>
      <c r="Z297" s="483" t="s">
        <v>505</v>
      </c>
      <c r="AA297" s="482" t="s">
        <v>564</v>
      </c>
      <c r="AB297" s="484" t="s">
        <v>6</v>
      </c>
      <c r="AC297" s="484" t="s">
        <v>312</v>
      </c>
      <c r="AD297" s="485" t="s">
        <v>415</v>
      </c>
      <c r="AE297" s="491">
        <f t="shared" si="59"/>
        <v>0.18932265516993957</v>
      </c>
      <c r="AF297" s="491">
        <f t="shared" si="60"/>
        <v>1</v>
      </c>
      <c r="AG297" s="492">
        <f t="shared" si="61"/>
        <v>0.68637099699844561</v>
      </c>
      <c r="AH297" s="493"/>
      <c r="AI297" s="493">
        <f t="shared" si="61"/>
        <v>7.6078563307263106E-2</v>
      </c>
      <c r="AJ297" s="493"/>
      <c r="AK297" s="493">
        <f t="shared" si="61"/>
        <v>1.5531676432021175E-2</v>
      </c>
      <c r="AL297" s="493"/>
      <c r="AM297" s="493">
        <f t="shared" si="52"/>
        <v>0.19880485031748382</v>
      </c>
      <c r="AN297" s="493">
        <f t="shared" si="51"/>
        <v>1.4804088275291796E-2</v>
      </c>
      <c r="AO297" s="493"/>
      <c r="AP297" s="494">
        <f t="shared" si="51"/>
        <v>8.4098246694945446E-3</v>
      </c>
    </row>
    <row r="298" spans="1:45" ht="11.45" customHeight="1" x14ac:dyDescent="0.25">
      <c r="A298" s="550">
        <v>2004</v>
      </c>
      <c r="B298" s="551" t="s">
        <v>505</v>
      </c>
      <c r="C298" s="550" t="s">
        <v>564</v>
      </c>
      <c r="D298" s="552" t="s">
        <v>8</v>
      </c>
      <c r="E298" s="552" t="s">
        <v>313</v>
      </c>
      <c r="F298" s="553" t="s">
        <v>415</v>
      </c>
      <c r="G298" s="554">
        <v>0.52934899999999996</v>
      </c>
      <c r="H298" s="555">
        <v>0.42418260000000002</v>
      </c>
      <c r="I298" s="556">
        <v>0.42418260000000002</v>
      </c>
      <c r="J298" s="275">
        <f t="shared" si="53"/>
        <v>0.10516639999999994</v>
      </c>
      <c r="K298" s="433">
        <f t="shared" si="54"/>
        <v>0.19867119801869834</v>
      </c>
      <c r="L298" s="554"/>
      <c r="M298" s="555"/>
      <c r="N298" s="555">
        <v>3.6015000000000001E-3</v>
      </c>
      <c r="O298" s="555"/>
      <c r="P298" s="555">
        <v>1.6827000000000001E-3</v>
      </c>
      <c r="Q298" s="555"/>
      <c r="R298" s="555"/>
      <c r="S298" s="555">
        <v>9.9727499999999997E-2</v>
      </c>
      <c r="T298" s="555"/>
      <c r="U298" s="556">
        <f t="shared" si="56"/>
        <v>1.5469999999993822E-4</v>
      </c>
      <c r="V298" s="557">
        <f t="shared" si="57"/>
        <v>1.4710021451712553E-3</v>
      </c>
      <c r="W298" s="558">
        <f t="shared" si="58"/>
        <v>0.94828291165239142</v>
      </c>
      <c r="X298" s="582"/>
      <c r="Y298" s="550">
        <v>2004</v>
      </c>
      <c r="Z298" s="551" t="s">
        <v>505</v>
      </c>
      <c r="AA298" s="550" t="s">
        <v>564</v>
      </c>
      <c r="AB298" s="552" t="s">
        <v>8</v>
      </c>
      <c r="AC298" s="552" t="s">
        <v>313</v>
      </c>
      <c r="AD298" s="553" t="s">
        <v>415</v>
      </c>
      <c r="AE298" s="559">
        <f t="shared" si="59"/>
        <v>0.19867119801869834</v>
      </c>
      <c r="AF298" s="559">
        <f t="shared" si="60"/>
        <v>1</v>
      </c>
      <c r="AG298" s="560"/>
      <c r="AH298" s="561"/>
      <c r="AI298" s="561">
        <f t="shared" ref="AI298" si="62">+N298/$J298</f>
        <v>3.4245728673796973E-2</v>
      </c>
      <c r="AJ298" s="561"/>
      <c r="AK298" s="561">
        <f t="shared" ref="AK298" si="63">+P298/$J298</f>
        <v>1.6000357528640336E-2</v>
      </c>
      <c r="AL298" s="561"/>
      <c r="AM298" s="561"/>
      <c r="AN298" s="561">
        <f t="shared" si="51"/>
        <v>0.94828291165239142</v>
      </c>
      <c r="AO298" s="561"/>
      <c r="AP298" s="562">
        <f t="shared" si="51"/>
        <v>1.4710021451712553E-3</v>
      </c>
    </row>
    <row r="299" spans="1:45" ht="11.45" customHeight="1" x14ac:dyDescent="0.25">
      <c r="A299" s="152"/>
      <c r="B299" s="152"/>
      <c r="C299" s="152"/>
      <c r="D299" s="152"/>
      <c r="E299" s="152"/>
      <c r="F299" s="152"/>
      <c r="G299" s="578"/>
      <c r="H299" s="578"/>
      <c r="I299" s="578"/>
      <c r="J299" s="578"/>
      <c r="K299" s="578"/>
      <c r="L299" s="578"/>
      <c r="M299" s="578"/>
      <c r="N299" s="578"/>
      <c r="O299" s="578"/>
      <c r="P299" s="578"/>
      <c r="Q299" s="578"/>
      <c r="R299" s="578"/>
      <c r="S299" s="578"/>
      <c r="T299" s="578"/>
      <c r="U299" s="578"/>
      <c r="V299" s="579"/>
      <c r="W299" s="579"/>
      <c r="X299" s="580"/>
      <c r="Y299" s="152"/>
      <c r="Z299" s="152"/>
      <c r="AA299" s="152"/>
      <c r="AB299" s="152"/>
      <c r="AC299" s="152"/>
      <c r="AD299" s="152"/>
      <c r="AE299" s="565"/>
      <c r="AF299" s="565"/>
      <c r="AG299" s="579"/>
      <c r="AH299" s="579"/>
      <c r="AI299" s="579"/>
      <c r="AJ299" s="579"/>
      <c r="AK299" s="579"/>
      <c r="AL299" s="579"/>
      <c r="AM299" s="579"/>
      <c r="AN299" s="579"/>
      <c r="AO299" s="579"/>
      <c r="AP299" s="579"/>
    </row>
    <row r="300" spans="1:45" ht="11.45" customHeight="1" x14ac:dyDescent="0.25">
      <c r="A300" s="152"/>
      <c r="B300" s="152"/>
      <c r="C300" s="152"/>
      <c r="D300" s="152"/>
      <c r="E300" s="458" t="s">
        <v>420</v>
      </c>
      <c r="F300" s="152"/>
      <c r="G300" s="578">
        <f>AVERAGE(G6:G298)</f>
        <v>0.46064058075601361</v>
      </c>
      <c r="H300" s="578">
        <f t="shared" ref="H300:AP300" si="64">AVERAGE(H6:H298)</f>
        <v>0.34533062620689681</v>
      </c>
      <c r="I300" s="578">
        <f t="shared" si="64"/>
        <v>0.3182653501706485</v>
      </c>
      <c r="J300" s="578">
        <f t="shared" si="64"/>
        <v>0.14191940412371143</v>
      </c>
      <c r="K300" s="566">
        <f t="shared" si="64"/>
        <v>0.30668623853704385</v>
      </c>
      <c r="L300" s="578">
        <f t="shared" si="64"/>
        <v>7.9777114999999982E-2</v>
      </c>
      <c r="M300" s="578">
        <f t="shared" si="64"/>
        <v>5.2761314893617047E-3</v>
      </c>
      <c r="N300" s="578">
        <f t="shared" si="64"/>
        <v>1.2883607207207206E-2</v>
      </c>
      <c r="O300" s="578">
        <f t="shared" si="64"/>
        <v>2.0124867283950634E-3</v>
      </c>
      <c r="P300" s="578">
        <f t="shared" si="64"/>
        <v>1.0484824336283184E-2</v>
      </c>
      <c r="Q300" s="578">
        <f t="shared" si="64"/>
        <v>3.5955755629629603E-3</v>
      </c>
      <c r="R300" s="578">
        <f t="shared" si="64"/>
        <v>5.3312672619047589E-3</v>
      </c>
      <c r="S300" s="578">
        <f t="shared" si="64"/>
        <v>1.4181120169550174E-2</v>
      </c>
      <c r="T300" s="578">
        <f t="shared" si="64"/>
        <v>3.7290690291262141E-2</v>
      </c>
      <c r="U300" s="578">
        <f t="shared" si="64"/>
        <v>-2.1695208304498286E-3</v>
      </c>
      <c r="V300" s="578">
        <f t="shared" si="64"/>
        <v>-3.2584588236345691E-3</v>
      </c>
      <c r="W300" s="578">
        <f t="shared" si="64"/>
        <v>0.12324251654682335</v>
      </c>
      <c r="X300" s="441"/>
      <c r="Y300" s="578"/>
      <c r="Z300" s="578"/>
      <c r="AA300" s="578"/>
      <c r="AB300" s="578"/>
      <c r="AC300" s="458" t="s">
        <v>420</v>
      </c>
      <c r="AD300" s="578"/>
      <c r="AE300" s="566">
        <f t="shared" si="64"/>
        <v>0.30668623853704385</v>
      </c>
      <c r="AF300" s="566">
        <f t="shared" si="64"/>
        <v>1</v>
      </c>
      <c r="AG300" s="566">
        <f t="shared" si="64"/>
        <v>0.42743141820384611</v>
      </c>
      <c r="AH300" s="566">
        <f t="shared" si="64"/>
        <v>2.3811107828107577E-2</v>
      </c>
      <c r="AI300" s="566">
        <f t="shared" si="64"/>
        <v>7.9455834744236134E-2</v>
      </c>
      <c r="AJ300" s="566">
        <f t="shared" si="64"/>
        <v>1.5326642496498153E-2</v>
      </c>
      <c r="AK300" s="566">
        <f t="shared" si="64"/>
        <v>5.5838642837646009E-2</v>
      </c>
      <c r="AL300" s="566">
        <f t="shared" si="64"/>
        <v>2.1636519224540043E-2</v>
      </c>
      <c r="AM300" s="566">
        <f t="shared" si="64"/>
        <v>5.1754287562099162E-2</v>
      </c>
      <c r="AN300" s="566">
        <f t="shared" si="64"/>
        <v>0.12366896124075699</v>
      </c>
      <c r="AO300" s="566">
        <f t="shared" si="64"/>
        <v>0.4217717082653914</v>
      </c>
      <c r="AP300" s="566">
        <f t="shared" si="64"/>
        <v>-3.2697337676609864E-3</v>
      </c>
    </row>
    <row r="301" spans="1:45" ht="11.45" customHeight="1" x14ac:dyDescent="0.25">
      <c r="A301" s="152"/>
      <c r="B301" s="152"/>
      <c r="C301" s="152"/>
      <c r="D301" s="152"/>
      <c r="E301" s="458" t="s">
        <v>456</v>
      </c>
      <c r="F301" s="152"/>
      <c r="G301" s="578">
        <f>MIN(G6:G298)</f>
        <v>0.2719377</v>
      </c>
      <c r="H301" s="578">
        <f t="shared" ref="H301:AP301" si="65">MIN(H6:H298)</f>
        <v>0.21566109999999999</v>
      </c>
      <c r="I301" s="578">
        <f t="shared" si="65"/>
        <v>0.18915850000000001</v>
      </c>
      <c r="J301" s="578">
        <f t="shared" si="65"/>
        <v>8.3799999999967234E-5</v>
      </c>
      <c r="K301" s="566">
        <f t="shared" si="65"/>
        <v>1.6569946032984323E-4</v>
      </c>
      <c r="L301" s="578">
        <f t="shared" si="65"/>
        <v>-4.7501000000000002E-3</v>
      </c>
      <c r="M301" s="578">
        <f t="shared" si="65"/>
        <v>-3.7199999999999999E-4</v>
      </c>
      <c r="N301" s="578">
        <f t="shared" si="65"/>
        <v>2.6100000000000001E-5</v>
      </c>
      <c r="O301" s="578">
        <f t="shared" si="65"/>
        <v>-4.3780000000000002E-4</v>
      </c>
      <c r="P301" s="578">
        <f t="shared" si="65"/>
        <v>-4.8089999999999998E-4</v>
      </c>
      <c r="Q301" s="578">
        <f t="shared" si="65"/>
        <v>-1.2987000000000001E-3</v>
      </c>
      <c r="R301" s="578">
        <f t="shared" si="65"/>
        <v>0</v>
      </c>
      <c r="S301" s="578">
        <f t="shared" si="65"/>
        <v>-1.0253E-2</v>
      </c>
      <c r="T301" s="578">
        <f t="shared" si="65"/>
        <v>-9.4189000000000078E-3</v>
      </c>
      <c r="U301" s="578">
        <f t="shared" si="65"/>
        <v>-0.18481989999999998</v>
      </c>
      <c r="V301" s="578">
        <f t="shared" si="65"/>
        <v>-0.66094777143682715</v>
      </c>
      <c r="W301" s="578">
        <f t="shared" si="65"/>
        <v>-6.5967533400373563E-2</v>
      </c>
      <c r="X301" s="441"/>
      <c r="Y301" s="578"/>
      <c r="Z301" s="578"/>
      <c r="AA301" s="578"/>
      <c r="AB301" s="578"/>
      <c r="AC301" s="458" t="s">
        <v>456</v>
      </c>
      <c r="AD301" s="578"/>
      <c r="AE301" s="566">
        <f t="shared" si="65"/>
        <v>1.6569946032984323E-4</v>
      </c>
      <c r="AF301" s="566">
        <f t="shared" si="65"/>
        <v>1</v>
      </c>
      <c r="AG301" s="566">
        <f t="shared" si="65"/>
        <v>-30.193317422446171</v>
      </c>
      <c r="AH301" s="566">
        <f t="shared" si="65"/>
        <v>-5.0976119456302349E-3</v>
      </c>
      <c r="AI301" s="566">
        <f t="shared" si="65"/>
        <v>0</v>
      </c>
      <c r="AJ301" s="566">
        <f t="shared" si="65"/>
        <v>-4.1833177450897055E-2</v>
      </c>
      <c r="AK301" s="566">
        <f t="shared" si="65"/>
        <v>-8.6548533048257589E-3</v>
      </c>
      <c r="AL301" s="566">
        <f t="shared" si="65"/>
        <v>-4.6443747170353822E-3</v>
      </c>
      <c r="AM301" s="566">
        <f t="shared" si="65"/>
        <v>0</v>
      </c>
      <c r="AN301" s="566">
        <f t="shared" si="65"/>
        <v>-6.5967533400373563E-2</v>
      </c>
      <c r="AO301" s="566">
        <f t="shared" si="65"/>
        <v>-0.75454421648815861</v>
      </c>
      <c r="AP301" s="566">
        <f t="shared" si="65"/>
        <v>-0.66094777143682715</v>
      </c>
    </row>
    <row r="302" spans="1:45" ht="11.45" customHeight="1" x14ac:dyDescent="0.25">
      <c r="A302" s="152"/>
      <c r="B302" s="152"/>
      <c r="C302" s="152"/>
      <c r="D302" s="152"/>
      <c r="E302" s="458" t="s">
        <v>457</v>
      </c>
      <c r="F302" s="152"/>
      <c r="G302" s="578">
        <f>MAX(G6:G298)</f>
        <v>0.66485229999999995</v>
      </c>
      <c r="H302" s="578">
        <f t="shared" ref="H302:AP302" si="66">MAX(H6:H298)</f>
        <v>0.63939860000000004</v>
      </c>
      <c r="I302" s="578">
        <f t="shared" si="66"/>
        <v>0.59625740000000005</v>
      </c>
      <c r="J302" s="578">
        <f t="shared" si="66"/>
        <v>0.29942789999999997</v>
      </c>
      <c r="K302" s="566">
        <f t="shared" si="66"/>
        <v>0.5479748155678823</v>
      </c>
      <c r="L302" s="578">
        <f t="shared" si="66"/>
        <v>0.17732319999999999</v>
      </c>
      <c r="M302" s="578">
        <f t="shared" si="66"/>
        <v>0.13289219999999999</v>
      </c>
      <c r="N302" s="578">
        <f t="shared" si="66"/>
        <v>4.0290399999999997E-2</v>
      </c>
      <c r="O302" s="578">
        <f t="shared" si="66"/>
        <v>2.79873E-2</v>
      </c>
      <c r="P302" s="578">
        <f t="shared" si="66"/>
        <v>0.1338336</v>
      </c>
      <c r="Q302" s="578">
        <f t="shared" si="66"/>
        <v>2.2757300000000001E-2</v>
      </c>
      <c r="R302" s="578">
        <f t="shared" si="66"/>
        <v>2.9843000000000001E-2</v>
      </c>
      <c r="S302" s="578">
        <f t="shared" si="66"/>
        <v>0.15614410000000001</v>
      </c>
      <c r="T302" s="578">
        <f t="shared" si="66"/>
        <v>0.24142430000000004</v>
      </c>
      <c r="U302" s="578">
        <f t="shared" si="66"/>
        <v>6.9984000000000053E-3</v>
      </c>
      <c r="V302" s="578">
        <f t="shared" si="66"/>
        <v>0.54158827390067732</v>
      </c>
      <c r="W302" s="578">
        <f t="shared" si="66"/>
        <v>0.97383504703566137</v>
      </c>
      <c r="X302" s="441"/>
      <c r="Y302" s="578"/>
      <c r="Z302" s="578"/>
      <c r="AA302" s="578"/>
      <c r="AB302" s="578"/>
      <c r="AC302" s="458" t="s">
        <v>457</v>
      </c>
      <c r="AD302" s="578"/>
      <c r="AE302" s="566">
        <f t="shared" si="66"/>
        <v>0.5479748155678823</v>
      </c>
      <c r="AF302" s="566">
        <f t="shared" si="66"/>
        <v>1</v>
      </c>
      <c r="AG302" s="566">
        <f t="shared" si="66"/>
        <v>1.0418331774508975</v>
      </c>
      <c r="AH302" s="566">
        <f t="shared" si="66"/>
        <v>0.45814018849048072</v>
      </c>
      <c r="AI302" s="566">
        <f t="shared" si="66"/>
        <v>0.24230404097642833</v>
      </c>
      <c r="AJ302" s="566">
        <f t="shared" si="66"/>
        <v>0.20648967551622424</v>
      </c>
      <c r="AK302" s="566">
        <f t="shared" si="66"/>
        <v>0.46380183600045916</v>
      </c>
      <c r="AL302" s="566">
        <f t="shared" si="66"/>
        <v>0.31656598340581527</v>
      </c>
      <c r="AM302" s="566">
        <f t="shared" si="66"/>
        <v>0.67387529128879509</v>
      </c>
      <c r="AN302" s="566">
        <f t="shared" si="66"/>
        <v>0.97383504703566137</v>
      </c>
      <c r="AO302" s="566">
        <f t="shared" si="66"/>
        <v>31.193317422446626</v>
      </c>
      <c r="AP302" s="566">
        <f t="shared" si="66"/>
        <v>0.54158827390067732</v>
      </c>
    </row>
    <row r="303" spans="1:45" ht="11.45" customHeight="1" x14ac:dyDescent="0.25">
      <c r="A303" s="152"/>
      <c r="B303" s="152"/>
      <c r="C303" s="152"/>
      <c r="D303" s="152"/>
      <c r="E303" s="458" t="s">
        <v>427</v>
      </c>
      <c r="F303" s="152"/>
      <c r="G303" s="568">
        <f>COUNT(G6:G298)</f>
        <v>291</v>
      </c>
      <c r="H303" s="568">
        <f t="shared" ref="H303:W303" si="67">COUNT(H6:H298)</f>
        <v>290</v>
      </c>
      <c r="I303" s="568">
        <f t="shared" si="67"/>
        <v>293</v>
      </c>
      <c r="J303" s="568">
        <f t="shared" si="67"/>
        <v>291</v>
      </c>
      <c r="K303" s="568">
        <f t="shared" si="67"/>
        <v>291</v>
      </c>
      <c r="L303" s="568">
        <f t="shared" si="67"/>
        <v>280</v>
      </c>
      <c r="M303" s="568">
        <f t="shared" si="67"/>
        <v>141</v>
      </c>
      <c r="N303" s="568">
        <f t="shared" si="67"/>
        <v>222</v>
      </c>
      <c r="O303" s="568">
        <f t="shared" si="67"/>
        <v>162</v>
      </c>
      <c r="P303" s="568">
        <f t="shared" si="67"/>
        <v>226</v>
      </c>
      <c r="Q303" s="568">
        <f t="shared" si="67"/>
        <v>135</v>
      </c>
      <c r="R303" s="568">
        <f t="shared" si="67"/>
        <v>168</v>
      </c>
      <c r="S303" s="568">
        <f t="shared" si="67"/>
        <v>289</v>
      </c>
      <c r="T303" s="568">
        <f t="shared" si="67"/>
        <v>206</v>
      </c>
      <c r="U303" s="568">
        <f t="shared" si="67"/>
        <v>289</v>
      </c>
      <c r="V303" s="568">
        <f t="shared" si="67"/>
        <v>290</v>
      </c>
      <c r="W303" s="568">
        <f t="shared" si="67"/>
        <v>290</v>
      </c>
      <c r="X303" s="580"/>
      <c r="Y303" s="152"/>
      <c r="Z303" s="152"/>
      <c r="AA303" s="152"/>
      <c r="AB303" s="152"/>
      <c r="AC303" s="458" t="s">
        <v>427</v>
      </c>
      <c r="AD303" s="152"/>
      <c r="AE303" s="568">
        <f t="shared" ref="AE303:AP303" si="68">COUNT(AE6:AE298)</f>
        <v>291</v>
      </c>
      <c r="AF303" s="568">
        <f t="shared" si="68"/>
        <v>291</v>
      </c>
      <c r="AG303" s="568">
        <f t="shared" si="68"/>
        <v>280</v>
      </c>
      <c r="AH303" s="568">
        <f t="shared" si="68"/>
        <v>141</v>
      </c>
      <c r="AI303" s="568">
        <f t="shared" si="68"/>
        <v>223</v>
      </c>
      <c r="AJ303" s="568">
        <f t="shared" si="68"/>
        <v>162</v>
      </c>
      <c r="AK303" s="568">
        <f t="shared" si="68"/>
        <v>226</v>
      </c>
      <c r="AL303" s="568">
        <f t="shared" si="68"/>
        <v>135</v>
      </c>
      <c r="AM303" s="568">
        <f t="shared" si="68"/>
        <v>165</v>
      </c>
      <c r="AN303" s="568">
        <f t="shared" si="68"/>
        <v>289</v>
      </c>
      <c r="AO303" s="568">
        <f t="shared" si="68"/>
        <v>206</v>
      </c>
      <c r="AP303" s="568">
        <f t="shared" si="68"/>
        <v>289</v>
      </c>
      <c r="AQ303" s="588"/>
      <c r="AR303" s="588"/>
      <c r="AS303" s="588"/>
    </row>
    <row r="304" spans="1:45" ht="11.45" customHeight="1" x14ac:dyDescent="0.25">
      <c r="A304" s="152"/>
      <c r="B304" s="152"/>
      <c r="C304" s="152"/>
      <c r="D304" s="152"/>
      <c r="E304" s="431" t="s">
        <v>552</v>
      </c>
      <c r="F304" s="431"/>
      <c r="G304" s="578">
        <f>G300</f>
        <v>0.46064058075601361</v>
      </c>
      <c r="H304" s="578">
        <f t="shared" ref="H304:I304" si="69">H300</f>
        <v>0.34533062620689681</v>
      </c>
      <c r="I304" s="578">
        <f t="shared" si="69"/>
        <v>0.3182653501706485</v>
      </c>
      <c r="J304" s="272">
        <f>SUM(L304:U304)</f>
        <v>0.1419194041237114</v>
      </c>
      <c r="K304" s="272"/>
      <c r="L304" s="572">
        <f>($J300/SUM($L300:$U300))*L300</f>
        <v>6.7127352603437163E-2</v>
      </c>
      <c r="M304" s="572">
        <f t="shared" ref="M304:U304" si="70">($J300/SUM($L300:$U300))*M300</f>
        <v>4.439528038441617E-3</v>
      </c>
      <c r="N304" s="572">
        <f t="shared" si="70"/>
        <v>1.0840733508630674E-2</v>
      </c>
      <c r="O304" s="572">
        <f t="shared" si="70"/>
        <v>1.693379188088127E-3</v>
      </c>
      <c r="P304" s="572">
        <f t="shared" si="70"/>
        <v>8.8223107617614472E-3</v>
      </c>
      <c r="Q304" s="572">
        <f t="shared" si="70"/>
        <v>3.0254474435095426E-3</v>
      </c>
      <c r="R304" s="572">
        <f t="shared" si="70"/>
        <v>4.4859212734509367E-3</v>
      </c>
      <c r="S304" s="572">
        <f t="shared" si="70"/>
        <v>1.1932507886918567E-2</v>
      </c>
      <c r="T304" s="572">
        <f t="shared" si="70"/>
        <v>3.1377736785883084E-2</v>
      </c>
      <c r="U304" s="572">
        <f t="shared" si="70"/>
        <v>-1.8255133664097467E-3</v>
      </c>
      <c r="V304" s="579"/>
      <c r="W304" s="578"/>
      <c r="X304" s="580"/>
      <c r="Y304" s="152"/>
      <c r="Z304" s="152"/>
      <c r="AA304" s="152"/>
      <c r="AB304" s="152"/>
      <c r="AC304" s="431" t="s">
        <v>552</v>
      </c>
      <c r="AD304" s="152"/>
      <c r="AE304" s="566"/>
      <c r="AF304" s="566"/>
      <c r="AG304" s="566">
        <f t="shared" ref="AG304:AP304" si="71">L304/$J300</f>
        <v>0.47299629686242278</v>
      </c>
      <c r="AH304" s="566">
        <f t="shared" si="71"/>
        <v>3.1282036912807717E-2</v>
      </c>
      <c r="AI304" s="566">
        <f t="shared" si="71"/>
        <v>7.6386548939994039E-2</v>
      </c>
      <c r="AJ304" s="566">
        <f t="shared" si="71"/>
        <v>1.1931977861265574E-2</v>
      </c>
      <c r="AK304" s="566">
        <f t="shared" si="71"/>
        <v>6.2164231989524289E-2</v>
      </c>
      <c r="AL304" s="566">
        <f t="shared" si="71"/>
        <v>2.131806754819978E-2</v>
      </c>
      <c r="AM304" s="566">
        <f t="shared" si="71"/>
        <v>3.1608935375324367E-2</v>
      </c>
      <c r="AN304" s="566">
        <f t="shared" si="71"/>
        <v>8.4079467220120052E-2</v>
      </c>
      <c r="AO304" s="566">
        <f t="shared" si="71"/>
        <v>0.22109546597680926</v>
      </c>
      <c r="AP304" s="566">
        <f t="shared" si="71"/>
        <v>-1.2863028686468011E-2</v>
      </c>
    </row>
    <row r="305" spans="1:42" ht="11.45" customHeight="1" x14ac:dyDescent="0.25">
      <c r="A305" s="152"/>
      <c r="B305" s="152"/>
      <c r="C305" s="152"/>
      <c r="D305" s="152"/>
      <c r="E305" s="152"/>
      <c r="F305" s="431"/>
      <c r="G305" s="578"/>
      <c r="H305" s="578"/>
      <c r="I305" s="578"/>
      <c r="J305" s="272"/>
      <c r="K305" s="272"/>
      <c r="L305" s="572"/>
      <c r="M305" s="572"/>
      <c r="N305" s="572"/>
      <c r="O305" s="572"/>
      <c r="P305" s="572"/>
      <c r="Q305" s="572"/>
      <c r="R305" s="572"/>
      <c r="S305" s="572"/>
      <c r="T305" s="572"/>
      <c r="U305" s="572"/>
      <c r="V305" s="579"/>
      <c r="W305" s="578"/>
      <c r="X305" s="580"/>
      <c r="Y305" s="152"/>
      <c r="Z305" s="152"/>
      <c r="AA305" s="152"/>
      <c r="AB305" s="152"/>
      <c r="AC305" s="152"/>
      <c r="AD305" s="152"/>
      <c r="AE305" s="568"/>
      <c r="AF305" s="568"/>
      <c r="AG305" s="568"/>
      <c r="AH305" s="568"/>
      <c r="AI305" s="568"/>
      <c r="AJ305" s="568"/>
      <c r="AK305" s="568"/>
      <c r="AL305" s="568"/>
      <c r="AM305" s="568"/>
      <c r="AN305" s="568"/>
      <c r="AO305" s="568"/>
      <c r="AP305" s="568"/>
    </row>
    <row r="306" spans="1:42" ht="11.45" customHeight="1" x14ac:dyDescent="0.25">
      <c r="A306" s="152"/>
      <c r="B306" s="152"/>
      <c r="C306" s="152"/>
      <c r="D306" s="152"/>
      <c r="E306" s="589" t="s">
        <v>443</v>
      </c>
      <c r="F306" s="589"/>
      <c r="G306" s="589"/>
      <c r="H306" s="589"/>
      <c r="I306" s="589"/>
      <c r="J306" s="589"/>
      <c r="K306" s="589"/>
      <c r="L306" s="589"/>
      <c r="M306" s="589"/>
      <c r="N306" s="589"/>
      <c r="O306" s="589"/>
      <c r="P306" s="589"/>
      <c r="Q306" s="589"/>
      <c r="R306" s="589"/>
      <c r="S306" s="589"/>
      <c r="T306" s="589"/>
      <c r="U306" s="589"/>
      <c r="V306" s="589"/>
      <c r="W306" s="589"/>
      <c r="X306" s="580"/>
      <c r="Y306" s="589" t="s">
        <v>443</v>
      </c>
      <c r="Z306" s="589"/>
      <c r="AA306" s="589"/>
      <c r="AB306" s="589"/>
      <c r="AC306" s="589"/>
      <c r="AD306" s="589"/>
      <c r="AE306" s="589"/>
      <c r="AF306" s="589"/>
      <c r="AG306" s="589"/>
      <c r="AH306" s="589"/>
      <c r="AI306" s="589"/>
      <c r="AJ306" s="589"/>
      <c r="AK306" s="589"/>
      <c r="AL306" s="589"/>
      <c r="AM306" s="589"/>
      <c r="AN306" s="589"/>
      <c r="AO306" s="589"/>
      <c r="AP306" s="589"/>
    </row>
    <row r="307" spans="1:42" ht="11.45" customHeight="1" x14ac:dyDescent="0.25">
      <c r="A307" s="152"/>
      <c r="B307" s="152"/>
      <c r="C307" s="152"/>
      <c r="D307" s="152"/>
      <c r="E307" s="869" t="s">
        <v>586</v>
      </c>
      <c r="F307" s="869"/>
      <c r="G307" s="869"/>
      <c r="H307" s="869"/>
      <c r="I307" s="869"/>
      <c r="J307" s="869"/>
      <c r="K307" s="869"/>
      <c r="L307" s="869"/>
      <c r="M307" s="869"/>
      <c r="N307" s="869"/>
      <c r="O307" s="869"/>
      <c r="P307" s="869"/>
      <c r="Q307" s="869"/>
      <c r="R307" s="869"/>
      <c r="S307" s="869"/>
      <c r="T307" s="869"/>
      <c r="U307" s="869"/>
      <c r="V307" s="869"/>
      <c r="W307" s="869"/>
      <c r="X307" s="869"/>
      <c r="Y307" s="869" t="s">
        <v>586</v>
      </c>
      <c r="Z307" s="869"/>
      <c r="AA307" s="869"/>
      <c r="AB307" s="869"/>
      <c r="AC307" s="869"/>
      <c r="AD307" s="869"/>
      <c r="AE307" s="869"/>
      <c r="AF307" s="869"/>
      <c r="AG307" s="869"/>
      <c r="AH307" s="869"/>
      <c r="AI307" s="869"/>
      <c r="AJ307" s="869"/>
      <c r="AK307" s="869"/>
      <c r="AL307" s="869"/>
      <c r="AM307" s="869"/>
      <c r="AN307" s="869"/>
      <c r="AO307" s="869"/>
      <c r="AP307" s="869"/>
    </row>
    <row r="308" spans="1:42" ht="48" customHeight="1" x14ac:dyDescent="0.25">
      <c r="A308" s="152"/>
      <c r="B308" s="152"/>
      <c r="C308" s="152"/>
      <c r="D308" s="152"/>
      <c r="E308" s="869" t="s">
        <v>567</v>
      </c>
      <c r="F308" s="869"/>
      <c r="G308" s="869"/>
      <c r="H308" s="869"/>
      <c r="I308" s="869"/>
      <c r="J308" s="869"/>
      <c r="K308" s="869"/>
      <c r="L308" s="869"/>
      <c r="M308" s="869"/>
      <c r="N308" s="869"/>
      <c r="O308" s="869"/>
      <c r="P308" s="869"/>
      <c r="Q308" s="869"/>
      <c r="R308" s="869"/>
      <c r="S308" s="869"/>
      <c r="T308" s="869"/>
      <c r="U308" s="869"/>
      <c r="V308" s="869"/>
      <c r="W308" s="869"/>
      <c r="X308" s="580"/>
      <c r="Y308" s="869" t="s">
        <v>567</v>
      </c>
      <c r="Z308" s="869"/>
      <c r="AA308" s="869"/>
      <c r="AB308" s="869"/>
      <c r="AC308" s="869"/>
      <c r="AD308" s="869"/>
      <c r="AE308" s="869"/>
      <c r="AF308" s="869"/>
      <c r="AG308" s="869"/>
      <c r="AH308" s="869"/>
      <c r="AI308" s="869"/>
      <c r="AJ308" s="869"/>
      <c r="AK308" s="869"/>
      <c r="AL308" s="869"/>
      <c r="AM308" s="869"/>
      <c r="AN308" s="869"/>
      <c r="AO308" s="869"/>
      <c r="AP308" s="869"/>
    </row>
    <row r="309" spans="1:42" x14ac:dyDescent="0.25">
      <c r="A309" s="152"/>
      <c r="B309" s="152"/>
      <c r="C309" s="152"/>
      <c r="D309" s="152"/>
      <c r="E309" s="893" t="s">
        <v>444</v>
      </c>
      <c r="F309" s="893"/>
      <c r="G309" s="893"/>
      <c r="H309" s="893"/>
      <c r="I309" s="893"/>
      <c r="J309" s="893"/>
      <c r="K309" s="893"/>
      <c r="L309" s="893"/>
      <c r="M309" s="893"/>
      <c r="N309" s="893"/>
      <c r="O309" s="893"/>
      <c r="P309" s="893"/>
      <c r="Q309" s="893"/>
      <c r="R309" s="893"/>
      <c r="S309" s="893"/>
      <c r="T309" s="893"/>
      <c r="U309" s="893"/>
      <c r="V309" s="893"/>
      <c r="W309" s="893"/>
      <c r="X309" s="580"/>
      <c r="Y309" s="893" t="s">
        <v>444</v>
      </c>
      <c r="Z309" s="893"/>
      <c r="AA309" s="893"/>
      <c r="AB309" s="893"/>
      <c r="AC309" s="893"/>
      <c r="AD309" s="893"/>
      <c r="AE309" s="893"/>
      <c r="AF309" s="893"/>
      <c r="AG309" s="893"/>
      <c r="AH309" s="893"/>
      <c r="AI309" s="893"/>
      <c r="AJ309" s="893"/>
      <c r="AK309" s="893"/>
      <c r="AL309" s="893"/>
      <c r="AM309" s="893"/>
      <c r="AN309" s="893"/>
      <c r="AO309" s="893"/>
      <c r="AP309" s="893"/>
    </row>
    <row r="310" spans="1:42" ht="40.5" customHeight="1" x14ac:dyDescent="0.25">
      <c r="A310" s="152"/>
      <c r="B310" s="152"/>
      <c r="C310" s="152"/>
      <c r="D310" s="152"/>
      <c r="E310" s="882" t="s">
        <v>553</v>
      </c>
      <c r="F310" s="882"/>
      <c r="G310" s="882"/>
      <c r="H310" s="882"/>
      <c r="I310" s="882"/>
      <c r="J310" s="882"/>
      <c r="K310" s="882"/>
      <c r="L310" s="882"/>
      <c r="M310" s="882"/>
      <c r="N310" s="882"/>
      <c r="O310" s="882"/>
      <c r="P310" s="882"/>
      <c r="Q310" s="882"/>
      <c r="R310" s="882"/>
      <c r="S310" s="882"/>
      <c r="T310" s="882"/>
      <c r="U310" s="882"/>
      <c r="V310" s="882"/>
      <c r="W310" s="882"/>
      <c r="X310" s="590"/>
      <c r="Y310" s="882" t="s">
        <v>553</v>
      </c>
      <c r="Z310" s="882"/>
      <c r="AA310" s="882"/>
      <c r="AB310" s="882"/>
      <c r="AC310" s="882"/>
      <c r="AD310" s="882"/>
      <c r="AE310" s="882"/>
      <c r="AF310" s="882"/>
      <c r="AG310" s="882"/>
      <c r="AH310" s="882"/>
      <c r="AI310" s="882"/>
      <c r="AJ310" s="882"/>
      <c r="AK310" s="882"/>
      <c r="AL310" s="882"/>
      <c r="AM310" s="882"/>
      <c r="AN310" s="882"/>
      <c r="AO310" s="882"/>
      <c r="AP310" s="882"/>
    </row>
    <row r="311" spans="1:42" x14ac:dyDescent="0.25">
      <c r="A311" s="152"/>
      <c r="B311" s="152"/>
      <c r="C311" s="152"/>
      <c r="D311" s="152"/>
      <c r="E311" s="152"/>
      <c r="F311" s="152"/>
      <c r="G311" s="578"/>
      <c r="H311" s="578"/>
      <c r="I311" s="578"/>
      <c r="J311" s="578"/>
      <c r="K311" s="578"/>
      <c r="L311" s="578"/>
      <c r="M311" s="578"/>
      <c r="N311" s="578"/>
      <c r="O311" s="578"/>
      <c r="P311" s="578"/>
      <c r="Q311" s="578"/>
      <c r="R311" s="578"/>
      <c r="S311" s="578"/>
      <c r="T311" s="578"/>
      <c r="U311" s="578"/>
      <c r="V311" s="579"/>
      <c r="W311" s="579"/>
      <c r="X311" s="580"/>
      <c r="Y311" s="152"/>
      <c r="Z311" s="152"/>
      <c r="AA311" s="152"/>
      <c r="AB311" s="152"/>
      <c r="AC311" s="152"/>
      <c r="AD311" s="152"/>
      <c r="AE311" s="565"/>
      <c r="AF311" s="565"/>
      <c r="AG311" s="579"/>
      <c r="AH311" s="579"/>
      <c r="AI311" s="579"/>
      <c r="AJ311" s="579"/>
      <c r="AK311" s="579"/>
      <c r="AL311" s="579"/>
      <c r="AM311" s="579"/>
      <c r="AN311" s="579"/>
      <c r="AO311" s="579"/>
      <c r="AP311" s="579"/>
    </row>
    <row r="312" spans="1:42" x14ac:dyDescent="0.25">
      <c r="A312" s="152"/>
      <c r="B312" s="152"/>
      <c r="C312" s="152"/>
      <c r="D312" s="152"/>
      <c r="E312" s="152"/>
      <c r="F312" s="152"/>
      <c r="G312" s="578"/>
      <c r="H312" s="578"/>
      <c r="I312" s="578"/>
      <c r="J312" s="578"/>
      <c r="K312" s="578"/>
      <c r="L312" s="578"/>
      <c r="M312" s="578"/>
      <c r="N312" s="578"/>
      <c r="O312" s="578"/>
      <c r="P312" s="578"/>
      <c r="Q312" s="578"/>
      <c r="R312" s="578"/>
      <c r="S312" s="578"/>
      <c r="T312" s="578"/>
      <c r="U312" s="578"/>
      <c r="V312" s="579"/>
      <c r="W312" s="579"/>
      <c r="X312" s="580"/>
      <c r="Y312" s="152"/>
      <c r="Z312" s="152"/>
      <c r="AA312" s="152"/>
      <c r="AB312" s="152"/>
      <c r="AC312" s="152"/>
      <c r="AD312" s="152"/>
      <c r="AE312" s="565"/>
      <c r="AF312" s="565"/>
      <c r="AG312" s="579"/>
      <c r="AH312" s="579"/>
      <c r="AI312" s="579"/>
      <c r="AJ312" s="579"/>
      <c r="AK312" s="579"/>
      <c r="AL312" s="579"/>
      <c r="AM312" s="579"/>
      <c r="AN312" s="579"/>
      <c r="AO312" s="579"/>
      <c r="AP312" s="579"/>
    </row>
  </sheetData>
  <mergeCells count="14">
    <mergeCell ref="E307:X307"/>
    <mergeCell ref="Y307:AP307"/>
    <mergeCell ref="E310:W310"/>
    <mergeCell ref="Y310:AP310"/>
    <mergeCell ref="E308:W308"/>
    <mergeCell ref="Y308:AP308"/>
    <mergeCell ref="E309:W309"/>
    <mergeCell ref="Y309:AP309"/>
    <mergeCell ref="G3:U3"/>
    <mergeCell ref="AF3:AP3"/>
    <mergeCell ref="G4:I4"/>
    <mergeCell ref="J4:K4"/>
    <mergeCell ref="L4:U4"/>
    <mergeCell ref="AF4:AP4"/>
  </mergeCells>
  <pageMargins left="0.70866141732283472" right="0.70866141732283472" top="0.43307086614173229" bottom="0.35433070866141736" header="0.27559055118110237" footer="0.15748031496062992"/>
  <pageSetup paperSize="9" orientation="landscape" r:id="rId1"/>
  <headerFooter>
    <oddFooter>&amp;L&amp;8&amp;F&amp;C&amp;8&amp;P / &amp;N&amp;R&amp;8&amp;A</oddFooter>
  </headerFooter>
  <ignoredErrors>
    <ignoredError sqref="L304:U304" unlocked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498"/>
  <sheetViews>
    <sheetView topLeftCell="A5" zoomScaleNormal="100" workbookViewId="0">
      <selection activeCell="M45" sqref="L45:M48"/>
    </sheetView>
  </sheetViews>
  <sheetFormatPr defaultRowHeight="15" x14ac:dyDescent="0.25"/>
  <cols>
    <col min="1" max="1" width="17.5703125" customWidth="1"/>
    <col min="2" max="2" width="15.7109375" customWidth="1"/>
    <col min="3" max="3" width="14.5703125" customWidth="1"/>
    <col min="4" max="4" width="6.7109375" customWidth="1"/>
    <col min="5" max="5" width="11.7109375" customWidth="1"/>
    <col min="6" max="6" width="7.5703125" customWidth="1"/>
    <col min="7" max="7" width="11.42578125" customWidth="1"/>
    <col min="8" max="8" width="6.7109375" customWidth="1"/>
    <col min="9" max="9" width="13.28515625" customWidth="1"/>
    <col min="10" max="10" width="6.7109375" customWidth="1"/>
    <col min="11" max="11" width="6" customWidth="1"/>
    <col min="12" max="12" width="6.5703125" customWidth="1"/>
  </cols>
  <sheetData>
    <row r="1" spans="1:21" x14ac:dyDescent="0.25">
      <c r="A1" s="332" t="s">
        <v>445</v>
      </c>
      <c r="B1" s="198" t="s">
        <v>513</v>
      </c>
      <c r="C1" s="198"/>
      <c r="D1" s="198"/>
      <c r="E1" s="198"/>
      <c r="F1" s="198"/>
      <c r="G1" s="198"/>
      <c r="H1" s="198"/>
      <c r="I1" s="198"/>
      <c r="J1" s="198"/>
      <c r="K1" s="198"/>
      <c r="L1" s="198"/>
      <c r="M1" s="198"/>
      <c r="N1" s="198"/>
      <c r="O1" s="198"/>
      <c r="P1" s="198"/>
      <c r="Q1" s="198"/>
      <c r="R1" s="198"/>
      <c r="S1" s="198"/>
      <c r="T1" s="198"/>
      <c r="U1" s="198"/>
    </row>
    <row r="2" spans="1:21" x14ac:dyDescent="0.25">
      <c r="A2" s="332" t="s">
        <v>414</v>
      </c>
      <c r="B2" s="198" t="s">
        <v>511</v>
      </c>
      <c r="C2" s="198"/>
      <c r="D2" s="198"/>
      <c r="E2" s="198"/>
      <c r="F2" s="198"/>
      <c r="G2" s="198"/>
      <c r="H2" s="198"/>
      <c r="I2" s="198"/>
      <c r="J2" s="198"/>
      <c r="K2" s="198"/>
      <c r="L2" s="198"/>
      <c r="M2" s="198"/>
      <c r="N2" s="198"/>
      <c r="O2" s="198"/>
      <c r="P2" s="198"/>
      <c r="Q2" s="198"/>
      <c r="R2" s="198"/>
      <c r="S2" s="198"/>
      <c r="T2" s="198"/>
      <c r="U2" s="198"/>
    </row>
    <row r="3" spans="1:21" x14ac:dyDescent="0.25">
      <c r="A3" s="332" t="s">
        <v>1</v>
      </c>
      <c r="B3" s="198" t="s">
        <v>511</v>
      </c>
      <c r="C3" s="198"/>
      <c r="D3" s="198"/>
      <c r="E3" s="198"/>
      <c r="F3" s="198"/>
      <c r="G3" s="198"/>
      <c r="H3" s="198"/>
      <c r="I3" s="198"/>
      <c r="J3" s="198"/>
      <c r="K3" s="198"/>
      <c r="L3" s="198"/>
      <c r="M3" s="198"/>
      <c r="N3" s="198"/>
      <c r="O3" s="198"/>
      <c r="P3" s="198"/>
      <c r="Q3" s="198"/>
      <c r="R3" s="198"/>
      <c r="S3" s="198"/>
      <c r="T3" s="198"/>
      <c r="U3" s="198"/>
    </row>
    <row r="4" spans="1:21" x14ac:dyDescent="0.25">
      <c r="A4" s="332" t="s">
        <v>510</v>
      </c>
      <c r="B4" s="198" t="s">
        <v>314</v>
      </c>
      <c r="C4" s="198"/>
      <c r="D4" s="198"/>
      <c r="E4" s="198"/>
      <c r="F4" s="198"/>
      <c r="G4" s="198"/>
      <c r="H4" s="198"/>
      <c r="I4" s="198"/>
      <c r="J4" s="198"/>
      <c r="K4" s="198"/>
      <c r="L4" s="198"/>
      <c r="M4" s="198"/>
      <c r="N4" s="198"/>
      <c r="O4" s="198"/>
      <c r="P4" s="198"/>
      <c r="Q4" s="198"/>
      <c r="R4" s="198"/>
      <c r="S4" s="198"/>
      <c r="T4" s="198"/>
      <c r="U4" s="198"/>
    </row>
    <row r="5" spans="1:21" x14ac:dyDescent="0.25">
      <c r="A5" s="332" t="s">
        <v>558</v>
      </c>
      <c r="B5" s="198" t="s">
        <v>511</v>
      </c>
      <c r="C5" s="198"/>
      <c r="D5" s="198"/>
      <c r="E5" s="198"/>
      <c r="F5" s="198"/>
      <c r="G5" s="198"/>
      <c r="H5" s="198"/>
      <c r="I5" s="198"/>
      <c r="J5" s="198"/>
      <c r="K5" s="198"/>
      <c r="L5" s="198"/>
      <c r="M5" s="198"/>
      <c r="N5" s="198"/>
      <c r="O5" s="198"/>
      <c r="P5" s="198"/>
      <c r="Q5" s="198"/>
      <c r="R5" s="198"/>
      <c r="S5" s="198"/>
      <c r="T5" s="198"/>
      <c r="U5" s="198"/>
    </row>
    <row r="6" spans="1:21" ht="15.75" thickBot="1" x14ac:dyDescent="0.3">
      <c r="A6" s="198"/>
      <c r="B6" s="198"/>
      <c r="C6" s="894" t="s">
        <v>591</v>
      </c>
      <c r="D6" s="895"/>
      <c r="E6" s="895"/>
      <c r="F6" s="895"/>
      <c r="G6" s="895"/>
      <c r="H6" s="895"/>
      <c r="I6" s="895"/>
      <c r="J6" s="895"/>
      <c r="K6" s="895"/>
      <c r="L6" s="896"/>
      <c r="M6" s="620"/>
      <c r="N6" s="198"/>
      <c r="O6" s="198"/>
      <c r="P6" s="198"/>
      <c r="Q6" s="198"/>
      <c r="R6" s="198"/>
      <c r="S6" s="198"/>
      <c r="T6" s="198"/>
      <c r="U6" s="198"/>
    </row>
    <row r="7" spans="1:21" ht="30" customHeight="1" thickBot="1" x14ac:dyDescent="0.3">
      <c r="A7" s="332" t="s">
        <v>512</v>
      </c>
      <c r="B7" s="615" t="s">
        <v>536</v>
      </c>
      <c r="C7" s="624" t="s">
        <v>601</v>
      </c>
      <c r="D7" s="625" t="s">
        <v>569</v>
      </c>
      <c r="E7" s="625" t="s">
        <v>570</v>
      </c>
      <c r="F7" s="625" t="s">
        <v>602</v>
      </c>
      <c r="G7" s="625" t="s">
        <v>596</v>
      </c>
      <c r="H7" s="625" t="s">
        <v>571</v>
      </c>
      <c r="I7" s="625" t="s">
        <v>600</v>
      </c>
      <c r="J7" s="625" t="s">
        <v>537</v>
      </c>
      <c r="K7" s="625" t="s">
        <v>598</v>
      </c>
      <c r="L7" s="626" t="s">
        <v>597</v>
      </c>
      <c r="M7" s="198"/>
      <c r="N7" s="198"/>
      <c r="O7" s="198"/>
      <c r="P7" s="198"/>
      <c r="Q7" s="198"/>
      <c r="R7" s="198"/>
      <c r="S7" s="198"/>
      <c r="T7" s="198"/>
      <c r="U7" s="198"/>
    </row>
    <row r="8" spans="1:21" ht="12" customHeight="1" x14ac:dyDescent="0.25">
      <c r="A8" s="140" t="s">
        <v>21</v>
      </c>
      <c r="B8" s="387">
        <v>0.43510250622125313</v>
      </c>
      <c r="C8" s="621">
        <v>0.61555648750029135</v>
      </c>
      <c r="D8" s="622">
        <v>1.0550546352601291E-2</v>
      </c>
      <c r="E8" s="622">
        <v>8.017427366557163E-2</v>
      </c>
      <c r="F8" s="622">
        <v>5.9840171477831376E-3</v>
      </c>
      <c r="G8" s="622">
        <v>6.069616271755085E-2</v>
      </c>
      <c r="H8" s="622">
        <v>6.530602735257799E-3</v>
      </c>
      <c r="I8" s="622">
        <v>1.7538267980708743E-2</v>
      </c>
      <c r="J8" s="622">
        <v>-5.6848628876307639E-5</v>
      </c>
      <c r="K8" s="622">
        <v>0.20412432142773915</v>
      </c>
      <c r="L8" s="623">
        <v>-1.097830898627723E-3</v>
      </c>
      <c r="M8" s="619"/>
      <c r="N8" s="619"/>
      <c r="O8" s="619"/>
      <c r="P8" s="619"/>
      <c r="Q8" s="619"/>
      <c r="R8" s="619"/>
      <c r="S8" s="619"/>
      <c r="T8" s="198"/>
      <c r="U8" s="198"/>
    </row>
    <row r="9" spans="1:21" ht="12" customHeight="1" x14ac:dyDescent="0.25">
      <c r="A9" s="140" t="s">
        <v>37</v>
      </c>
      <c r="B9" s="387">
        <v>0.15428331044189764</v>
      </c>
      <c r="C9" s="388">
        <v>0.62815016345440788</v>
      </c>
      <c r="D9" s="340"/>
      <c r="E9" s="340"/>
      <c r="F9" s="340"/>
      <c r="G9" s="340">
        <v>3.0499567221370434E-2</v>
      </c>
      <c r="H9" s="340"/>
      <c r="I9" s="340">
        <v>0.12655853956884275</v>
      </c>
      <c r="J9" s="340">
        <v>2.3417735101327421E-2</v>
      </c>
      <c r="K9" s="340">
        <v>0.19252449431665089</v>
      </c>
      <c r="L9" s="341">
        <v>-1.1504996625992421E-3</v>
      </c>
      <c r="M9" s="619"/>
      <c r="N9" s="619"/>
      <c r="O9" s="619"/>
      <c r="P9" s="619"/>
      <c r="Q9" s="619"/>
      <c r="R9" s="619"/>
      <c r="S9" s="619"/>
      <c r="T9" s="198"/>
      <c r="U9" s="198"/>
    </row>
    <row r="10" spans="1:21" ht="12" customHeight="1" x14ac:dyDescent="0.25">
      <c r="A10" s="140" t="s">
        <v>36</v>
      </c>
      <c r="B10" s="387">
        <v>0.17103380464160792</v>
      </c>
      <c r="C10" s="388">
        <v>0.60816842114339387</v>
      </c>
      <c r="D10" s="340"/>
      <c r="E10" s="340"/>
      <c r="F10" s="340"/>
      <c r="G10" s="340">
        <v>3.5245096824050449E-2</v>
      </c>
      <c r="H10" s="340"/>
      <c r="I10" s="340">
        <v>0.14634243606228389</v>
      </c>
      <c r="J10" s="340">
        <v>2.06473905953437E-2</v>
      </c>
      <c r="K10" s="340">
        <v>0.1957810645849348</v>
      </c>
      <c r="L10" s="341">
        <v>-6.1844092100067447E-3</v>
      </c>
      <c r="M10" s="619"/>
      <c r="N10" s="619"/>
      <c r="O10" s="619"/>
      <c r="P10" s="619"/>
      <c r="Q10" s="619"/>
      <c r="R10" s="619"/>
      <c r="S10" s="619"/>
      <c r="T10" s="198"/>
      <c r="U10" s="198"/>
    </row>
    <row r="11" spans="1:21" ht="12" customHeight="1" x14ac:dyDescent="0.25">
      <c r="A11" s="140" t="s">
        <v>60</v>
      </c>
      <c r="B11" s="387">
        <v>0.43578953770304807</v>
      </c>
      <c r="C11" s="388">
        <v>0.69223304772480376</v>
      </c>
      <c r="D11" s="340"/>
      <c r="E11" s="340">
        <v>4.7828719219439313E-2</v>
      </c>
      <c r="F11" s="340"/>
      <c r="G11" s="340">
        <v>1.072236802737344E-2</v>
      </c>
      <c r="H11" s="340">
        <v>2.1652566962716942E-2</v>
      </c>
      <c r="I11" s="340">
        <v>2.2880978150646283E-2</v>
      </c>
      <c r="J11" s="340">
        <v>2.826550549095283E-2</v>
      </c>
      <c r="K11" s="340">
        <v>0.17698307834723215</v>
      </c>
      <c r="L11" s="341">
        <v>-5.6626392316465465E-4</v>
      </c>
      <c r="M11" s="619"/>
      <c r="N11" s="619"/>
      <c r="O11" s="619"/>
      <c r="P11" s="619"/>
      <c r="Q11" s="619"/>
      <c r="R11" s="619"/>
      <c r="S11" s="619"/>
      <c r="T11" s="198"/>
      <c r="U11" s="198"/>
    </row>
    <row r="12" spans="1:21" ht="12" customHeight="1" x14ac:dyDescent="0.25">
      <c r="A12" s="140" t="s">
        <v>67</v>
      </c>
      <c r="B12" s="387">
        <v>0.47604466423297664</v>
      </c>
      <c r="C12" s="388">
        <v>0.57690996313939624</v>
      </c>
      <c r="D12" s="340"/>
      <c r="E12" s="340">
        <v>2.4553861265273563E-2</v>
      </c>
      <c r="F12" s="340">
        <v>4.5795303077546826E-2</v>
      </c>
      <c r="G12" s="340">
        <v>3.8754424288249385E-2</v>
      </c>
      <c r="H12" s="340">
        <v>3.6465763274189711E-2</v>
      </c>
      <c r="I12" s="340">
        <v>8.1866225952938895E-2</v>
      </c>
      <c r="J12" s="340">
        <v>1.9761452800672728E-2</v>
      </c>
      <c r="K12" s="340">
        <v>0.18336847442326362</v>
      </c>
      <c r="L12" s="341">
        <v>-7.4754682215309055E-3</v>
      </c>
      <c r="M12" s="619"/>
      <c r="N12" s="619"/>
      <c r="O12" s="619"/>
      <c r="P12" s="619"/>
      <c r="Q12" s="619"/>
      <c r="R12" s="619"/>
      <c r="S12" s="619"/>
      <c r="T12" s="198"/>
      <c r="U12" s="198"/>
    </row>
    <row r="13" spans="1:21" ht="12" customHeight="1" x14ac:dyDescent="0.25">
      <c r="A13" s="140" t="s">
        <v>78</v>
      </c>
      <c r="B13" s="387">
        <v>0.3482317580749853</v>
      </c>
      <c r="C13" s="388">
        <v>0.53121116187451511</v>
      </c>
      <c r="D13" s="340">
        <v>4.2921695957404832E-3</v>
      </c>
      <c r="E13" s="340">
        <v>3.8000937034175161E-2</v>
      </c>
      <c r="F13" s="340">
        <v>1.8905541956210407E-3</v>
      </c>
      <c r="G13" s="340">
        <v>1.121197021273654E-2</v>
      </c>
      <c r="H13" s="340"/>
      <c r="I13" s="340">
        <v>4.028396070838082E-3</v>
      </c>
      <c r="J13" s="340">
        <v>1.8134429837040079E-4</v>
      </c>
      <c r="K13" s="340">
        <v>0.41067516981750168</v>
      </c>
      <c r="L13" s="341">
        <v>-1.4917030994985477E-3</v>
      </c>
      <c r="M13" s="619"/>
      <c r="N13" s="619"/>
      <c r="O13" s="619"/>
      <c r="P13" s="619"/>
      <c r="Q13" s="619"/>
      <c r="R13" s="619"/>
      <c r="S13" s="619"/>
      <c r="T13" s="198"/>
      <c r="U13" s="198"/>
    </row>
    <row r="14" spans="1:21" ht="12" customHeight="1" x14ac:dyDescent="0.25">
      <c r="A14" s="140" t="s">
        <v>84</v>
      </c>
      <c r="B14" s="387">
        <v>0.46853500380595564</v>
      </c>
      <c r="C14" s="388">
        <v>0.54299588257335885</v>
      </c>
      <c r="D14" s="340">
        <v>9.1771063190118174E-4</v>
      </c>
      <c r="E14" s="340">
        <v>4.0733817899739899E-2</v>
      </c>
      <c r="F14" s="340">
        <v>1.8847252017626704E-2</v>
      </c>
      <c r="G14" s="340">
        <v>9.199588914721718E-2</v>
      </c>
      <c r="H14" s="340">
        <v>3.1713169410522116E-2</v>
      </c>
      <c r="I14" s="340">
        <v>1.9016419306983848E-2</v>
      </c>
      <c r="J14" s="340">
        <v>-3.7981562518488977E-2</v>
      </c>
      <c r="K14" s="340">
        <v>0.38619358259943526</v>
      </c>
      <c r="L14" s="341">
        <v>-9.4432161068296133E-2</v>
      </c>
      <c r="M14" s="619"/>
      <c r="N14" s="619"/>
      <c r="O14" s="619"/>
      <c r="P14" s="619"/>
      <c r="Q14" s="619"/>
      <c r="R14" s="619"/>
      <c r="S14" s="619"/>
      <c r="T14" s="198"/>
      <c r="U14" s="198"/>
    </row>
    <row r="15" spans="1:21" ht="12" customHeight="1" x14ac:dyDescent="0.25">
      <c r="A15" s="140" t="s">
        <v>101</v>
      </c>
      <c r="B15" s="387">
        <v>0.44060740668986881</v>
      </c>
      <c r="C15" s="388">
        <v>0.60680672532833602</v>
      </c>
      <c r="D15" s="340"/>
      <c r="E15" s="340">
        <v>5.7260123151119224E-2</v>
      </c>
      <c r="F15" s="340">
        <v>8.7011029161584794E-3</v>
      </c>
      <c r="G15" s="340">
        <v>8.5216020463535366E-2</v>
      </c>
      <c r="H15" s="340">
        <v>5.1145752089014973E-3</v>
      </c>
      <c r="I15" s="340">
        <v>4.7704046468696609E-3</v>
      </c>
      <c r="J15" s="340">
        <v>4.0393148344927817E-4</v>
      </c>
      <c r="K15" s="340">
        <v>0.23221523702839042</v>
      </c>
      <c r="L15" s="341">
        <v>-4.881202267598516E-4</v>
      </c>
      <c r="M15" s="619"/>
      <c r="N15" s="619"/>
      <c r="O15" s="619"/>
      <c r="P15" s="619"/>
      <c r="Q15" s="619"/>
      <c r="R15" s="619"/>
      <c r="S15" s="619"/>
      <c r="T15" s="198"/>
      <c r="U15" s="198"/>
    </row>
    <row r="16" spans="1:21" ht="12" customHeight="1" x14ac:dyDescent="0.25">
      <c r="A16" s="140" t="s">
        <v>113</v>
      </c>
      <c r="B16" s="387">
        <v>0.41429912849917516</v>
      </c>
      <c r="C16" s="388">
        <v>0.61352136166664184</v>
      </c>
      <c r="D16" s="340">
        <v>7.4116463257678099E-4</v>
      </c>
      <c r="E16" s="340">
        <v>2.0082072708165363E-2</v>
      </c>
      <c r="F16" s="340">
        <v>1.101961193096362E-4</v>
      </c>
      <c r="G16" s="340">
        <v>2.2123040987425301E-2</v>
      </c>
      <c r="H16" s="340">
        <v>4.3652980081732332E-4</v>
      </c>
      <c r="I16" s="340"/>
      <c r="J16" s="340">
        <v>1.1771413254593455E-2</v>
      </c>
      <c r="K16" s="340">
        <v>0.33136185810228669</v>
      </c>
      <c r="L16" s="341">
        <v>-1.4763727181649739E-4</v>
      </c>
      <c r="M16" s="619"/>
      <c r="N16" s="619"/>
      <c r="O16" s="619"/>
      <c r="P16" s="619"/>
      <c r="Q16" s="619"/>
      <c r="R16" s="619"/>
      <c r="S16" s="619"/>
      <c r="T16" s="198"/>
      <c r="U16" s="198"/>
    </row>
    <row r="17" spans="1:21" ht="12" customHeight="1" x14ac:dyDescent="0.25">
      <c r="A17" s="140" t="s">
        <v>120</v>
      </c>
      <c r="B17" s="387">
        <v>2.5235641512314128E-2</v>
      </c>
      <c r="C17" s="388">
        <v>2.6355953987532856E-2</v>
      </c>
      <c r="D17" s="340"/>
      <c r="E17" s="340"/>
      <c r="F17" s="340">
        <v>1.0418674892359071E-2</v>
      </c>
      <c r="G17" s="340"/>
      <c r="H17" s="340"/>
      <c r="I17" s="340">
        <v>3.8156288156288042E-2</v>
      </c>
      <c r="J17" s="340">
        <v>4.4767367135788057E-2</v>
      </c>
      <c r="K17" s="340">
        <v>0.88051860420281292</v>
      </c>
      <c r="L17" s="341">
        <v>-2.1688837478084748E-4</v>
      </c>
      <c r="M17" s="619"/>
      <c r="N17" s="619"/>
      <c r="O17" s="619"/>
      <c r="P17" s="619"/>
      <c r="Q17" s="619"/>
      <c r="R17" s="619"/>
      <c r="S17" s="619"/>
      <c r="T17" s="198"/>
      <c r="U17" s="198"/>
    </row>
    <row r="18" spans="1:21" ht="12" customHeight="1" x14ac:dyDescent="0.25">
      <c r="A18" s="140" t="s">
        <v>119</v>
      </c>
      <c r="B18" s="387">
        <v>7.9007579392268448E-2</v>
      </c>
      <c r="C18" s="388">
        <v>-3.1334012340561608E-2</v>
      </c>
      <c r="D18" s="340"/>
      <c r="E18" s="340"/>
      <c r="F18" s="340">
        <v>8.1421651645605612E-3</v>
      </c>
      <c r="G18" s="340"/>
      <c r="H18" s="340"/>
      <c r="I18" s="340">
        <v>7.9953101128652143E-2</v>
      </c>
      <c r="J18" s="340">
        <v>5.7427431102478783E-2</v>
      </c>
      <c r="K18" s="340">
        <v>0.88603337399481275</v>
      </c>
      <c r="L18" s="341">
        <v>-2.220590499425774E-4</v>
      </c>
      <c r="M18" s="619"/>
      <c r="N18" s="619"/>
      <c r="O18" s="619"/>
      <c r="P18" s="619"/>
      <c r="Q18" s="619"/>
      <c r="R18" s="619"/>
      <c r="S18" s="619"/>
      <c r="T18" s="198"/>
      <c r="U18" s="198"/>
    </row>
    <row r="19" spans="1:21" ht="12" customHeight="1" x14ac:dyDescent="0.25">
      <c r="A19" s="140" t="s">
        <v>142</v>
      </c>
      <c r="B19" s="387">
        <v>0.24828108719350517</v>
      </c>
      <c r="C19" s="388">
        <v>0.44808609554362316</v>
      </c>
      <c r="D19" s="340"/>
      <c r="E19" s="340">
        <v>8.5017230193428064E-2</v>
      </c>
      <c r="F19" s="340"/>
      <c r="G19" s="340">
        <v>2.162821252636692E-2</v>
      </c>
      <c r="H19" s="340"/>
      <c r="I19" s="340">
        <v>4.4218186086089017E-2</v>
      </c>
      <c r="J19" s="340">
        <v>8.5663566209911682E-2</v>
      </c>
      <c r="K19" s="340">
        <v>0.3159221984227118</v>
      </c>
      <c r="L19" s="341">
        <v>-5.3548898213070812E-4</v>
      </c>
      <c r="M19" s="619"/>
      <c r="N19" s="619"/>
      <c r="O19" s="619"/>
      <c r="P19" s="619"/>
      <c r="Q19" s="619"/>
      <c r="R19" s="619"/>
      <c r="S19" s="619"/>
      <c r="T19" s="198"/>
      <c r="U19" s="198"/>
    </row>
    <row r="20" spans="1:21" ht="12" customHeight="1" x14ac:dyDescent="0.25">
      <c r="A20" s="140" t="s">
        <v>165</v>
      </c>
      <c r="B20" s="387">
        <v>0.40440803818728271</v>
      </c>
      <c r="C20" s="388">
        <v>0.60477748309629276</v>
      </c>
      <c r="D20" s="340">
        <v>4.0718782266928686E-3</v>
      </c>
      <c r="E20" s="340">
        <v>0.12018754371648403</v>
      </c>
      <c r="F20" s="340">
        <v>4.1192377510575221E-3</v>
      </c>
      <c r="G20" s="340">
        <v>4.0375295606701528E-2</v>
      </c>
      <c r="H20" s="340">
        <v>7.1216234220430998E-3</v>
      </c>
      <c r="I20" s="340">
        <v>3.6505866335809212E-2</v>
      </c>
      <c r="J20" s="340">
        <v>8.5288778603070971E-3</v>
      </c>
      <c r="K20" s="340">
        <v>0.17560755504113515</v>
      </c>
      <c r="L20" s="341">
        <v>-1.2953610565231686E-3</v>
      </c>
      <c r="M20" s="619"/>
      <c r="N20" s="619"/>
      <c r="O20" s="619"/>
      <c r="P20" s="619"/>
      <c r="Q20" s="619"/>
      <c r="R20" s="619"/>
      <c r="S20" s="619"/>
      <c r="T20" s="198"/>
      <c r="U20" s="198"/>
    </row>
    <row r="21" spans="1:21" ht="12" customHeight="1" x14ac:dyDescent="0.25">
      <c r="A21" s="140" t="s">
        <v>186</v>
      </c>
      <c r="B21" s="387">
        <v>0.44542317469938941</v>
      </c>
      <c r="C21" s="388">
        <v>0.55854692399696471</v>
      </c>
      <c r="D21" s="340">
        <v>1.1225816260954188E-2</v>
      </c>
      <c r="E21" s="340">
        <v>3.0031679145829365E-2</v>
      </c>
      <c r="F21" s="340">
        <v>1.6131857774848109E-2</v>
      </c>
      <c r="G21" s="340">
        <v>4.176604273214099E-2</v>
      </c>
      <c r="H21" s="340">
        <v>2.569273636708334E-2</v>
      </c>
      <c r="I21" s="340">
        <v>5.6212658720358938E-2</v>
      </c>
      <c r="J21" s="340">
        <v>9.2832315845191955E-4</v>
      </c>
      <c r="K21" s="340">
        <v>0.28192976002893577</v>
      </c>
      <c r="L21" s="341">
        <v>-2.246579818556739E-2</v>
      </c>
      <c r="M21" s="619"/>
      <c r="N21" s="619"/>
      <c r="O21" s="619"/>
      <c r="P21" s="619"/>
      <c r="Q21" s="619"/>
      <c r="R21" s="619"/>
      <c r="S21" s="619"/>
      <c r="T21" s="198"/>
      <c r="U21" s="198"/>
    </row>
    <row r="22" spans="1:21" ht="12" customHeight="1" x14ac:dyDescent="0.25">
      <c r="A22" s="140" t="s">
        <v>195</v>
      </c>
      <c r="B22" s="387">
        <v>0.44351050989914625</v>
      </c>
      <c r="C22" s="388">
        <v>0.60081928387398464</v>
      </c>
      <c r="D22" s="340">
        <v>3.9115957149191069E-2</v>
      </c>
      <c r="E22" s="340">
        <v>5.5745036272904752E-2</v>
      </c>
      <c r="F22" s="340">
        <v>1.3797136344309301E-2</v>
      </c>
      <c r="G22" s="340">
        <v>2.0458362664409729E-2</v>
      </c>
      <c r="H22" s="340">
        <v>8.7316552422755326E-3</v>
      </c>
      <c r="I22" s="340">
        <v>1.6616959539779E-2</v>
      </c>
      <c r="J22" s="340">
        <v>2.3393826889922868E-2</v>
      </c>
      <c r="K22" s="340">
        <v>0.22340534049466085</v>
      </c>
      <c r="L22" s="341">
        <v>-2.083558471437741E-3</v>
      </c>
      <c r="M22" s="619"/>
      <c r="N22" s="619"/>
      <c r="O22" s="619"/>
      <c r="P22" s="619"/>
      <c r="Q22" s="619"/>
      <c r="R22" s="619"/>
      <c r="S22" s="619"/>
      <c r="T22" s="198"/>
      <c r="U22" s="198"/>
    </row>
    <row r="23" spans="1:21" ht="12" customHeight="1" x14ac:dyDescent="0.25">
      <c r="A23" s="140" t="s">
        <v>204</v>
      </c>
      <c r="B23" s="387">
        <v>9.2465803359328178E-2</v>
      </c>
      <c r="C23" s="388">
        <v>0.32916821728407536</v>
      </c>
      <c r="D23" s="340"/>
      <c r="E23" s="340">
        <v>7.8149014858594226E-2</v>
      </c>
      <c r="F23" s="340">
        <v>0.20648967551622424</v>
      </c>
      <c r="G23" s="340"/>
      <c r="H23" s="340">
        <v>4.0789122340034116E-4</v>
      </c>
      <c r="I23" s="340">
        <v>7.5447261136586813E-2</v>
      </c>
      <c r="J23" s="340">
        <v>2.1382751247327166E-3</v>
      </c>
      <c r="K23" s="340">
        <v>0.31068906283837716</v>
      </c>
      <c r="L23" s="341">
        <v>-2.4893979819908293E-3</v>
      </c>
      <c r="M23" s="619"/>
      <c r="N23" s="619"/>
      <c r="O23" s="619"/>
      <c r="P23" s="619"/>
      <c r="Q23" s="619"/>
      <c r="R23" s="619"/>
      <c r="S23" s="619"/>
      <c r="T23" s="198"/>
      <c r="U23" s="198"/>
    </row>
    <row r="24" spans="1:21" ht="12" customHeight="1" x14ac:dyDescent="0.25">
      <c r="A24" s="140" t="s">
        <v>209</v>
      </c>
      <c r="B24" s="387">
        <v>5.7693638444884135E-2</v>
      </c>
      <c r="C24" s="388">
        <v>0.20771581551853538</v>
      </c>
      <c r="D24" s="340"/>
      <c r="E24" s="340">
        <v>0.15619085924005355</v>
      </c>
      <c r="F24" s="340">
        <v>3.3842430162281348E-2</v>
      </c>
      <c r="G24" s="340"/>
      <c r="H24" s="340">
        <v>1.9355973957416856E-3</v>
      </c>
      <c r="I24" s="340">
        <v>0.22940958892795196</v>
      </c>
      <c r="J24" s="340">
        <v>-1.1204200138616065E-3</v>
      </c>
      <c r="K24" s="340">
        <v>0.37307831807718622</v>
      </c>
      <c r="L24" s="341">
        <v>-1.0521893078886228E-3</v>
      </c>
      <c r="M24" s="619"/>
      <c r="N24" s="619"/>
      <c r="O24" s="619"/>
      <c r="P24" s="619"/>
      <c r="Q24" s="619"/>
      <c r="R24" s="619"/>
      <c r="S24" s="619"/>
      <c r="T24" s="198"/>
      <c r="U24" s="198"/>
    </row>
    <row r="25" spans="1:21" ht="12" customHeight="1" x14ac:dyDescent="0.25">
      <c r="A25" s="140" t="s">
        <v>213</v>
      </c>
      <c r="B25" s="387">
        <v>0.3471030155976052</v>
      </c>
      <c r="C25" s="388">
        <v>0.85985592977201375</v>
      </c>
      <c r="D25" s="340"/>
      <c r="E25" s="340">
        <v>5.8506655301682003E-2</v>
      </c>
      <c r="F25" s="340">
        <v>3.2642585121314461E-3</v>
      </c>
      <c r="G25" s="340">
        <v>2.0427210725624902E-2</v>
      </c>
      <c r="H25" s="340">
        <v>5.1321000896421094E-3</v>
      </c>
      <c r="I25" s="340">
        <v>3.8212776798288578E-2</v>
      </c>
      <c r="J25" s="340">
        <v>1.1864186846061995E-2</v>
      </c>
      <c r="K25" s="340">
        <v>2.9749752085398967E-3</v>
      </c>
      <c r="L25" s="341">
        <v>-2.380932539848611E-4</v>
      </c>
      <c r="M25" s="619"/>
      <c r="N25" s="619"/>
      <c r="O25" s="619"/>
      <c r="P25" s="619"/>
      <c r="Q25" s="619"/>
      <c r="R25" s="619"/>
      <c r="S25" s="619"/>
      <c r="T25" s="198"/>
      <c r="U25" s="198"/>
    </row>
    <row r="26" spans="1:21" ht="12" customHeight="1" x14ac:dyDescent="0.25">
      <c r="A26" s="140" t="s">
        <v>232</v>
      </c>
      <c r="B26" s="387">
        <v>0.36861286046442687</v>
      </c>
      <c r="C26" s="388">
        <v>0.7255832004069811</v>
      </c>
      <c r="D26" s="340">
        <v>4.6723692550443389E-3</v>
      </c>
      <c r="E26" s="340">
        <v>8.9512254437314601E-2</v>
      </c>
      <c r="F26" s="340">
        <v>3.2495945187746896E-3</v>
      </c>
      <c r="G26" s="340">
        <v>7.5683445706367118E-3</v>
      </c>
      <c r="H26" s="340"/>
      <c r="I26" s="340"/>
      <c r="J26" s="340">
        <v>4.9342006578338454E-2</v>
      </c>
      <c r="K26" s="340">
        <v>0.1203384020880129</v>
      </c>
      <c r="L26" s="341">
        <v>-2.6617185510297161E-4</v>
      </c>
      <c r="M26" s="619"/>
      <c r="N26" s="619"/>
      <c r="O26" s="619"/>
      <c r="P26" s="619"/>
      <c r="Q26" s="619"/>
      <c r="R26" s="619"/>
      <c r="S26" s="619"/>
      <c r="T26" s="198"/>
      <c r="U26" s="198"/>
    </row>
    <row r="27" spans="1:21" ht="12" customHeight="1" x14ac:dyDescent="0.25">
      <c r="A27" s="140" t="s">
        <v>245</v>
      </c>
      <c r="B27" s="387">
        <v>0.13971716882240381</v>
      </c>
      <c r="C27" s="388">
        <v>0.23941024889685589</v>
      </c>
      <c r="D27" s="340"/>
      <c r="E27" s="340">
        <v>0.17465979212630986</v>
      </c>
      <c r="F27" s="340"/>
      <c r="G27" s="340"/>
      <c r="H27" s="340"/>
      <c r="I27" s="340"/>
      <c r="J27" s="340">
        <v>-5.2173107418643097E-3</v>
      </c>
      <c r="K27" s="340">
        <v>0.58080529509100909</v>
      </c>
      <c r="L27" s="341">
        <v>1.0341974627689531E-2</v>
      </c>
      <c r="M27" s="619"/>
      <c r="N27" s="619"/>
      <c r="O27" s="619"/>
      <c r="P27" s="619"/>
      <c r="Q27" s="619"/>
      <c r="R27" s="619"/>
      <c r="S27" s="619"/>
      <c r="T27" s="198"/>
      <c r="U27" s="198"/>
    </row>
    <row r="28" spans="1:21" ht="12" customHeight="1" x14ac:dyDescent="0.25">
      <c r="A28" s="140" t="s">
        <v>248</v>
      </c>
      <c r="B28" s="387">
        <v>9.1884466862462058E-2</v>
      </c>
      <c r="C28" s="388">
        <v>0.43116277419583759</v>
      </c>
      <c r="D28" s="340"/>
      <c r="E28" s="340"/>
      <c r="F28" s="340"/>
      <c r="G28" s="340"/>
      <c r="H28" s="340"/>
      <c r="I28" s="340"/>
      <c r="J28" s="340">
        <v>0.31838164383650025</v>
      </c>
      <c r="K28" s="340">
        <v>0.25045558196766354</v>
      </c>
      <c r="L28" s="341">
        <v>-1.3428254604504341E-15</v>
      </c>
      <c r="M28" s="619"/>
      <c r="N28" s="619"/>
      <c r="O28" s="619"/>
      <c r="P28" s="619"/>
      <c r="Q28" s="619"/>
      <c r="R28" s="619"/>
      <c r="S28" s="619"/>
      <c r="T28" s="198"/>
      <c r="U28" s="198"/>
    </row>
    <row r="29" spans="1:21" ht="12" customHeight="1" x14ac:dyDescent="0.25">
      <c r="A29" s="140" t="s">
        <v>252</v>
      </c>
      <c r="B29" s="387">
        <v>0.34082086281685758</v>
      </c>
      <c r="C29" s="388">
        <v>0.58710570301907972</v>
      </c>
      <c r="D29" s="340">
        <v>7.4345292958675471E-3</v>
      </c>
      <c r="E29" s="340">
        <v>5.9761483974440296E-3</v>
      </c>
      <c r="F29" s="340">
        <v>5.7715128094549557E-3</v>
      </c>
      <c r="G29" s="340">
        <v>0.17022974995560597</v>
      </c>
      <c r="H29" s="340">
        <v>1.8997849353255712E-3</v>
      </c>
      <c r="I29" s="340"/>
      <c r="J29" s="340">
        <v>2.160004735368979E-2</v>
      </c>
      <c r="K29" s="340">
        <v>0.20070635920592375</v>
      </c>
      <c r="L29" s="341">
        <v>-7.2383497239126844E-4</v>
      </c>
      <c r="M29" s="619"/>
      <c r="N29" s="619"/>
      <c r="O29" s="619"/>
      <c r="P29" s="619"/>
      <c r="Q29" s="619"/>
      <c r="R29" s="619"/>
      <c r="S29" s="619"/>
      <c r="T29" s="198"/>
      <c r="U29" s="198"/>
    </row>
    <row r="30" spans="1:21" ht="12" customHeight="1" x14ac:dyDescent="0.25">
      <c r="A30" s="140" t="s">
        <v>269</v>
      </c>
      <c r="B30" s="387">
        <v>0.30558094097627075</v>
      </c>
      <c r="C30" s="388">
        <v>0.7681580239464737</v>
      </c>
      <c r="D30" s="340">
        <v>4.0634201376329658E-5</v>
      </c>
      <c r="E30" s="340">
        <v>6.3570207126684819E-2</v>
      </c>
      <c r="F30" s="340"/>
      <c r="G30" s="340">
        <v>4.0436417479478959E-2</v>
      </c>
      <c r="H30" s="340">
        <v>2.9190440496291363E-3</v>
      </c>
      <c r="I30" s="340"/>
      <c r="J30" s="340">
        <v>8.573123861973006E-2</v>
      </c>
      <c r="K30" s="340">
        <v>3.9491364462620471E-2</v>
      </c>
      <c r="L30" s="341">
        <v>-3.4692988599338228E-4</v>
      </c>
      <c r="M30" s="619"/>
      <c r="N30" s="619"/>
      <c r="O30" s="619"/>
      <c r="P30" s="619"/>
      <c r="Q30" s="619"/>
      <c r="R30" s="619"/>
      <c r="S30" s="619"/>
      <c r="T30" s="198"/>
      <c r="U30" s="198"/>
    </row>
    <row r="31" spans="1:21" ht="12" customHeight="1" x14ac:dyDescent="0.25">
      <c r="A31" s="140" t="s">
        <v>277</v>
      </c>
      <c r="B31" s="387">
        <v>7.573386235788819E-2</v>
      </c>
      <c r="C31" s="388">
        <v>0.38986156836301644</v>
      </c>
      <c r="D31" s="340"/>
      <c r="E31" s="340"/>
      <c r="F31" s="340"/>
      <c r="G31" s="340"/>
      <c r="H31" s="340"/>
      <c r="I31" s="340">
        <v>6.1655626512236765E-2</v>
      </c>
      <c r="J31" s="340">
        <v>0.69608107572091593</v>
      </c>
      <c r="K31" s="340">
        <v>-0.14751497362262625</v>
      </c>
      <c r="L31" s="341">
        <v>-8.3296973542799961E-5</v>
      </c>
      <c r="M31" s="619"/>
      <c r="N31" s="619"/>
      <c r="O31" s="619"/>
      <c r="P31" s="619"/>
      <c r="Q31" s="619"/>
      <c r="R31" s="619"/>
      <c r="S31" s="619"/>
      <c r="T31" s="198"/>
      <c r="U31" s="198"/>
    </row>
    <row r="32" spans="1:21" ht="12" customHeight="1" x14ac:dyDescent="0.25">
      <c r="A32" s="140" t="s">
        <v>287</v>
      </c>
      <c r="B32" s="387">
        <v>0.38525559774014495</v>
      </c>
      <c r="C32" s="388">
        <v>0.47338544012080758</v>
      </c>
      <c r="D32" s="340">
        <v>6.6217765999281237E-4</v>
      </c>
      <c r="E32" s="340">
        <v>0.13517227502284249</v>
      </c>
      <c r="F32" s="340">
        <v>1.586034000815509E-3</v>
      </c>
      <c r="G32" s="340">
        <v>1.9496754652293849E-2</v>
      </c>
      <c r="H32" s="340">
        <v>0.11007579007855682</v>
      </c>
      <c r="I32" s="340">
        <v>4.324953649982273E-2</v>
      </c>
      <c r="J32" s="340">
        <v>4.9159314914572316E-2</v>
      </c>
      <c r="K32" s="340">
        <v>0.16603536483377107</v>
      </c>
      <c r="L32" s="341">
        <v>1.1773122165248623E-3</v>
      </c>
      <c r="M32" s="619"/>
      <c r="N32" s="619"/>
      <c r="O32" s="619"/>
      <c r="P32" s="619"/>
      <c r="Q32" s="619"/>
      <c r="R32" s="619"/>
      <c r="S32" s="619"/>
      <c r="T32" s="198"/>
      <c r="U32" s="198"/>
    </row>
    <row r="33" spans="1:21" ht="12" customHeight="1" x14ac:dyDescent="0.25">
      <c r="A33" s="140" t="s">
        <v>299</v>
      </c>
      <c r="B33" s="387">
        <v>0.25907488492682318</v>
      </c>
      <c r="C33" s="388">
        <v>0.52683934303923985</v>
      </c>
      <c r="D33" s="340">
        <v>4.7356856584392423E-3</v>
      </c>
      <c r="E33" s="340">
        <v>7.6397997758775746E-2</v>
      </c>
      <c r="F33" s="340">
        <v>1.6611293162143027E-2</v>
      </c>
      <c r="G33" s="340">
        <v>1.7061660962513332E-2</v>
      </c>
      <c r="H33" s="340">
        <v>5.9677524523815677E-3</v>
      </c>
      <c r="I33" s="340">
        <v>5.2680901524123504E-2</v>
      </c>
      <c r="J33" s="340">
        <v>-1.14176577538323E-2</v>
      </c>
      <c r="K33" s="340">
        <v>0.30960284232122898</v>
      </c>
      <c r="L33" s="341">
        <v>1.5201808749872427E-3</v>
      </c>
      <c r="M33" s="619"/>
      <c r="N33" s="619"/>
      <c r="O33" s="619"/>
      <c r="P33" s="619"/>
      <c r="Q33" s="619"/>
      <c r="R33" s="619"/>
      <c r="S33" s="619"/>
      <c r="T33" s="198"/>
      <c r="U33" s="198"/>
    </row>
    <row r="34" spans="1:21" ht="12" customHeight="1" thickBot="1" x14ac:dyDescent="0.3">
      <c r="A34" s="140" t="s">
        <v>593</v>
      </c>
      <c r="B34" s="387">
        <v>0.28668216359860649</v>
      </c>
      <c r="C34" s="389">
        <v>0.50619427719714993</v>
      </c>
      <c r="D34" s="344">
        <v>7.3717199100315108E-3</v>
      </c>
      <c r="E34" s="344">
        <v>7.1887524927091578E-2</v>
      </c>
      <c r="F34" s="344">
        <v>2.2486238671278094E-2</v>
      </c>
      <c r="G34" s="344">
        <v>4.1363820619225368E-2</v>
      </c>
      <c r="H34" s="344">
        <v>1.6987323915530289E-2</v>
      </c>
      <c r="I34" s="344">
        <v>5.9766020955304942E-2</v>
      </c>
      <c r="J34" s="344">
        <v>5.783315979689186E-2</v>
      </c>
      <c r="K34" s="344">
        <v>0.28012718097323891</v>
      </c>
      <c r="L34" s="345">
        <v>-5.077449777476044E-3</v>
      </c>
      <c r="M34" s="619"/>
      <c r="N34" s="619"/>
      <c r="O34" s="619"/>
      <c r="P34" s="619"/>
      <c r="Q34" s="619"/>
      <c r="R34" s="619"/>
      <c r="S34" s="619"/>
      <c r="T34" s="198"/>
      <c r="U34" s="198"/>
    </row>
    <row r="35" spans="1:21" ht="12" customHeight="1" x14ac:dyDescent="0.25">
      <c r="M35" s="619"/>
      <c r="N35" s="619"/>
      <c r="O35" s="619"/>
      <c r="P35" s="619"/>
      <c r="Q35" s="619"/>
      <c r="R35" s="619"/>
      <c r="S35" s="619"/>
      <c r="T35" s="198"/>
      <c r="U35" s="198"/>
    </row>
    <row r="36" spans="1:21" ht="12" customHeight="1" x14ac:dyDescent="0.25">
      <c r="M36" s="619"/>
      <c r="N36" s="619"/>
      <c r="O36" s="619"/>
      <c r="P36" s="619"/>
      <c r="Q36" s="619"/>
      <c r="R36" s="619"/>
      <c r="S36" s="619"/>
      <c r="T36" s="198"/>
      <c r="U36" s="198"/>
    </row>
    <row r="37" spans="1:21" ht="12" customHeight="1" x14ac:dyDescent="0.25">
      <c r="M37" s="596"/>
      <c r="N37" s="596"/>
      <c r="O37" s="596"/>
      <c r="P37" s="596"/>
      <c r="Q37" s="596"/>
      <c r="R37" s="596"/>
      <c r="S37" s="596"/>
    </row>
    <row r="38" spans="1:21" ht="12" customHeight="1" x14ac:dyDescent="0.25">
      <c r="M38" s="596"/>
      <c r="N38" s="596"/>
      <c r="O38" s="596"/>
      <c r="P38" s="596"/>
      <c r="Q38" s="596"/>
      <c r="R38" s="596"/>
      <c r="S38" s="596"/>
    </row>
    <row r="39" spans="1:21" ht="12" customHeight="1" x14ac:dyDescent="0.25">
      <c r="M39" s="596"/>
      <c r="N39" s="596"/>
      <c r="O39" s="596"/>
      <c r="P39" s="596"/>
      <c r="Q39" s="596"/>
      <c r="R39" s="596"/>
      <c r="S39" s="596"/>
    </row>
    <row r="40" spans="1:21" ht="12" customHeight="1" x14ac:dyDescent="0.25">
      <c r="M40" s="596"/>
      <c r="N40" s="596"/>
      <c r="O40" s="596"/>
      <c r="P40" s="596"/>
      <c r="Q40" s="596"/>
      <c r="R40" s="596"/>
      <c r="S40" s="596"/>
    </row>
    <row r="41" spans="1:21" ht="12" customHeight="1" x14ac:dyDescent="0.25">
      <c r="M41" s="596"/>
      <c r="N41" s="596"/>
      <c r="O41" s="596"/>
      <c r="P41" s="596"/>
      <c r="Q41" s="596"/>
      <c r="R41" s="596"/>
      <c r="S41" s="596"/>
    </row>
    <row r="42" spans="1:21" ht="12" customHeight="1" x14ac:dyDescent="0.25">
      <c r="M42" s="596"/>
      <c r="N42" s="596"/>
      <c r="O42" s="596"/>
      <c r="P42" s="596"/>
      <c r="Q42" s="596"/>
      <c r="R42" s="596"/>
      <c r="S42" s="596"/>
    </row>
    <row r="43" spans="1:21" ht="12" customHeight="1" x14ac:dyDescent="0.25">
      <c r="M43" s="596"/>
      <c r="N43" s="596"/>
      <c r="O43" s="596"/>
      <c r="P43" s="596"/>
      <c r="Q43" s="596"/>
      <c r="R43" s="596"/>
      <c r="S43" s="596"/>
    </row>
    <row r="44" spans="1:21" ht="12" customHeight="1" x14ac:dyDescent="0.25">
      <c r="M44" s="596"/>
      <c r="N44" s="596"/>
      <c r="O44" s="596"/>
      <c r="P44" s="596"/>
      <c r="Q44" s="596"/>
      <c r="R44" s="596"/>
      <c r="S44" s="596"/>
    </row>
    <row r="45" spans="1:21" ht="12" customHeight="1" x14ac:dyDescent="0.25">
      <c r="M45" s="596"/>
      <c r="N45" s="596"/>
      <c r="O45" s="596"/>
      <c r="P45" s="596"/>
      <c r="Q45" s="596"/>
      <c r="R45" s="596"/>
      <c r="S45" s="596"/>
    </row>
    <row r="46" spans="1:21" ht="12" customHeight="1" x14ac:dyDescent="0.25">
      <c r="M46" s="596"/>
      <c r="N46" s="596"/>
      <c r="O46" s="596"/>
      <c r="P46" s="596"/>
      <c r="Q46" s="596"/>
      <c r="R46" s="596"/>
      <c r="S46" s="596"/>
    </row>
    <row r="47" spans="1:21" ht="12" customHeight="1" x14ac:dyDescent="0.25">
      <c r="M47" s="596"/>
      <c r="N47" s="596"/>
      <c r="O47" s="596"/>
      <c r="P47" s="596"/>
      <c r="Q47" s="596"/>
      <c r="R47" s="596"/>
      <c r="S47" s="596"/>
    </row>
    <row r="48" spans="1:21" ht="12" customHeight="1" x14ac:dyDescent="0.25">
      <c r="M48" s="596"/>
      <c r="N48" s="596"/>
      <c r="O48" s="596"/>
      <c r="P48" s="596"/>
      <c r="Q48" s="596"/>
      <c r="R48" s="596"/>
      <c r="S48" s="596"/>
    </row>
    <row r="49" spans="13:19" ht="12" customHeight="1" x14ac:dyDescent="0.25">
      <c r="M49" s="596"/>
      <c r="N49" s="596"/>
      <c r="O49" s="596"/>
      <c r="P49" s="596"/>
      <c r="Q49" s="596"/>
      <c r="R49" s="596"/>
      <c r="S49" s="596"/>
    </row>
    <row r="50" spans="13:19" ht="12" customHeight="1" x14ac:dyDescent="0.25">
      <c r="M50" s="596"/>
      <c r="N50" s="596"/>
      <c r="O50" s="596"/>
      <c r="P50" s="596"/>
      <c r="Q50" s="596"/>
      <c r="R50" s="596"/>
      <c r="S50" s="596"/>
    </row>
    <row r="51" spans="13:19" ht="12" customHeight="1" x14ac:dyDescent="0.25">
      <c r="M51" s="596"/>
      <c r="N51" s="596"/>
      <c r="O51" s="596"/>
      <c r="P51" s="596"/>
      <c r="Q51" s="596"/>
      <c r="R51" s="596"/>
      <c r="S51" s="596"/>
    </row>
    <row r="52" spans="13:19" ht="12" customHeight="1" x14ac:dyDescent="0.25">
      <c r="M52" s="596"/>
      <c r="N52" s="596"/>
      <c r="O52" s="596"/>
      <c r="P52" s="596"/>
      <c r="Q52" s="596"/>
      <c r="R52" s="596"/>
      <c r="S52" s="596"/>
    </row>
    <row r="53" spans="13:19" ht="12" customHeight="1" x14ac:dyDescent="0.25">
      <c r="M53" s="596"/>
      <c r="N53" s="596"/>
      <c r="O53" s="596"/>
      <c r="P53" s="596"/>
      <c r="Q53" s="596"/>
      <c r="R53" s="596"/>
      <c r="S53" s="596"/>
    </row>
    <row r="54" spans="13:19" ht="12" customHeight="1" x14ac:dyDescent="0.25">
      <c r="M54" s="596"/>
      <c r="N54" s="596"/>
      <c r="O54" s="596"/>
      <c r="P54" s="596"/>
      <c r="Q54" s="596"/>
      <c r="R54" s="596"/>
      <c r="S54" s="596"/>
    </row>
    <row r="55" spans="13:19" ht="12" customHeight="1" x14ac:dyDescent="0.25">
      <c r="M55" s="596"/>
      <c r="N55" s="596"/>
      <c r="O55" s="596"/>
      <c r="P55" s="596"/>
      <c r="Q55" s="596"/>
      <c r="R55" s="596"/>
      <c r="S55" s="596"/>
    </row>
    <row r="56" spans="13:19" ht="12" customHeight="1" x14ac:dyDescent="0.25">
      <c r="M56" s="596"/>
      <c r="N56" s="596"/>
      <c r="O56" s="596"/>
      <c r="P56" s="596"/>
      <c r="Q56" s="596"/>
      <c r="R56" s="596"/>
      <c r="S56" s="596"/>
    </row>
    <row r="57" spans="13:19" ht="12" customHeight="1" x14ac:dyDescent="0.25">
      <c r="M57" s="596"/>
      <c r="N57" s="596"/>
      <c r="O57" s="596"/>
      <c r="P57" s="596"/>
      <c r="Q57" s="596"/>
      <c r="R57" s="596"/>
      <c r="S57" s="596"/>
    </row>
    <row r="58" spans="13:19" ht="12" customHeight="1" x14ac:dyDescent="0.25">
      <c r="M58" s="596"/>
      <c r="N58" s="596"/>
      <c r="O58" s="596"/>
      <c r="P58" s="596"/>
      <c r="Q58" s="596"/>
      <c r="R58" s="596"/>
      <c r="S58" s="596"/>
    </row>
    <row r="59" spans="13:19" ht="12" customHeight="1" x14ac:dyDescent="0.25">
      <c r="M59" s="596"/>
      <c r="N59" s="596"/>
      <c r="O59" s="596"/>
      <c r="P59" s="596"/>
      <c r="Q59" s="596"/>
      <c r="R59" s="596"/>
      <c r="S59" s="596"/>
    </row>
    <row r="60" spans="13:19" ht="12" customHeight="1" x14ac:dyDescent="0.25">
      <c r="M60" s="596"/>
      <c r="N60" s="596"/>
      <c r="O60" s="596"/>
      <c r="P60" s="596"/>
      <c r="Q60" s="596"/>
      <c r="R60" s="596"/>
      <c r="S60" s="596"/>
    </row>
    <row r="61" spans="13:19" ht="12" customHeight="1" x14ac:dyDescent="0.25">
      <c r="M61" s="596"/>
      <c r="N61" s="596"/>
      <c r="O61" s="596"/>
      <c r="P61" s="596"/>
      <c r="Q61" s="596"/>
      <c r="R61" s="596"/>
      <c r="S61" s="596"/>
    </row>
    <row r="62" spans="13:19" ht="12" customHeight="1" x14ac:dyDescent="0.25">
      <c r="M62" s="596"/>
      <c r="N62" s="596"/>
      <c r="O62" s="596"/>
      <c r="P62" s="596"/>
      <c r="Q62" s="596"/>
      <c r="R62" s="596"/>
      <c r="S62" s="596"/>
    </row>
    <row r="63" spans="13:19" ht="12" customHeight="1" x14ac:dyDescent="0.25">
      <c r="M63" s="596"/>
      <c r="N63" s="596"/>
      <c r="O63" s="596"/>
      <c r="P63" s="596"/>
      <c r="Q63" s="596"/>
      <c r="R63" s="596"/>
      <c r="S63" s="596"/>
    </row>
    <row r="64" spans="13:19" ht="12" customHeight="1" x14ac:dyDescent="0.25">
      <c r="M64" s="596"/>
      <c r="N64" s="596"/>
      <c r="O64" s="596"/>
      <c r="P64" s="596"/>
      <c r="Q64" s="596"/>
      <c r="R64" s="596"/>
      <c r="S64" s="596"/>
    </row>
    <row r="65" spans="13:19" ht="12" customHeight="1" x14ac:dyDescent="0.25">
      <c r="M65" s="596"/>
      <c r="N65" s="596"/>
      <c r="O65" s="596"/>
      <c r="P65" s="596"/>
      <c r="Q65" s="596"/>
      <c r="R65" s="596"/>
      <c r="S65" s="596"/>
    </row>
    <row r="66" spans="13:19" ht="12" customHeight="1" x14ac:dyDescent="0.25">
      <c r="M66" s="596"/>
      <c r="N66" s="596"/>
      <c r="O66" s="596"/>
      <c r="P66" s="596"/>
      <c r="Q66" s="596"/>
      <c r="R66" s="596"/>
      <c r="S66" s="596"/>
    </row>
    <row r="67" spans="13:19" ht="12" customHeight="1" x14ac:dyDescent="0.25">
      <c r="M67" s="596"/>
      <c r="N67" s="596"/>
      <c r="O67" s="596"/>
      <c r="P67" s="596"/>
      <c r="Q67" s="596"/>
      <c r="R67" s="596"/>
      <c r="S67" s="596"/>
    </row>
    <row r="68" spans="13:19" ht="12" customHeight="1" x14ac:dyDescent="0.25">
      <c r="M68" s="596"/>
      <c r="N68" s="596"/>
      <c r="O68" s="596"/>
      <c r="P68" s="596"/>
      <c r="Q68" s="596"/>
      <c r="R68" s="596"/>
      <c r="S68" s="596"/>
    </row>
    <row r="69" spans="13:19" ht="12" customHeight="1" x14ac:dyDescent="0.25">
      <c r="M69" s="596"/>
      <c r="N69" s="596"/>
      <c r="O69" s="596"/>
      <c r="P69" s="596"/>
      <c r="Q69" s="596"/>
      <c r="R69" s="596"/>
      <c r="S69" s="596"/>
    </row>
    <row r="70" spans="13:19" ht="12" customHeight="1" x14ac:dyDescent="0.25">
      <c r="M70" s="596"/>
      <c r="N70" s="596"/>
      <c r="O70" s="596"/>
      <c r="P70" s="596"/>
      <c r="Q70" s="596"/>
      <c r="R70" s="596"/>
      <c r="S70" s="596"/>
    </row>
    <row r="71" spans="13:19" ht="12" customHeight="1" x14ac:dyDescent="0.25">
      <c r="M71" s="596"/>
      <c r="N71" s="596"/>
      <c r="O71" s="596"/>
      <c r="P71" s="596"/>
      <c r="Q71" s="596"/>
      <c r="R71" s="596"/>
      <c r="S71" s="596"/>
    </row>
    <row r="72" spans="13:19" ht="12" customHeight="1" x14ac:dyDescent="0.25">
      <c r="M72" s="596"/>
      <c r="N72" s="596"/>
      <c r="O72" s="596"/>
      <c r="P72" s="596"/>
      <c r="Q72" s="596"/>
      <c r="R72" s="596"/>
      <c r="S72" s="596"/>
    </row>
    <row r="73" spans="13:19" ht="12" customHeight="1" x14ac:dyDescent="0.25">
      <c r="M73" s="596"/>
      <c r="N73" s="596"/>
      <c r="O73" s="596"/>
      <c r="P73" s="596"/>
      <c r="Q73" s="596"/>
      <c r="R73" s="596"/>
      <c r="S73" s="596"/>
    </row>
    <row r="74" spans="13:19" ht="12" customHeight="1" x14ac:dyDescent="0.25">
      <c r="M74" s="596"/>
      <c r="N74" s="596"/>
      <c r="O74" s="596"/>
      <c r="P74" s="596"/>
      <c r="Q74" s="596"/>
      <c r="R74" s="596"/>
      <c r="S74" s="596"/>
    </row>
    <row r="75" spans="13:19" ht="12" customHeight="1" x14ac:dyDescent="0.25">
      <c r="M75" s="596"/>
      <c r="N75" s="596"/>
      <c r="O75" s="596"/>
      <c r="P75" s="596"/>
      <c r="Q75" s="596"/>
      <c r="R75" s="596"/>
      <c r="S75" s="596"/>
    </row>
    <row r="76" spans="13:19" ht="12" customHeight="1" x14ac:dyDescent="0.25">
      <c r="M76" s="596"/>
      <c r="N76" s="596"/>
      <c r="O76" s="596"/>
      <c r="P76" s="596"/>
      <c r="Q76" s="596"/>
      <c r="R76" s="596"/>
      <c r="S76" s="596"/>
    </row>
    <row r="77" spans="13:19" ht="12" customHeight="1" x14ac:dyDescent="0.25">
      <c r="M77" s="596"/>
      <c r="N77" s="596"/>
      <c r="O77" s="596"/>
      <c r="P77" s="596"/>
      <c r="Q77" s="596"/>
      <c r="R77" s="596"/>
      <c r="S77" s="596"/>
    </row>
    <row r="78" spans="13:19" ht="12" customHeight="1" x14ac:dyDescent="0.25">
      <c r="M78" s="596"/>
      <c r="N78" s="596"/>
      <c r="O78" s="596"/>
      <c r="P78" s="596"/>
      <c r="Q78" s="596"/>
      <c r="R78" s="596"/>
      <c r="S78" s="596"/>
    </row>
    <row r="79" spans="13:19" ht="12" customHeight="1" x14ac:dyDescent="0.25">
      <c r="M79" s="596"/>
      <c r="N79" s="596"/>
      <c r="O79" s="596"/>
      <c r="P79" s="596"/>
      <c r="Q79" s="596"/>
      <c r="R79" s="596"/>
      <c r="S79" s="596"/>
    </row>
    <row r="80" spans="13:19" ht="12" customHeight="1" x14ac:dyDescent="0.25">
      <c r="M80" s="596"/>
      <c r="N80" s="596"/>
      <c r="O80" s="596"/>
      <c r="P80" s="596"/>
      <c r="Q80" s="596"/>
      <c r="R80" s="596"/>
      <c r="S80" s="596"/>
    </row>
    <row r="81" spans="13:19" ht="12" customHeight="1" x14ac:dyDescent="0.25">
      <c r="M81" s="596"/>
      <c r="N81" s="596"/>
      <c r="O81" s="596"/>
      <c r="P81" s="596"/>
      <c r="Q81" s="596"/>
      <c r="R81" s="596"/>
      <c r="S81" s="596"/>
    </row>
    <row r="82" spans="13:19" ht="12" customHeight="1" x14ac:dyDescent="0.25">
      <c r="M82" s="596"/>
      <c r="N82" s="596"/>
      <c r="O82" s="596"/>
      <c r="P82" s="596"/>
      <c r="Q82" s="596"/>
      <c r="R82" s="596"/>
      <c r="S82" s="596"/>
    </row>
    <row r="83" spans="13:19" ht="12" customHeight="1" x14ac:dyDescent="0.25">
      <c r="M83" s="596"/>
      <c r="N83" s="596"/>
      <c r="O83" s="596"/>
      <c r="P83" s="596"/>
      <c r="Q83" s="596"/>
      <c r="R83" s="596"/>
      <c r="S83" s="596"/>
    </row>
    <row r="84" spans="13:19" ht="12" customHeight="1" x14ac:dyDescent="0.25">
      <c r="M84" s="596"/>
      <c r="N84" s="596"/>
      <c r="O84" s="596"/>
      <c r="P84" s="596"/>
      <c r="Q84" s="596"/>
      <c r="R84" s="596"/>
      <c r="S84" s="596"/>
    </row>
    <row r="85" spans="13:19" ht="12" customHeight="1" x14ac:dyDescent="0.25">
      <c r="M85" s="596"/>
      <c r="N85" s="596"/>
      <c r="O85" s="596"/>
      <c r="P85" s="596"/>
      <c r="Q85" s="596"/>
      <c r="R85" s="596"/>
      <c r="S85" s="596"/>
    </row>
    <row r="86" spans="13:19" ht="12" customHeight="1" x14ac:dyDescent="0.25">
      <c r="M86" s="596"/>
      <c r="N86" s="596"/>
      <c r="O86" s="596"/>
      <c r="P86" s="596"/>
      <c r="Q86" s="596"/>
      <c r="R86" s="596"/>
      <c r="S86" s="596"/>
    </row>
    <row r="87" spans="13:19" ht="12" customHeight="1" x14ac:dyDescent="0.25">
      <c r="M87" s="596"/>
      <c r="N87" s="596"/>
      <c r="O87" s="596"/>
      <c r="P87" s="596"/>
      <c r="Q87" s="596"/>
      <c r="R87" s="596"/>
      <c r="S87" s="596"/>
    </row>
    <row r="88" spans="13:19" ht="12" customHeight="1" x14ac:dyDescent="0.25">
      <c r="M88" s="596"/>
      <c r="N88" s="596"/>
      <c r="O88" s="596"/>
      <c r="P88" s="596"/>
      <c r="Q88" s="596"/>
      <c r="R88" s="596"/>
      <c r="S88" s="596"/>
    </row>
    <row r="89" spans="13:19" ht="12" customHeight="1" x14ac:dyDescent="0.25">
      <c r="M89" s="596"/>
      <c r="N89" s="596"/>
      <c r="O89" s="596"/>
      <c r="P89" s="596"/>
      <c r="Q89" s="596"/>
      <c r="R89" s="596"/>
      <c r="S89" s="596"/>
    </row>
    <row r="90" spans="13:19" ht="12" customHeight="1" x14ac:dyDescent="0.25">
      <c r="M90" s="596"/>
      <c r="N90" s="596"/>
      <c r="O90" s="596"/>
      <c r="P90" s="596"/>
      <c r="Q90" s="596"/>
      <c r="R90" s="596"/>
      <c r="S90" s="596"/>
    </row>
    <row r="91" spans="13:19" ht="12" customHeight="1" x14ac:dyDescent="0.25">
      <c r="M91" s="596"/>
      <c r="N91" s="596"/>
      <c r="O91" s="596"/>
      <c r="P91" s="596"/>
      <c r="Q91" s="596"/>
      <c r="R91" s="596"/>
      <c r="S91" s="596"/>
    </row>
    <row r="92" spans="13:19" ht="12" customHeight="1" x14ac:dyDescent="0.25">
      <c r="M92" s="596"/>
      <c r="N92" s="596"/>
      <c r="O92" s="596"/>
      <c r="P92" s="596"/>
      <c r="Q92" s="596"/>
      <c r="R92" s="596"/>
      <c r="S92" s="596"/>
    </row>
    <row r="93" spans="13:19" ht="12" customHeight="1" x14ac:dyDescent="0.25">
      <c r="M93" s="596"/>
      <c r="N93" s="596"/>
      <c r="O93" s="596"/>
      <c r="P93" s="596"/>
      <c r="Q93" s="596"/>
      <c r="R93" s="596"/>
      <c r="S93" s="596"/>
    </row>
    <row r="94" spans="13:19" ht="12" customHeight="1" x14ac:dyDescent="0.25">
      <c r="M94" s="596"/>
      <c r="N94" s="596"/>
      <c r="O94" s="596"/>
      <c r="P94" s="596"/>
      <c r="Q94" s="596"/>
      <c r="R94" s="596"/>
      <c r="S94" s="596"/>
    </row>
    <row r="95" spans="13:19" ht="12" customHeight="1" x14ac:dyDescent="0.25">
      <c r="M95" s="596"/>
      <c r="N95" s="596"/>
      <c r="O95" s="596"/>
      <c r="P95" s="596"/>
      <c r="Q95" s="596"/>
      <c r="R95" s="596"/>
      <c r="S95" s="596"/>
    </row>
    <row r="96" spans="13:19" ht="12" customHeight="1" x14ac:dyDescent="0.25">
      <c r="M96" s="596"/>
      <c r="N96" s="596"/>
      <c r="O96" s="596"/>
      <c r="P96" s="596"/>
      <c r="Q96" s="596"/>
      <c r="R96" s="596"/>
      <c r="S96" s="596"/>
    </row>
    <row r="97" spans="13:19" ht="12" customHeight="1" x14ac:dyDescent="0.25">
      <c r="M97" s="596"/>
      <c r="N97" s="596"/>
      <c r="O97" s="596"/>
      <c r="P97" s="596"/>
      <c r="Q97" s="596"/>
      <c r="R97" s="596"/>
      <c r="S97" s="596"/>
    </row>
    <row r="98" spans="13:19" ht="12" customHeight="1" x14ac:dyDescent="0.25">
      <c r="M98" s="596"/>
      <c r="N98" s="596"/>
      <c r="O98" s="596"/>
      <c r="P98" s="596"/>
      <c r="Q98" s="596"/>
      <c r="R98" s="596"/>
      <c r="S98" s="596"/>
    </row>
    <row r="99" spans="13:19" ht="12" customHeight="1" x14ac:dyDescent="0.25">
      <c r="M99" s="596"/>
      <c r="N99" s="596"/>
      <c r="O99" s="596"/>
      <c r="P99" s="596"/>
      <c r="Q99" s="596"/>
      <c r="R99" s="596"/>
      <c r="S99" s="596"/>
    </row>
    <row r="100" spans="13:19" ht="12" customHeight="1" x14ac:dyDescent="0.25">
      <c r="M100" s="596"/>
      <c r="N100" s="596"/>
      <c r="O100" s="596"/>
      <c r="P100" s="596"/>
      <c r="Q100" s="596"/>
      <c r="R100" s="596"/>
      <c r="S100" s="596"/>
    </row>
    <row r="101" spans="13:19" ht="12" customHeight="1" x14ac:dyDescent="0.25">
      <c r="M101" s="596"/>
      <c r="N101" s="596"/>
      <c r="O101" s="596"/>
      <c r="P101" s="596"/>
      <c r="Q101" s="596"/>
      <c r="R101" s="596"/>
      <c r="S101" s="596"/>
    </row>
    <row r="102" spans="13:19" ht="12" customHeight="1" x14ac:dyDescent="0.25">
      <c r="M102" s="596"/>
      <c r="N102" s="596"/>
      <c r="O102" s="596"/>
      <c r="P102" s="596"/>
      <c r="Q102" s="596"/>
      <c r="R102" s="596"/>
      <c r="S102" s="596"/>
    </row>
    <row r="103" spans="13:19" ht="12" customHeight="1" x14ac:dyDescent="0.25">
      <c r="M103" s="596"/>
      <c r="N103" s="596"/>
      <c r="O103" s="596"/>
      <c r="P103" s="596"/>
      <c r="Q103" s="596"/>
      <c r="R103" s="596"/>
      <c r="S103" s="596"/>
    </row>
    <row r="104" spans="13:19" ht="12" customHeight="1" x14ac:dyDescent="0.25">
      <c r="M104" s="596"/>
      <c r="N104" s="596"/>
      <c r="O104" s="596"/>
      <c r="P104" s="596"/>
      <c r="Q104" s="596"/>
      <c r="R104" s="596"/>
      <c r="S104" s="596"/>
    </row>
    <row r="105" spans="13:19" ht="12" customHeight="1" x14ac:dyDescent="0.25">
      <c r="M105" s="596"/>
      <c r="N105" s="596"/>
      <c r="O105" s="596"/>
      <c r="P105" s="596"/>
      <c r="Q105" s="596"/>
      <c r="R105" s="596"/>
      <c r="S105" s="596"/>
    </row>
    <row r="106" spans="13:19" ht="12" customHeight="1" x14ac:dyDescent="0.25">
      <c r="M106" s="596"/>
      <c r="N106" s="596"/>
      <c r="O106" s="596"/>
      <c r="P106" s="596"/>
      <c r="Q106" s="596"/>
      <c r="R106" s="596"/>
      <c r="S106" s="596"/>
    </row>
    <row r="107" spans="13:19" ht="12" customHeight="1" x14ac:dyDescent="0.25">
      <c r="M107" s="596"/>
      <c r="N107" s="596"/>
      <c r="O107" s="596"/>
      <c r="P107" s="596"/>
      <c r="Q107" s="596"/>
      <c r="R107" s="596"/>
      <c r="S107" s="596"/>
    </row>
    <row r="108" spans="13:19" ht="12" customHeight="1" x14ac:dyDescent="0.25">
      <c r="M108" s="596"/>
      <c r="N108" s="596"/>
      <c r="O108" s="596"/>
      <c r="P108" s="596"/>
      <c r="Q108" s="596"/>
      <c r="R108" s="596"/>
      <c r="S108" s="596"/>
    </row>
    <row r="109" spans="13:19" ht="12" customHeight="1" x14ac:dyDescent="0.25">
      <c r="M109" s="596"/>
      <c r="N109" s="596"/>
      <c r="O109" s="596"/>
      <c r="P109" s="596"/>
      <c r="Q109" s="596"/>
      <c r="R109" s="596"/>
      <c r="S109" s="596"/>
    </row>
    <row r="110" spans="13:19" ht="12" customHeight="1" x14ac:dyDescent="0.25">
      <c r="M110" s="596"/>
      <c r="N110" s="596"/>
      <c r="O110" s="596"/>
      <c r="P110" s="596"/>
      <c r="Q110" s="596"/>
      <c r="R110" s="596"/>
      <c r="S110" s="596"/>
    </row>
    <row r="111" spans="13:19" ht="12" customHeight="1" x14ac:dyDescent="0.25">
      <c r="M111" s="596"/>
      <c r="N111" s="596"/>
      <c r="O111" s="596"/>
      <c r="P111" s="596"/>
      <c r="Q111" s="596"/>
      <c r="R111" s="596"/>
      <c r="S111" s="596"/>
    </row>
    <row r="112" spans="13:19" ht="12" customHeight="1" x14ac:dyDescent="0.25">
      <c r="M112" s="596"/>
      <c r="N112" s="596"/>
      <c r="O112" s="596"/>
      <c r="P112" s="596"/>
      <c r="Q112" s="596"/>
      <c r="R112" s="596"/>
      <c r="S112" s="596"/>
    </row>
    <row r="113" spans="13:19" ht="12" customHeight="1" x14ac:dyDescent="0.25">
      <c r="M113" s="596"/>
      <c r="N113" s="596"/>
      <c r="O113" s="596"/>
      <c r="P113" s="596"/>
      <c r="Q113" s="596"/>
      <c r="R113" s="596"/>
      <c r="S113" s="596"/>
    </row>
    <row r="114" spans="13:19" ht="12" customHeight="1" x14ac:dyDescent="0.25">
      <c r="M114" s="596"/>
      <c r="N114" s="596"/>
      <c r="O114" s="596"/>
      <c r="P114" s="596"/>
      <c r="Q114" s="596"/>
      <c r="R114" s="596"/>
      <c r="S114" s="596"/>
    </row>
    <row r="115" spans="13:19" ht="12" customHeight="1" x14ac:dyDescent="0.25">
      <c r="M115" s="596"/>
      <c r="N115" s="596"/>
      <c r="O115" s="596"/>
      <c r="P115" s="596"/>
      <c r="Q115" s="596"/>
      <c r="R115" s="596"/>
      <c r="S115" s="596"/>
    </row>
    <row r="116" spans="13:19" ht="12" customHeight="1" x14ac:dyDescent="0.25">
      <c r="M116" s="596"/>
      <c r="N116" s="596"/>
      <c r="O116" s="596"/>
      <c r="P116" s="596"/>
      <c r="Q116" s="596"/>
      <c r="R116" s="596"/>
      <c r="S116" s="596"/>
    </row>
    <row r="117" spans="13:19" ht="12" customHeight="1" x14ac:dyDescent="0.25">
      <c r="M117" s="596"/>
      <c r="N117" s="596"/>
      <c r="O117" s="596"/>
      <c r="P117" s="596"/>
      <c r="Q117" s="596"/>
      <c r="R117" s="596"/>
      <c r="S117" s="596"/>
    </row>
    <row r="118" spans="13:19" ht="12" customHeight="1" x14ac:dyDescent="0.25">
      <c r="M118" s="596"/>
      <c r="N118" s="596"/>
      <c r="O118" s="596"/>
      <c r="P118" s="596"/>
      <c r="Q118" s="596"/>
      <c r="R118" s="596"/>
      <c r="S118" s="596"/>
    </row>
    <row r="119" spans="13:19" ht="12" customHeight="1" x14ac:dyDescent="0.25">
      <c r="M119" s="596"/>
      <c r="N119" s="596"/>
      <c r="O119" s="596"/>
      <c r="P119" s="596"/>
      <c r="Q119" s="596"/>
      <c r="R119" s="596"/>
      <c r="S119" s="596"/>
    </row>
    <row r="120" spans="13:19" ht="12" customHeight="1" x14ac:dyDescent="0.25">
      <c r="M120" s="596"/>
      <c r="N120" s="596"/>
      <c r="O120" s="596"/>
      <c r="P120" s="596"/>
      <c r="Q120" s="596"/>
      <c r="R120" s="596"/>
      <c r="S120" s="596"/>
    </row>
    <row r="121" spans="13:19" ht="12" customHeight="1" x14ac:dyDescent="0.25">
      <c r="M121" s="596"/>
      <c r="N121" s="596"/>
      <c r="O121" s="596"/>
      <c r="P121" s="596"/>
      <c r="Q121" s="596"/>
      <c r="R121" s="596"/>
      <c r="S121" s="596"/>
    </row>
    <row r="122" spans="13:19" ht="12" customHeight="1" x14ac:dyDescent="0.25">
      <c r="M122" s="596"/>
      <c r="N122" s="596"/>
      <c r="O122" s="596"/>
      <c r="P122" s="596"/>
      <c r="Q122" s="596"/>
      <c r="R122" s="596"/>
      <c r="S122" s="596"/>
    </row>
    <row r="123" spans="13:19" ht="12" customHeight="1" x14ac:dyDescent="0.25">
      <c r="M123" s="596"/>
      <c r="N123" s="596"/>
      <c r="O123" s="596"/>
      <c r="P123" s="596"/>
      <c r="Q123" s="596"/>
      <c r="R123" s="596"/>
      <c r="S123" s="596"/>
    </row>
    <row r="124" spans="13:19" ht="12" customHeight="1" x14ac:dyDescent="0.25">
      <c r="M124" s="596"/>
      <c r="N124" s="596"/>
      <c r="O124" s="596"/>
      <c r="P124" s="596"/>
      <c r="Q124" s="596"/>
      <c r="R124" s="596"/>
      <c r="S124" s="596"/>
    </row>
    <row r="125" spans="13:19" ht="12" customHeight="1" x14ac:dyDescent="0.25">
      <c r="M125" s="596"/>
      <c r="N125" s="596"/>
      <c r="O125" s="596"/>
      <c r="P125" s="596"/>
      <c r="Q125" s="596"/>
      <c r="R125" s="596"/>
      <c r="S125" s="596"/>
    </row>
    <row r="126" spans="13:19" ht="12" customHeight="1" x14ac:dyDescent="0.25">
      <c r="M126" s="596"/>
      <c r="N126" s="596"/>
      <c r="O126" s="596"/>
      <c r="P126" s="596"/>
      <c r="Q126" s="596"/>
      <c r="R126" s="596"/>
      <c r="S126" s="596"/>
    </row>
    <row r="127" spans="13:19" ht="12" customHeight="1" x14ac:dyDescent="0.25">
      <c r="M127" s="596"/>
      <c r="N127" s="596"/>
      <c r="O127" s="596"/>
      <c r="P127" s="596"/>
      <c r="Q127" s="596"/>
      <c r="R127" s="596"/>
      <c r="S127" s="596"/>
    </row>
    <row r="128" spans="13:19" ht="12" customHeight="1" x14ac:dyDescent="0.25">
      <c r="M128" s="596"/>
      <c r="N128" s="596"/>
      <c r="O128" s="596"/>
      <c r="P128" s="596"/>
      <c r="Q128" s="596"/>
      <c r="R128" s="596"/>
      <c r="S128" s="596"/>
    </row>
    <row r="129" spans="13:19" ht="12" customHeight="1" x14ac:dyDescent="0.25">
      <c r="M129" s="596"/>
      <c r="N129" s="596"/>
      <c r="O129" s="596"/>
      <c r="P129" s="596"/>
      <c r="Q129" s="596"/>
      <c r="R129" s="596"/>
      <c r="S129" s="596"/>
    </row>
    <row r="130" spans="13:19" ht="12" customHeight="1" x14ac:dyDescent="0.25">
      <c r="M130" s="596"/>
      <c r="N130" s="596"/>
      <c r="O130" s="596"/>
      <c r="P130" s="596"/>
      <c r="Q130" s="596"/>
      <c r="R130" s="596"/>
      <c r="S130" s="596"/>
    </row>
    <row r="131" spans="13:19" ht="12" customHeight="1" x14ac:dyDescent="0.25">
      <c r="M131" s="596"/>
      <c r="N131" s="596"/>
      <c r="O131" s="596"/>
      <c r="P131" s="596"/>
      <c r="Q131" s="596"/>
      <c r="R131" s="596"/>
      <c r="S131" s="596"/>
    </row>
    <row r="132" spans="13:19" ht="12" customHeight="1" x14ac:dyDescent="0.25">
      <c r="M132" s="596"/>
      <c r="N132" s="596"/>
      <c r="O132" s="596"/>
      <c r="P132" s="596"/>
      <c r="Q132" s="596"/>
      <c r="R132" s="596"/>
      <c r="S132" s="596"/>
    </row>
    <row r="133" spans="13:19" ht="12" customHeight="1" x14ac:dyDescent="0.25">
      <c r="M133" s="596"/>
      <c r="N133" s="596"/>
      <c r="O133" s="596"/>
      <c r="P133" s="596"/>
      <c r="Q133" s="596"/>
      <c r="R133" s="596"/>
      <c r="S133" s="596"/>
    </row>
    <row r="134" spans="13:19" ht="12" customHeight="1" x14ac:dyDescent="0.25">
      <c r="M134" s="596"/>
      <c r="N134" s="596"/>
      <c r="O134" s="596"/>
      <c r="P134" s="596"/>
      <c r="Q134" s="596"/>
      <c r="R134" s="596"/>
      <c r="S134" s="596"/>
    </row>
    <row r="135" spans="13:19" ht="12" customHeight="1" x14ac:dyDescent="0.25">
      <c r="M135" s="596"/>
      <c r="N135" s="596"/>
      <c r="O135" s="596"/>
      <c r="P135" s="596"/>
      <c r="Q135" s="596"/>
      <c r="R135" s="596"/>
      <c r="S135" s="596"/>
    </row>
    <row r="136" spans="13:19" ht="12" customHeight="1" x14ac:dyDescent="0.25">
      <c r="M136" s="596"/>
      <c r="N136" s="596"/>
      <c r="O136" s="596"/>
      <c r="P136" s="596"/>
      <c r="Q136" s="596"/>
      <c r="R136" s="596"/>
      <c r="S136" s="596"/>
    </row>
    <row r="137" spans="13:19" ht="12" customHeight="1" x14ac:dyDescent="0.25">
      <c r="M137" s="596"/>
      <c r="N137" s="596"/>
      <c r="O137" s="596"/>
      <c r="P137" s="596"/>
      <c r="Q137" s="596"/>
      <c r="R137" s="596"/>
      <c r="S137" s="596"/>
    </row>
    <row r="138" spans="13:19" ht="12" customHeight="1" x14ac:dyDescent="0.25">
      <c r="M138" s="596"/>
      <c r="N138" s="596"/>
      <c r="O138" s="596"/>
      <c r="P138" s="596"/>
      <c r="Q138" s="596"/>
      <c r="R138" s="596"/>
      <c r="S138" s="596"/>
    </row>
    <row r="139" spans="13:19" ht="12" customHeight="1" x14ac:dyDescent="0.25">
      <c r="M139" s="596"/>
      <c r="N139" s="596"/>
      <c r="O139" s="596"/>
      <c r="P139" s="596"/>
      <c r="Q139" s="596"/>
      <c r="R139" s="596"/>
      <c r="S139" s="596"/>
    </row>
    <row r="140" spans="13:19" ht="12" customHeight="1" x14ac:dyDescent="0.25">
      <c r="M140" s="596"/>
      <c r="N140" s="596"/>
      <c r="O140" s="596"/>
      <c r="P140" s="596"/>
      <c r="Q140" s="596"/>
      <c r="R140" s="596"/>
      <c r="S140" s="596"/>
    </row>
    <row r="141" spans="13:19" ht="12" customHeight="1" x14ac:dyDescent="0.25">
      <c r="M141" s="596"/>
      <c r="N141" s="596"/>
      <c r="O141" s="596"/>
      <c r="P141" s="596"/>
      <c r="Q141" s="596"/>
      <c r="R141" s="596"/>
      <c r="S141" s="596"/>
    </row>
    <row r="142" spans="13:19" ht="12" customHeight="1" x14ac:dyDescent="0.25">
      <c r="M142" s="596"/>
      <c r="N142" s="596"/>
      <c r="O142" s="596"/>
      <c r="P142" s="596"/>
      <c r="Q142" s="596"/>
      <c r="R142" s="596"/>
      <c r="S142" s="596"/>
    </row>
    <row r="143" spans="13:19" ht="12" customHeight="1" x14ac:dyDescent="0.25">
      <c r="M143" s="596"/>
      <c r="N143" s="596"/>
      <c r="O143" s="596"/>
      <c r="P143" s="596"/>
      <c r="Q143" s="596"/>
      <c r="R143" s="596"/>
      <c r="S143" s="596"/>
    </row>
    <row r="144" spans="13:19" ht="12" customHeight="1" x14ac:dyDescent="0.25">
      <c r="M144" s="596"/>
      <c r="N144" s="596"/>
      <c r="O144" s="596"/>
      <c r="P144" s="596"/>
      <c r="Q144" s="596"/>
      <c r="R144" s="596"/>
      <c r="S144" s="596"/>
    </row>
    <row r="145" spans="13:19" ht="12" customHeight="1" x14ac:dyDescent="0.25">
      <c r="M145" s="596"/>
      <c r="N145" s="596"/>
      <c r="O145" s="596"/>
      <c r="P145" s="596"/>
      <c r="Q145" s="596"/>
      <c r="R145" s="596"/>
      <c r="S145" s="596"/>
    </row>
    <row r="146" spans="13:19" ht="12" customHeight="1" x14ac:dyDescent="0.25">
      <c r="M146" s="596"/>
      <c r="N146" s="596"/>
      <c r="O146" s="596"/>
      <c r="P146" s="596"/>
      <c r="Q146" s="596"/>
      <c r="R146" s="596"/>
      <c r="S146" s="596"/>
    </row>
    <row r="147" spans="13:19" ht="12" customHeight="1" x14ac:dyDescent="0.25">
      <c r="M147" s="596"/>
      <c r="N147" s="596"/>
      <c r="O147" s="596"/>
      <c r="P147" s="596"/>
      <c r="Q147" s="596"/>
      <c r="R147" s="596"/>
      <c r="S147" s="596"/>
    </row>
    <row r="148" spans="13:19" ht="12" customHeight="1" x14ac:dyDescent="0.25">
      <c r="M148" s="596"/>
      <c r="N148" s="596"/>
      <c r="O148" s="596"/>
      <c r="P148" s="596"/>
      <c r="Q148" s="596"/>
      <c r="R148" s="596"/>
      <c r="S148" s="596"/>
    </row>
    <row r="149" spans="13:19" ht="12" customHeight="1" x14ac:dyDescent="0.25">
      <c r="M149" s="596"/>
      <c r="N149" s="596"/>
      <c r="O149" s="596"/>
      <c r="P149" s="596"/>
      <c r="Q149" s="596"/>
      <c r="R149" s="596"/>
      <c r="S149" s="596"/>
    </row>
    <row r="150" spans="13:19" ht="12" customHeight="1" x14ac:dyDescent="0.25">
      <c r="M150" s="596"/>
      <c r="N150" s="596"/>
      <c r="O150" s="596"/>
      <c r="P150" s="596"/>
      <c r="Q150" s="596"/>
      <c r="R150" s="596"/>
      <c r="S150" s="596"/>
    </row>
    <row r="151" spans="13:19" ht="12" customHeight="1" x14ac:dyDescent="0.25">
      <c r="M151" s="596"/>
      <c r="N151" s="596"/>
      <c r="O151" s="596"/>
      <c r="P151" s="596"/>
      <c r="Q151" s="596"/>
      <c r="R151" s="596"/>
      <c r="S151" s="596"/>
    </row>
    <row r="152" spans="13:19" ht="12" customHeight="1" x14ac:dyDescent="0.25">
      <c r="M152" s="596"/>
      <c r="N152" s="596"/>
      <c r="O152" s="596"/>
      <c r="P152" s="596"/>
      <c r="Q152" s="596"/>
      <c r="R152" s="596"/>
      <c r="S152" s="596"/>
    </row>
    <row r="153" spans="13:19" ht="12" customHeight="1" x14ac:dyDescent="0.25">
      <c r="M153" s="596"/>
      <c r="N153" s="596"/>
      <c r="O153" s="596"/>
      <c r="P153" s="596"/>
      <c r="Q153" s="596"/>
      <c r="R153" s="596"/>
      <c r="S153" s="596"/>
    </row>
    <row r="154" spans="13:19" ht="12" customHeight="1" x14ac:dyDescent="0.25">
      <c r="M154" s="596"/>
      <c r="N154" s="596"/>
      <c r="O154" s="596"/>
      <c r="P154" s="596"/>
      <c r="Q154" s="596"/>
      <c r="R154" s="596"/>
      <c r="S154" s="596"/>
    </row>
    <row r="155" spans="13:19" ht="12" customHeight="1" x14ac:dyDescent="0.25">
      <c r="M155" s="596"/>
      <c r="N155" s="596"/>
      <c r="O155" s="596"/>
      <c r="P155" s="596"/>
      <c r="Q155" s="596"/>
      <c r="R155" s="596"/>
      <c r="S155" s="596"/>
    </row>
    <row r="156" spans="13:19" ht="12" customHeight="1" x14ac:dyDescent="0.25">
      <c r="M156" s="596"/>
      <c r="N156" s="596"/>
      <c r="O156" s="596"/>
      <c r="P156" s="596"/>
      <c r="Q156" s="596"/>
      <c r="R156" s="596"/>
      <c r="S156" s="596"/>
    </row>
    <row r="157" spans="13:19" ht="12" customHeight="1" x14ac:dyDescent="0.25">
      <c r="M157" s="596"/>
      <c r="N157" s="596"/>
      <c r="O157" s="596"/>
      <c r="P157" s="596"/>
      <c r="Q157" s="596"/>
      <c r="R157" s="596"/>
      <c r="S157" s="596"/>
    </row>
    <row r="158" spans="13:19" ht="12" customHeight="1" x14ac:dyDescent="0.25">
      <c r="M158" s="596"/>
      <c r="N158" s="596"/>
      <c r="O158" s="596"/>
      <c r="P158" s="596"/>
      <c r="Q158" s="596"/>
      <c r="R158" s="596"/>
      <c r="S158" s="596"/>
    </row>
    <row r="159" spans="13:19" ht="12" customHeight="1" x14ac:dyDescent="0.25">
      <c r="M159" s="596"/>
      <c r="N159" s="596"/>
      <c r="O159" s="596"/>
      <c r="P159" s="596"/>
      <c r="Q159" s="596"/>
      <c r="R159" s="596"/>
      <c r="S159" s="596"/>
    </row>
    <row r="160" spans="13:19" ht="12" customHeight="1" x14ac:dyDescent="0.25">
      <c r="M160" s="596"/>
      <c r="N160" s="596"/>
      <c r="O160" s="596"/>
      <c r="P160" s="596"/>
      <c r="Q160" s="596"/>
      <c r="R160" s="596"/>
      <c r="S160" s="596"/>
    </row>
    <row r="161" spans="13:19" ht="12" customHeight="1" x14ac:dyDescent="0.25">
      <c r="M161" s="596"/>
      <c r="N161" s="596"/>
      <c r="O161" s="596"/>
      <c r="P161" s="596"/>
      <c r="Q161" s="596"/>
      <c r="R161" s="596"/>
      <c r="S161" s="596"/>
    </row>
    <row r="162" spans="13:19" ht="12" customHeight="1" x14ac:dyDescent="0.25">
      <c r="M162" s="596"/>
      <c r="N162" s="596"/>
      <c r="O162" s="596"/>
      <c r="P162" s="596"/>
      <c r="Q162" s="596"/>
      <c r="R162" s="596"/>
      <c r="S162" s="596"/>
    </row>
    <row r="163" spans="13:19" ht="12" customHeight="1" x14ac:dyDescent="0.25">
      <c r="M163" s="596"/>
      <c r="N163" s="596"/>
      <c r="O163" s="596"/>
      <c r="P163" s="596"/>
      <c r="Q163" s="596"/>
      <c r="R163" s="596"/>
      <c r="S163" s="596"/>
    </row>
    <row r="164" spans="13:19" ht="12" customHeight="1" x14ac:dyDescent="0.25">
      <c r="M164" s="596"/>
      <c r="N164" s="596"/>
      <c r="O164" s="596"/>
      <c r="P164" s="596"/>
      <c r="Q164" s="596"/>
      <c r="R164" s="596"/>
      <c r="S164" s="596"/>
    </row>
    <row r="165" spans="13:19" ht="12" customHeight="1" x14ac:dyDescent="0.25">
      <c r="M165" s="596"/>
      <c r="N165" s="596"/>
      <c r="O165" s="596"/>
      <c r="P165" s="596"/>
      <c r="Q165" s="596"/>
      <c r="R165" s="596"/>
      <c r="S165" s="596"/>
    </row>
    <row r="166" spans="13:19" ht="12" customHeight="1" x14ac:dyDescent="0.25">
      <c r="M166" s="596"/>
      <c r="N166" s="596"/>
      <c r="O166" s="596"/>
      <c r="P166" s="596"/>
      <c r="Q166" s="596"/>
      <c r="R166" s="596"/>
      <c r="S166" s="596"/>
    </row>
    <row r="167" spans="13:19" ht="12" customHeight="1" x14ac:dyDescent="0.25">
      <c r="M167" s="596"/>
      <c r="N167" s="596"/>
      <c r="O167" s="596"/>
      <c r="P167" s="596"/>
      <c r="Q167" s="596"/>
      <c r="R167" s="596"/>
      <c r="S167" s="596"/>
    </row>
    <row r="168" spans="13:19" ht="12" customHeight="1" x14ac:dyDescent="0.25">
      <c r="M168" s="596"/>
      <c r="N168" s="596"/>
      <c r="O168" s="596"/>
      <c r="P168" s="596"/>
      <c r="Q168" s="596"/>
      <c r="R168" s="596"/>
      <c r="S168" s="596"/>
    </row>
    <row r="169" spans="13:19" ht="12" customHeight="1" x14ac:dyDescent="0.25">
      <c r="M169" s="596"/>
      <c r="N169" s="596"/>
      <c r="O169" s="596"/>
      <c r="P169" s="596"/>
      <c r="Q169" s="596"/>
      <c r="R169" s="596"/>
      <c r="S169" s="596"/>
    </row>
    <row r="170" spans="13:19" ht="12" customHeight="1" x14ac:dyDescent="0.25">
      <c r="M170" s="596"/>
      <c r="N170" s="596"/>
      <c r="O170" s="596"/>
      <c r="P170" s="596"/>
      <c r="Q170" s="596"/>
      <c r="R170" s="596"/>
      <c r="S170" s="596"/>
    </row>
    <row r="171" spans="13:19" ht="12" customHeight="1" x14ac:dyDescent="0.25">
      <c r="M171" s="596"/>
      <c r="N171" s="596"/>
      <c r="O171" s="596"/>
      <c r="P171" s="596"/>
      <c r="Q171" s="596"/>
      <c r="R171" s="596"/>
      <c r="S171" s="596"/>
    </row>
    <row r="172" spans="13:19" ht="12" customHeight="1" x14ac:dyDescent="0.25">
      <c r="M172" s="596"/>
      <c r="N172" s="596"/>
      <c r="O172" s="596"/>
      <c r="P172" s="596"/>
      <c r="Q172" s="596"/>
      <c r="R172" s="596"/>
      <c r="S172" s="596"/>
    </row>
    <row r="173" spans="13:19" ht="12" customHeight="1" x14ac:dyDescent="0.25">
      <c r="M173" s="596"/>
      <c r="N173" s="596"/>
      <c r="O173" s="596"/>
      <c r="P173" s="596"/>
      <c r="Q173" s="596"/>
      <c r="R173" s="596"/>
      <c r="S173" s="596"/>
    </row>
    <row r="174" spans="13:19" ht="12" customHeight="1" x14ac:dyDescent="0.25">
      <c r="M174" s="596"/>
      <c r="N174" s="596"/>
      <c r="O174" s="596"/>
      <c r="P174" s="596"/>
      <c r="Q174" s="596"/>
      <c r="R174" s="596"/>
      <c r="S174" s="596"/>
    </row>
    <row r="175" spans="13:19" ht="12" customHeight="1" x14ac:dyDescent="0.25">
      <c r="M175" s="596"/>
      <c r="N175" s="596"/>
      <c r="O175" s="596"/>
      <c r="P175" s="596"/>
      <c r="Q175" s="596"/>
      <c r="R175" s="596"/>
      <c r="S175" s="596"/>
    </row>
    <row r="176" spans="13:19" ht="12" customHeight="1" x14ac:dyDescent="0.25">
      <c r="M176" s="596"/>
      <c r="N176" s="596"/>
      <c r="O176" s="596"/>
      <c r="P176" s="596"/>
      <c r="Q176" s="596"/>
      <c r="R176" s="596"/>
      <c r="S176" s="596"/>
    </row>
    <row r="177" spans="13:19" ht="12" customHeight="1" x14ac:dyDescent="0.25">
      <c r="M177" s="596"/>
      <c r="N177" s="596"/>
      <c r="O177" s="596"/>
      <c r="P177" s="596"/>
      <c r="Q177" s="596"/>
      <c r="R177" s="596"/>
      <c r="S177" s="596"/>
    </row>
    <row r="178" spans="13:19" ht="12" customHeight="1" x14ac:dyDescent="0.25">
      <c r="M178" s="596"/>
      <c r="N178" s="596"/>
      <c r="O178" s="596"/>
      <c r="P178" s="596"/>
      <c r="Q178" s="596"/>
      <c r="R178" s="596"/>
      <c r="S178" s="596"/>
    </row>
    <row r="179" spans="13:19" ht="12" customHeight="1" x14ac:dyDescent="0.25">
      <c r="M179" s="596"/>
      <c r="N179" s="596"/>
      <c r="O179" s="596"/>
      <c r="P179" s="596"/>
      <c r="Q179" s="596"/>
      <c r="R179" s="596"/>
      <c r="S179" s="596"/>
    </row>
    <row r="180" spans="13:19" ht="12" customHeight="1" x14ac:dyDescent="0.25">
      <c r="M180" s="596"/>
      <c r="N180" s="596"/>
      <c r="O180" s="596"/>
      <c r="P180" s="596"/>
      <c r="Q180" s="596"/>
      <c r="R180" s="596"/>
      <c r="S180" s="596"/>
    </row>
    <row r="181" spans="13:19" ht="12" customHeight="1" x14ac:dyDescent="0.25">
      <c r="M181" s="596"/>
      <c r="N181" s="596"/>
      <c r="O181" s="596"/>
      <c r="P181" s="596"/>
      <c r="Q181" s="596"/>
      <c r="R181" s="596"/>
      <c r="S181" s="596"/>
    </row>
    <row r="182" spans="13:19" ht="12" customHeight="1" x14ac:dyDescent="0.25">
      <c r="M182" s="596"/>
      <c r="N182" s="596"/>
      <c r="O182" s="596"/>
      <c r="P182" s="596"/>
      <c r="Q182" s="596"/>
      <c r="R182" s="596"/>
      <c r="S182" s="596"/>
    </row>
    <row r="183" spans="13:19" ht="12" customHeight="1" x14ac:dyDescent="0.25">
      <c r="M183" s="596"/>
      <c r="N183" s="596"/>
      <c r="O183" s="596"/>
      <c r="P183" s="596"/>
      <c r="Q183" s="596"/>
      <c r="R183" s="596"/>
      <c r="S183" s="596"/>
    </row>
    <row r="184" spans="13:19" ht="12" customHeight="1" x14ac:dyDescent="0.25">
      <c r="M184" s="596"/>
      <c r="N184" s="596"/>
      <c r="O184" s="596"/>
      <c r="P184" s="596"/>
      <c r="Q184" s="596"/>
      <c r="R184" s="596"/>
      <c r="S184" s="596"/>
    </row>
    <row r="185" spans="13:19" ht="12" customHeight="1" x14ac:dyDescent="0.25">
      <c r="M185" s="596"/>
      <c r="N185" s="596"/>
      <c r="O185" s="596"/>
      <c r="P185" s="596"/>
      <c r="Q185" s="596"/>
      <c r="R185" s="596"/>
      <c r="S185" s="596"/>
    </row>
    <row r="186" spans="13:19" ht="12" customHeight="1" x14ac:dyDescent="0.25">
      <c r="M186" s="596"/>
      <c r="N186" s="596"/>
      <c r="O186" s="596"/>
      <c r="P186" s="596"/>
      <c r="Q186" s="596"/>
      <c r="R186" s="596"/>
      <c r="S186" s="596"/>
    </row>
    <row r="187" spans="13:19" ht="12" customHeight="1" x14ac:dyDescent="0.25">
      <c r="M187" s="596"/>
      <c r="N187" s="596"/>
      <c r="O187" s="596"/>
      <c r="P187" s="596"/>
      <c r="Q187" s="596"/>
      <c r="R187" s="596"/>
      <c r="S187" s="596"/>
    </row>
    <row r="188" spans="13:19" ht="12" customHeight="1" x14ac:dyDescent="0.25">
      <c r="M188" s="596"/>
      <c r="N188" s="596"/>
      <c r="O188" s="596"/>
      <c r="P188" s="596"/>
      <c r="Q188" s="596"/>
      <c r="R188" s="596"/>
      <c r="S188" s="596"/>
    </row>
    <row r="189" spans="13:19" ht="12" customHeight="1" x14ac:dyDescent="0.25">
      <c r="M189" s="596"/>
      <c r="N189" s="596"/>
      <c r="O189" s="596"/>
      <c r="P189" s="596"/>
      <c r="Q189" s="596"/>
      <c r="R189" s="596"/>
      <c r="S189" s="596"/>
    </row>
    <row r="190" spans="13:19" ht="12" customHeight="1" x14ac:dyDescent="0.25">
      <c r="M190" s="596"/>
      <c r="N190" s="596"/>
      <c r="O190" s="596"/>
      <c r="P190" s="596"/>
      <c r="Q190" s="596"/>
      <c r="R190" s="596"/>
      <c r="S190" s="596"/>
    </row>
    <row r="191" spans="13:19" ht="12" customHeight="1" x14ac:dyDescent="0.25">
      <c r="M191" s="596"/>
      <c r="N191" s="596"/>
      <c r="O191" s="596"/>
      <c r="P191" s="596"/>
      <c r="Q191" s="596"/>
      <c r="R191" s="596"/>
      <c r="S191" s="596"/>
    </row>
    <row r="192" spans="13:19" ht="12" customHeight="1" x14ac:dyDescent="0.25">
      <c r="M192" s="596"/>
      <c r="N192" s="596"/>
      <c r="O192" s="596"/>
      <c r="P192" s="596"/>
      <c r="Q192" s="596"/>
      <c r="R192" s="596"/>
      <c r="S192" s="596"/>
    </row>
    <row r="193" spans="2:19" ht="12" customHeight="1" x14ac:dyDescent="0.25">
      <c r="M193" s="596"/>
      <c r="N193" s="596"/>
      <c r="O193" s="596"/>
      <c r="P193" s="596"/>
      <c r="Q193" s="596"/>
      <c r="R193" s="596"/>
      <c r="S193" s="596"/>
    </row>
    <row r="194" spans="2:19" ht="12" customHeight="1" x14ac:dyDescent="0.25">
      <c r="M194" s="596"/>
      <c r="N194" s="596"/>
      <c r="O194" s="596"/>
      <c r="P194" s="596"/>
      <c r="Q194" s="596"/>
      <c r="R194" s="596"/>
      <c r="S194" s="596"/>
    </row>
    <row r="195" spans="2:19" ht="12" customHeight="1" x14ac:dyDescent="0.25">
      <c r="M195" s="596"/>
      <c r="N195" s="596"/>
      <c r="O195" s="596"/>
      <c r="P195" s="596"/>
      <c r="Q195" s="596"/>
      <c r="R195" s="596"/>
      <c r="S195" s="596"/>
    </row>
    <row r="196" spans="2:19" ht="12" customHeight="1" x14ac:dyDescent="0.25">
      <c r="M196" s="596"/>
      <c r="N196" s="596"/>
      <c r="O196" s="596"/>
      <c r="P196" s="596"/>
      <c r="Q196" s="596"/>
      <c r="R196" s="596"/>
      <c r="S196" s="596"/>
    </row>
    <row r="197" spans="2:19" ht="12" customHeight="1" x14ac:dyDescent="0.25">
      <c r="M197" s="596"/>
      <c r="N197" s="596"/>
      <c r="O197" s="596"/>
      <c r="P197" s="596"/>
      <c r="Q197" s="596"/>
      <c r="R197" s="596"/>
      <c r="S197" s="596"/>
    </row>
    <row r="198" spans="2:19" ht="12" customHeight="1" x14ac:dyDescent="0.25">
      <c r="M198" s="596"/>
      <c r="N198" s="596"/>
      <c r="O198" s="596"/>
      <c r="P198" s="596"/>
      <c r="Q198" s="596"/>
      <c r="R198" s="596"/>
      <c r="S198" s="596"/>
    </row>
    <row r="199" spans="2:19" ht="12" customHeight="1" x14ac:dyDescent="0.25">
      <c r="M199" s="596"/>
      <c r="N199" s="596"/>
      <c r="O199" s="596"/>
      <c r="P199" s="596"/>
      <c r="Q199" s="596"/>
      <c r="R199" s="596"/>
      <c r="S199" s="596"/>
    </row>
    <row r="200" spans="2:19" ht="12" customHeight="1" x14ac:dyDescent="0.25">
      <c r="M200" s="596"/>
      <c r="N200" s="596"/>
      <c r="O200" s="596"/>
      <c r="P200" s="596"/>
      <c r="Q200" s="596"/>
      <c r="R200" s="596"/>
      <c r="S200" s="596"/>
    </row>
    <row r="201" spans="2:19" ht="12" customHeight="1" x14ac:dyDescent="0.25">
      <c r="M201" s="596"/>
      <c r="N201" s="596"/>
      <c r="O201" s="596"/>
      <c r="P201" s="596"/>
      <c r="Q201" s="596"/>
      <c r="R201" s="596"/>
      <c r="S201" s="596"/>
    </row>
    <row r="202" spans="2:19" ht="12" customHeight="1" thickBot="1" x14ac:dyDescent="0.3">
      <c r="M202" s="596"/>
      <c r="N202" s="596"/>
      <c r="O202" s="596"/>
      <c r="P202" s="596"/>
      <c r="Q202" s="596"/>
      <c r="R202" s="596"/>
      <c r="S202" s="596"/>
    </row>
    <row r="203" spans="2:19" ht="12" customHeight="1" x14ac:dyDescent="0.25">
      <c r="B203" s="596"/>
      <c r="C203" s="596"/>
      <c r="D203" s="596"/>
      <c r="E203" s="596"/>
      <c r="F203" s="596"/>
      <c r="G203" s="596"/>
      <c r="H203" s="596"/>
      <c r="I203" s="596"/>
      <c r="J203" s="596"/>
      <c r="K203" s="596"/>
      <c r="L203" s="596"/>
      <c r="M203" s="596"/>
      <c r="N203" s="596"/>
      <c r="O203" s="596"/>
      <c r="P203" s="596"/>
      <c r="Q203" s="596"/>
      <c r="R203" s="596"/>
      <c r="S203" s="596"/>
    </row>
    <row r="204" spans="2:19" ht="12" customHeight="1" x14ac:dyDescent="0.25">
      <c r="B204" s="596"/>
      <c r="C204" s="596"/>
      <c r="D204" s="596"/>
      <c r="E204" s="596"/>
      <c r="F204" s="596"/>
      <c r="G204" s="596"/>
      <c r="H204" s="596"/>
      <c r="I204" s="596"/>
      <c r="J204" s="596"/>
      <c r="K204" s="596"/>
      <c r="L204" s="596"/>
      <c r="M204" s="596"/>
      <c r="N204" s="596"/>
      <c r="O204" s="596"/>
      <c r="P204" s="596"/>
      <c r="Q204" s="596"/>
      <c r="R204" s="596"/>
      <c r="S204" s="596"/>
    </row>
    <row r="205" spans="2:19" ht="12" customHeight="1" x14ac:dyDescent="0.25">
      <c r="B205" s="596"/>
      <c r="C205" s="596"/>
      <c r="D205" s="596"/>
      <c r="E205" s="596"/>
      <c r="F205" s="596"/>
      <c r="G205" s="596"/>
      <c r="H205" s="596"/>
      <c r="I205" s="596"/>
      <c r="J205" s="596"/>
      <c r="K205" s="596"/>
      <c r="L205" s="596"/>
      <c r="M205" s="596"/>
      <c r="N205" s="596"/>
      <c r="O205" s="596"/>
      <c r="P205" s="596"/>
      <c r="Q205" s="596"/>
      <c r="R205" s="596"/>
      <c r="S205" s="596"/>
    </row>
    <row r="206" spans="2:19" ht="12" customHeight="1" x14ac:dyDescent="0.25">
      <c r="B206" s="596"/>
      <c r="C206" s="596"/>
      <c r="D206" s="596"/>
      <c r="E206" s="596"/>
      <c r="F206" s="596"/>
      <c r="G206" s="596"/>
      <c r="H206" s="596"/>
      <c r="I206" s="596"/>
      <c r="J206" s="596"/>
      <c r="K206" s="596"/>
      <c r="L206" s="596"/>
      <c r="M206" s="596"/>
      <c r="N206" s="596"/>
      <c r="O206" s="596"/>
      <c r="P206" s="596"/>
      <c r="Q206" s="596"/>
      <c r="R206" s="596"/>
      <c r="S206" s="596"/>
    </row>
    <row r="207" spans="2:19" ht="12" customHeight="1" x14ac:dyDescent="0.25">
      <c r="B207" s="596"/>
      <c r="C207" s="596"/>
      <c r="D207" s="596"/>
      <c r="E207" s="596"/>
      <c r="F207" s="596"/>
      <c r="G207" s="596"/>
      <c r="H207" s="596"/>
      <c r="I207" s="596"/>
      <c r="J207" s="596"/>
      <c r="K207" s="596"/>
      <c r="L207" s="596"/>
      <c r="M207" s="596"/>
      <c r="N207" s="596"/>
      <c r="O207" s="596"/>
      <c r="P207" s="596"/>
      <c r="Q207" s="596"/>
      <c r="R207" s="596"/>
      <c r="S207" s="596"/>
    </row>
    <row r="208" spans="2:19" ht="12" customHeight="1" x14ac:dyDescent="0.25">
      <c r="B208" s="596"/>
      <c r="C208" s="596"/>
      <c r="D208" s="596"/>
      <c r="E208" s="596"/>
      <c r="F208" s="596"/>
      <c r="G208" s="596"/>
      <c r="H208" s="596"/>
      <c r="I208" s="596"/>
      <c r="J208" s="596"/>
      <c r="K208" s="596"/>
      <c r="L208" s="596"/>
      <c r="M208" s="596"/>
      <c r="N208" s="596"/>
      <c r="O208" s="596"/>
      <c r="P208" s="596"/>
      <c r="Q208" s="596"/>
      <c r="R208" s="596"/>
      <c r="S208" s="596"/>
    </row>
    <row r="209" spans="2:19" ht="12" customHeight="1" x14ac:dyDescent="0.25">
      <c r="B209" s="596"/>
      <c r="C209" s="596"/>
      <c r="D209" s="596"/>
      <c r="E209" s="596"/>
      <c r="F209" s="596"/>
      <c r="G209" s="596"/>
      <c r="H209" s="596"/>
      <c r="I209" s="596"/>
      <c r="J209" s="596"/>
      <c r="K209" s="596"/>
      <c r="L209" s="596"/>
      <c r="M209" s="596"/>
      <c r="N209" s="596"/>
      <c r="O209" s="596"/>
      <c r="P209" s="596"/>
      <c r="Q209" s="596"/>
      <c r="R209" s="596"/>
      <c r="S209" s="596"/>
    </row>
    <row r="210" spans="2:19" ht="12" customHeight="1" x14ac:dyDescent="0.25">
      <c r="B210" s="596"/>
      <c r="C210" s="596"/>
      <c r="D210" s="596"/>
      <c r="E210" s="596"/>
      <c r="F210" s="596"/>
      <c r="G210" s="596"/>
      <c r="H210" s="596"/>
      <c r="I210" s="596"/>
      <c r="J210" s="596"/>
      <c r="K210" s="596"/>
      <c r="L210" s="596"/>
      <c r="M210" s="596"/>
      <c r="N210" s="596"/>
      <c r="O210" s="596"/>
      <c r="P210" s="596"/>
      <c r="Q210" s="596"/>
      <c r="R210" s="596"/>
      <c r="S210" s="596"/>
    </row>
    <row r="211" spans="2:19" ht="12" customHeight="1" x14ac:dyDescent="0.25">
      <c r="B211" s="596"/>
      <c r="C211" s="596"/>
      <c r="D211" s="596"/>
      <c r="E211" s="596"/>
      <c r="F211" s="596"/>
      <c r="G211" s="596"/>
      <c r="H211" s="596"/>
      <c r="I211" s="596"/>
      <c r="J211" s="596"/>
      <c r="K211" s="596"/>
      <c r="L211" s="596"/>
      <c r="M211" s="596"/>
      <c r="N211" s="596"/>
      <c r="O211" s="596"/>
      <c r="P211" s="596"/>
      <c r="Q211" s="596"/>
      <c r="R211" s="596"/>
      <c r="S211" s="596"/>
    </row>
    <row r="212" spans="2:19" ht="12" customHeight="1" x14ac:dyDescent="0.25">
      <c r="B212" s="596"/>
      <c r="C212" s="596"/>
      <c r="D212" s="596"/>
      <c r="E212" s="596"/>
      <c r="F212" s="596"/>
      <c r="G212" s="596"/>
      <c r="H212" s="596"/>
      <c r="I212" s="596"/>
      <c r="J212" s="596"/>
      <c r="K212" s="596"/>
      <c r="L212" s="596"/>
      <c r="M212" s="596"/>
      <c r="N212" s="596"/>
      <c r="O212" s="596"/>
      <c r="P212" s="596"/>
      <c r="Q212" s="596"/>
      <c r="R212" s="596"/>
      <c r="S212" s="596"/>
    </row>
    <row r="213" spans="2:19" ht="12" customHeight="1" x14ac:dyDescent="0.25">
      <c r="B213" s="596"/>
      <c r="C213" s="596"/>
      <c r="D213" s="596"/>
      <c r="E213" s="596"/>
      <c r="F213" s="596"/>
      <c r="G213" s="596"/>
      <c r="H213" s="596"/>
      <c r="I213" s="596"/>
      <c r="J213" s="596"/>
      <c r="K213" s="596"/>
      <c r="L213" s="596"/>
      <c r="M213" s="596"/>
      <c r="N213" s="596"/>
      <c r="O213" s="596"/>
      <c r="P213" s="596"/>
      <c r="Q213" s="596"/>
      <c r="R213" s="596"/>
      <c r="S213" s="596"/>
    </row>
    <row r="214" spans="2:19" ht="12" customHeight="1" x14ac:dyDescent="0.25">
      <c r="B214" s="596"/>
      <c r="C214" s="596"/>
      <c r="D214" s="596"/>
      <c r="E214" s="596"/>
      <c r="F214" s="596"/>
      <c r="G214" s="596"/>
      <c r="H214" s="596"/>
      <c r="I214" s="596"/>
      <c r="J214" s="596"/>
      <c r="K214" s="596"/>
      <c r="L214" s="596"/>
      <c r="M214" s="596"/>
      <c r="N214" s="596"/>
      <c r="O214" s="596"/>
      <c r="P214" s="596"/>
      <c r="Q214" s="596"/>
      <c r="R214" s="596"/>
      <c r="S214" s="596"/>
    </row>
    <row r="215" spans="2:19" ht="12" customHeight="1" x14ac:dyDescent="0.25">
      <c r="B215" s="596"/>
      <c r="C215" s="596"/>
      <c r="D215" s="596"/>
      <c r="E215" s="596"/>
      <c r="F215" s="596"/>
      <c r="G215" s="596"/>
      <c r="H215" s="596"/>
      <c r="I215" s="596"/>
      <c r="J215" s="596"/>
      <c r="K215" s="596"/>
      <c r="L215" s="596"/>
      <c r="M215" s="596"/>
      <c r="N215" s="596"/>
      <c r="O215" s="596"/>
      <c r="P215" s="596"/>
      <c r="Q215" s="596"/>
      <c r="R215" s="596"/>
      <c r="S215" s="596"/>
    </row>
    <row r="216" spans="2:19" ht="12" customHeight="1" x14ac:dyDescent="0.25">
      <c r="B216" s="596"/>
      <c r="C216" s="596"/>
      <c r="D216" s="596"/>
      <c r="E216" s="596"/>
      <c r="F216" s="596"/>
      <c r="G216" s="596"/>
      <c r="H216" s="596"/>
      <c r="I216" s="596"/>
      <c r="J216" s="596"/>
      <c r="K216" s="596"/>
      <c r="L216" s="596"/>
      <c r="M216" s="596"/>
      <c r="N216" s="596"/>
      <c r="O216" s="596"/>
      <c r="P216" s="596"/>
      <c r="Q216" s="596"/>
      <c r="R216" s="596"/>
      <c r="S216" s="596"/>
    </row>
    <row r="217" spans="2:19" ht="12" customHeight="1" x14ac:dyDescent="0.25">
      <c r="B217" s="596"/>
      <c r="C217" s="596"/>
      <c r="D217" s="596"/>
      <c r="E217" s="596"/>
      <c r="F217" s="596"/>
      <c r="G217" s="596"/>
      <c r="H217" s="596"/>
      <c r="I217" s="596"/>
      <c r="J217" s="596"/>
      <c r="K217" s="596"/>
      <c r="L217" s="596"/>
      <c r="M217" s="596"/>
      <c r="N217" s="596"/>
      <c r="O217" s="596"/>
      <c r="P217" s="596"/>
      <c r="Q217" s="596"/>
      <c r="R217" s="596"/>
      <c r="S217" s="596"/>
    </row>
    <row r="218" spans="2:19" ht="12" customHeight="1" x14ac:dyDescent="0.25">
      <c r="B218" s="596"/>
      <c r="C218" s="596"/>
      <c r="D218" s="596"/>
      <c r="E218" s="596"/>
      <c r="F218" s="596"/>
      <c r="G218" s="596"/>
      <c r="H218" s="596"/>
      <c r="I218" s="596"/>
      <c r="J218" s="596"/>
      <c r="K218" s="596"/>
      <c r="L218" s="596"/>
      <c r="M218" s="596"/>
      <c r="N218" s="596"/>
      <c r="O218" s="596"/>
      <c r="P218" s="596"/>
      <c r="Q218" s="596"/>
      <c r="R218" s="596"/>
      <c r="S218" s="596"/>
    </row>
    <row r="219" spans="2:19" ht="12" customHeight="1" x14ac:dyDescent="0.25">
      <c r="B219" s="596"/>
      <c r="C219" s="596"/>
      <c r="D219" s="596"/>
      <c r="E219" s="596"/>
      <c r="F219" s="596"/>
      <c r="G219" s="596"/>
      <c r="H219" s="596"/>
      <c r="I219" s="596"/>
      <c r="J219" s="596"/>
      <c r="K219" s="596"/>
      <c r="L219" s="596"/>
      <c r="M219" s="596"/>
      <c r="N219" s="596"/>
      <c r="O219" s="596"/>
      <c r="P219" s="596"/>
      <c r="Q219" s="596"/>
      <c r="R219" s="596"/>
      <c r="S219" s="596"/>
    </row>
    <row r="220" spans="2:19" ht="12" customHeight="1" x14ac:dyDescent="0.25">
      <c r="B220" s="596"/>
      <c r="C220" s="596"/>
      <c r="D220" s="596"/>
      <c r="E220" s="596"/>
      <c r="F220" s="596"/>
      <c r="G220" s="596"/>
      <c r="H220" s="596"/>
      <c r="I220" s="596"/>
      <c r="J220" s="596"/>
      <c r="K220" s="596"/>
      <c r="L220" s="596"/>
      <c r="M220" s="596"/>
      <c r="N220" s="596"/>
      <c r="O220" s="596"/>
      <c r="P220" s="596"/>
      <c r="Q220" s="596"/>
      <c r="R220" s="596"/>
      <c r="S220" s="596"/>
    </row>
    <row r="221" spans="2:19" ht="12" customHeight="1" x14ac:dyDescent="0.25">
      <c r="B221" s="596"/>
      <c r="C221" s="596"/>
      <c r="D221" s="596"/>
      <c r="E221" s="596"/>
      <c r="F221" s="596"/>
      <c r="G221" s="596"/>
      <c r="H221" s="596"/>
      <c r="I221" s="596"/>
      <c r="J221" s="596"/>
      <c r="K221" s="596"/>
      <c r="L221" s="596"/>
      <c r="M221" s="596"/>
      <c r="N221" s="596"/>
      <c r="O221" s="596"/>
      <c r="P221" s="596"/>
      <c r="Q221" s="596"/>
      <c r="R221" s="596"/>
      <c r="S221" s="596"/>
    </row>
    <row r="222" spans="2:19" ht="12" customHeight="1" x14ac:dyDescent="0.25">
      <c r="B222" s="596"/>
      <c r="C222" s="596"/>
      <c r="D222" s="596"/>
      <c r="E222" s="596"/>
      <c r="F222" s="596"/>
      <c r="G222" s="596"/>
      <c r="H222" s="596"/>
      <c r="I222" s="596"/>
      <c r="J222" s="596"/>
      <c r="K222" s="596"/>
      <c r="L222" s="596"/>
      <c r="M222" s="596"/>
      <c r="N222" s="596"/>
      <c r="O222" s="596"/>
      <c r="P222" s="596"/>
      <c r="Q222" s="596"/>
      <c r="R222" s="596"/>
      <c r="S222" s="596"/>
    </row>
    <row r="223" spans="2:19" ht="12" customHeight="1" x14ac:dyDescent="0.25">
      <c r="B223" s="596"/>
      <c r="C223" s="596"/>
      <c r="D223" s="596"/>
      <c r="E223" s="596"/>
      <c r="F223" s="596"/>
      <c r="G223" s="596"/>
      <c r="H223" s="596"/>
      <c r="I223" s="596"/>
      <c r="J223" s="596"/>
      <c r="K223" s="596"/>
      <c r="L223" s="596"/>
      <c r="M223" s="596"/>
      <c r="N223" s="596"/>
      <c r="O223" s="596"/>
      <c r="P223" s="596"/>
      <c r="Q223" s="596"/>
      <c r="R223" s="596"/>
      <c r="S223" s="596"/>
    </row>
    <row r="224" spans="2:19" ht="12" customHeight="1" x14ac:dyDescent="0.25">
      <c r="B224" s="596"/>
      <c r="C224" s="596"/>
      <c r="D224" s="596"/>
      <c r="E224" s="596"/>
      <c r="F224" s="596"/>
      <c r="G224" s="596"/>
      <c r="H224" s="596"/>
      <c r="I224" s="596"/>
      <c r="J224" s="596"/>
      <c r="K224" s="596"/>
      <c r="L224" s="596"/>
      <c r="M224" s="596"/>
      <c r="N224" s="596"/>
      <c r="O224" s="596"/>
      <c r="P224" s="596"/>
      <c r="Q224" s="596"/>
      <c r="R224" s="596"/>
      <c r="S224" s="596"/>
    </row>
    <row r="225" spans="2:19" ht="12" customHeight="1" x14ac:dyDescent="0.25">
      <c r="B225" s="596"/>
      <c r="C225" s="596"/>
      <c r="D225" s="596"/>
      <c r="E225" s="596"/>
      <c r="F225" s="596"/>
      <c r="G225" s="596"/>
      <c r="H225" s="596"/>
      <c r="I225" s="596"/>
      <c r="J225" s="596"/>
      <c r="K225" s="596"/>
      <c r="L225" s="596"/>
      <c r="M225" s="596"/>
      <c r="N225" s="596"/>
      <c r="O225" s="596"/>
      <c r="P225" s="596"/>
      <c r="Q225" s="596"/>
      <c r="R225" s="596"/>
      <c r="S225" s="596"/>
    </row>
    <row r="226" spans="2:19" ht="12" customHeight="1" x14ac:dyDescent="0.25">
      <c r="B226" s="596"/>
      <c r="C226" s="596"/>
      <c r="D226" s="596"/>
      <c r="E226" s="596"/>
      <c r="F226" s="596"/>
      <c r="G226" s="596"/>
      <c r="H226" s="596"/>
      <c r="I226" s="596"/>
      <c r="J226" s="596"/>
      <c r="K226" s="596"/>
      <c r="L226" s="596"/>
      <c r="M226" s="596"/>
      <c r="N226" s="596"/>
      <c r="O226" s="596"/>
      <c r="P226" s="596"/>
      <c r="Q226" s="596"/>
      <c r="R226" s="596"/>
      <c r="S226" s="596"/>
    </row>
    <row r="227" spans="2:19" ht="12" customHeight="1" x14ac:dyDescent="0.25">
      <c r="B227" s="596"/>
      <c r="C227" s="596"/>
      <c r="D227" s="596"/>
      <c r="E227" s="596"/>
      <c r="F227" s="596"/>
      <c r="G227" s="596"/>
      <c r="H227" s="596"/>
      <c r="I227" s="596"/>
      <c r="J227" s="596"/>
      <c r="K227" s="596"/>
      <c r="L227" s="596"/>
      <c r="M227" s="596"/>
      <c r="N227" s="596"/>
      <c r="O227" s="596"/>
      <c r="P227" s="596"/>
      <c r="Q227" s="596"/>
      <c r="R227" s="596"/>
      <c r="S227" s="596"/>
    </row>
    <row r="228" spans="2:19" ht="12" customHeight="1" x14ac:dyDescent="0.25">
      <c r="B228" s="596"/>
      <c r="C228" s="596"/>
      <c r="D228" s="596"/>
      <c r="E228" s="596"/>
      <c r="F228" s="596"/>
      <c r="G228" s="596"/>
      <c r="H228" s="596"/>
      <c r="I228" s="596"/>
      <c r="J228" s="596"/>
      <c r="K228" s="596"/>
      <c r="L228" s="596"/>
      <c r="M228" s="596"/>
      <c r="N228" s="596"/>
      <c r="O228" s="596"/>
      <c r="P228" s="596"/>
      <c r="Q228" s="596"/>
      <c r="R228" s="596"/>
      <c r="S228" s="596"/>
    </row>
    <row r="229" spans="2:19" ht="12" customHeight="1" x14ac:dyDescent="0.25">
      <c r="B229" s="596"/>
      <c r="C229" s="596"/>
      <c r="D229" s="596"/>
      <c r="E229" s="596"/>
      <c r="F229" s="596"/>
      <c r="G229" s="596"/>
      <c r="H229" s="596"/>
      <c r="I229" s="596"/>
      <c r="J229" s="596"/>
      <c r="K229" s="596"/>
      <c r="L229" s="596"/>
      <c r="M229" s="596"/>
      <c r="N229" s="596"/>
      <c r="O229" s="596"/>
      <c r="P229" s="596"/>
      <c r="Q229" s="596"/>
      <c r="R229" s="596"/>
      <c r="S229" s="596"/>
    </row>
    <row r="230" spans="2:19" ht="12" customHeight="1" x14ac:dyDescent="0.25">
      <c r="B230" s="596"/>
      <c r="C230" s="596"/>
      <c r="D230" s="596"/>
      <c r="E230" s="596"/>
      <c r="F230" s="596"/>
      <c r="G230" s="596"/>
      <c r="H230" s="596"/>
      <c r="I230" s="596"/>
      <c r="J230" s="596"/>
      <c r="K230" s="596"/>
      <c r="L230" s="596"/>
      <c r="M230" s="596"/>
      <c r="N230" s="596"/>
      <c r="O230" s="596"/>
      <c r="P230" s="596"/>
      <c r="Q230" s="596"/>
      <c r="R230" s="596"/>
      <c r="S230" s="596"/>
    </row>
    <row r="231" spans="2:19" ht="12" customHeight="1" x14ac:dyDescent="0.25">
      <c r="B231" s="596"/>
      <c r="C231" s="596"/>
      <c r="D231" s="596"/>
      <c r="E231" s="596"/>
      <c r="F231" s="596"/>
      <c r="G231" s="596"/>
      <c r="H231" s="596"/>
      <c r="I231" s="596"/>
      <c r="J231" s="596"/>
      <c r="K231" s="596"/>
      <c r="L231" s="596"/>
      <c r="M231" s="596"/>
      <c r="N231" s="596"/>
      <c r="O231" s="596"/>
      <c r="P231" s="596"/>
      <c r="Q231" s="596"/>
      <c r="R231" s="596"/>
      <c r="S231" s="596"/>
    </row>
    <row r="232" spans="2:19" ht="12" customHeight="1" x14ac:dyDescent="0.25">
      <c r="B232" s="596"/>
      <c r="C232" s="596"/>
      <c r="D232" s="596"/>
      <c r="E232" s="596"/>
      <c r="F232" s="596"/>
      <c r="G232" s="596"/>
      <c r="H232" s="596"/>
      <c r="I232" s="596"/>
      <c r="J232" s="596"/>
      <c r="K232" s="596"/>
      <c r="L232" s="596"/>
      <c r="M232" s="596"/>
      <c r="N232" s="596"/>
      <c r="O232" s="596"/>
      <c r="P232" s="596"/>
      <c r="Q232" s="596"/>
      <c r="R232" s="596"/>
      <c r="S232" s="596"/>
    </row>
    <row r="233" spans="2:19" ht="12" customHeight="1" x14ac:dyDescent="0.25">
      <c r="B233" s="596"/>
      <c r="C233" s="596"/>
      <c r="D233" s="596"/>
      <c r="E233" s="596"/>
      <c r="F233" s="596"/>
      <c r="G233" s="596"/>
      <c r="H233" s="596"/>
      <c r="I233" s="596"/>
      <c r="J233" s="596"/>
      <c r="K233" s="596"/>
      <c r="L233" s="596"/>
      <c r="M233" s="596"/>
      <c r="N233" s="596"/>
      <c r="O233" s="596"/>
      <c r="P233" s="596"/>
      <c r="Q233" s="596"/>
      <c r="R233" s="596"/>
      <c r="S233" s="596"/>
    </row>
    <row r="234" spans="2:19" ht="12" customHeight="1" x14ac:dyDescent="0.25">
      <c r="B234" s="596"/>
      <c r="C234" s="596"/>
      <c r="D234" s="596"/>
      <c r="E234" s="596"/>
      <c r="F234" s="596"/>
      <c r="G234" s="596"/>
      <c r="H234" s="596"/>
      <c r="I234" s="596"/>
      <c r="J234" s="596"/>
      <c r="K234" s="596"/>
      <c r="L234" s="596"/>
      <c r="M234" s="596"/>
      <c r="N234" s="596"/>
      <c r="O234" s="596"/>
      <c r="P234" s="596"/>
      <c r="Q234" s="596"/>
      <c r="R234" s="596"/>
      <c r="S234" s="596"/>
    </row>
    <row r="235" spans="2:19" ht="12" customHeight="1" x14ac:dyDescent="0.25">
      <c r="B235" s="596"/>
      <c r="C235" s="596"/>
      <c r="D235" s="596"/>
      <c r="E235" s="596"/>
      <c r="F235" s="596"/>
      <c r="G235" s="596"/>
      <c r="H235" s="596"/>
      <c r="I235" s="596"/>
      <c r="J235" s="596"/>
      <c r="K235" s="596"/>
      <c r="L235" s="596"/>
      <c r="M235" s="596"/>
      <c r="N235" s="596"/>
      <c r="O235" s="596"/>
      <c r="P235" s="596"/>
      <c r="Q235" s="596"/>
      <c r="R235" s="596"/>
      <c r="S235" s="596"/>
    </row>
    <row r="236" spans="2:19" ht="12" customHeight="1" x14ac:dyDescent="0.25">
      <c r="B236" s="596"/>
      <c r="C236" s="596"/>
      <c r="D236" s="596"/>
      <c r="E236" s="596"/>
      <c r="F236" s="596"/>
      <c r="G236" s="596"/>
      <c r="H236" s="596"/>
      <c r="I236" s="596"/>
      <c r="J236" s="596"/>
      <c r="K236" s="596"/>
      <c r="L236" s="596"/>
      <c r="M236" s="596"/>
      <c r="N236" s="596"/>
      <c r="O236" s="596"/>
      <c r="P236" s="596"/>
      <c r="Q236" s="596"/>
      <c r="R236" s="596"/>
      <c r="S236" s="596"/>
    </row>
    <row r="237" spans="2:19" ht="12" customHeight="1" x14ac:dyDescent="0.25">
      <c r="B237" s="596"/>
      <c r="C237" s="596"/>
      <c r="D237" s="596"/>
      <c r="E237" s="596"/>
      <c r="F237" s="596"/>
      <c r="G237" s="596"/>
      <c r="H237" s="596"/>
      <c r="I237" s="596"/>
      <c r="J237" s="596"/>
      <c r="K237" s="596"/>
      <c r="L237" s="596"/>
      <c r="M237" s="596"/>
      <c r="N237" s="596"/>
      <c r="O237" s="596"/>
      <c r="P237" s="596"/>
      <c r="Q237" s="596"/>
      <c r="R237" s="596"/>
      <c r="S237" s="596"/>
    </row>
    <row r="238" spans="2:19" ht="12" customHeight="1" x14ac:dyDescent="0.25">
      <c r="B238" s="596"/>
      <c r="C238" s="596"/>
      <c r="D238" s="596"/>
      <c r="E238" s="596"/>
      <c r="F238" s="596"/>
      <c r="G238" s="596"/>
      <c r="H238" s="596"/>
      <c r="I238" s="596"/>
      <c r="J238" s="596"/>
      <c r="K238" s="596"/>
      <c r="L238" s="596"/>
      <c r="M238" s="596"/>
      <c r="N238" s="596"/>
      <c r="O238" s="596"/>
      <c r="P238" s="596"/>
      <c r="Q238" s="596"/>
      <c r="R238" s="596"/>
      <c r="S238" s="596"/>
    </row>
    <row r="239" spans="2:19" ht="12" customHeight="1" x14ac:dyDescent="0.25">
      <c r="B239" s="596"/>
      <c r="C239" s="596"/>
      <c r="D239" s="596"/>
      <c r="E239" s="596"/>
      <c r="F239" s="596"/>
      <c r="G239" s="596"/>
      <c r="H239" s="596"/>
      <c r="I239" s="596"/>
      <c r="J239" s="596"/>
      <c r="K239" s="596"/>
      <c r="L239" s="596"/>
      <c r="M239" s="596"/>
      <c r="N239" s="596"/>
      <c r="O239" s="596"/>
      <c r="P239" s="596"/>
      <c r="Q239" s="596"/>
      <c r="R239" s="596"/>
      <c r="S239" s="596"/>
    </row>
    <row r="240" spans="2:19" ht="12" customHeight="1" x14ac:dyDescent="0.25">
      <c r="B240" s="596"/>
      <c r="C240" s="596"/>
      <c r="D240" s="596"/>
      <c r="E240" s="596"/>
      <c r="F240" s="596"/>
      <c r="G240" s="596"/>
      <c r="H240" s="596"/>
      <c r="I240" s="596"/>
      <c r="J240" s="596"/>
      <c r="K240" s="596"/>
      <c r="L240" s="596"/>
      <c r="M240" s="596"/>
      <c r="N240" s="596"/>
      <c r="O240" s="596"/>
      <c r="P240" s="596"/>
      <c r="Q240" s="596"/>
      <c r="R240" s="596"/>
      <c r="S240" s="596"/>
    </row>
    <row r="241" spans="2:19" ht="12" customHeight="1" x14ac:dyDescent="0.25">
      <c r="B241" s="596"/>
      <c r="C241" s="596"/>
      <c r="D241" s="596"/>
      <c r="E241" s="596"/>
      <c r="F241" s="596"/>
      <c r="G241" s="596"/>
      <c r="H241" s="596"/>
      <c r="I241" s="596"/>
      <c r="J241" s="596"/>
      <c r="K241" s="596"/>
      <c r="L241" s="596"/>
      <c r="M241" s="596"/>
      <c r="N241" s="596"/>
      <c r="O241" s="596"/>
      <c r="P241" s="596"/>
      <c r="Q241" s="596"/>
      <c r="R241" s="596"/>
      <c r="S241" s="596"/>
    </row>
    <row r="242" spans="2:19" ht="12" customHeight="1" x14ac:dyDescent="0.25">
      <c r="B242" s="596"/>
      <c r="C242" s="596"/>
      <c r="D242" s="596"/>
      <c r="E242" s="596"/>
      <c r="F242" s="596"/>
      <c r="G242" s="596"/>
      <c r="H242" s="596"/>
      <c r="I242" s="596"/>
      <c r="J242" s="596"/>
      <c r="K242" s="596"/>
      <c r="L242" s="596"/>
      <c r="M242" s="596"/>
      <c r="N242" s="596"/>
      <c r="O242" s="596"/>
      <c r="P242" s="596"/>
      <c r="Q242" s="596"/>
      <c r="R242" s="596"/>
      <c r="S242" s="596"/>
    </row>
    <row r="243" spans="2:19" ht="12" customHeight="1" x14ac:dyDescent="0.25">
      <c r="B243" s="596"/>
      <c r="C243" s="596"/>
      <c r="D243" s="596"/>
      <c r="E243" s="596"/>
      <c r="F243" s="596"/>
      <c r="G243" s="596"/>
      <c r="H243" s="596"/>
      <c r="I243" s="596"/>
      <c r="J243" s="596"/>
      <c r="K243" s="596"/>
      <c r="L243" s="596"/>
      <c r="M243" s="596"/>
      <c r="N243" s="596"/>
      <c r="O243" s="596"/>
      <c r="P243" s="596"/>
      <c r="Q243" s="596"/>
      <c r="R243" s="596"/>
      <c r="S243" s="596"/>
    </row>
    <row r="244" spans="2:19" ht="12" customHeight="1" x14ac:dyDescent="0.25">
      <c r="B244" s="596"/>
      <c r="C244" s="596"/>
      <c r="D244" s="596"/>
      <c r="E244" s="596"/>
      <c r="F244" s="596"/>
      <c r="G244" s="596"/>
      <c r="H244" s="596"/>
      <c r="I244" s="596"/>
      <c r="J244" s="596"/>
      <c r="K244" s="596"/>
      <c r="L244" s="596"/>
      <c r="M244" s="596"/>
      <c r="N244" s="596"/>
      <c r="O244" s="596"/>
      <c r="P244" s="596"/>
      <c r="Q244" s="596"/>
      <c r="R244" s="596"/>
      <c r="S244" s="596"/>
    </row>
    <row r="245" spans="2:19" ht="12" customHeight="1" x14ac:dyDescent="0.25">
      <c r="B245" s="596"/>
      <c r="C245" s="596"/>
      <c r="D245" s="596"/>
      <c r="E245" s="596"/>
      <c r="F245" s="596"/>
      <c r="G245" s="596"/>
      <c r="H245" s="596"/>
      <c r="I245" s="596"/>
      <c r="J245" s="596"/>
      <c r="K245" s="596"/>
      <c r="L245" s="596"/>
      <c r="M245" s="596"/>
      <c r="N245" s="596"/>
      <c r="O245" s="596"/>
      <c r="P245" s="596"/>
      <c r="Q245" s="596"/>
      <c r="R245" s="596"/>
      <c r="S245" s="596"/>
    </row>
    <row r="246" spans="2:19" ht="12" customHeight="1" x14ac:dyDescent="0.25">
      <c r="B246" s="596"/>
      <c r="C246" s="596"/>
      <c r="D246" s="596"/>
      <c r="E246" s="596"/>
      <c r="F246" s="596"/>
      <c r="G246" s="596"/>
      <c r="H246" s="596"/>
      <c r="I246" s="596"/>
      <c r="J246" s="596"/>
      <c r="K246" s="596"/>
      <c r="L246" s="596"/>
      <c r="M246" s="596"/>
      <c r="N246" s="596"/>
      <c r="O246" s="596"/>
      <c r="P246" s="596"/>
      <c r="Q246" s="596"/>
      <c r="R246" s="596"/>
      <c r="S246" s="596"/>
    </row>
    <row r="247" spans="2:19" ht="12" customHeight="1" x14ac:dyDescent="0.25">
      <c r="B247" s="596"/>
      <c r="C247" s="596"/>
      <c r="D247" s="596"/>
      <c r="E247" s="596"/>
      <c r="F247" s="596"/>
      <c r="G247" s="596"/>
      <c r="H247" s="596"/>
      <c r="I247" s="596"/>
      <c r="J247" s="596"/>
      <c r="K247" s="596"/>
      <c r="L247" s="596"/>
      <c r="M247" s="596"/>
      <c r="N247" s="596"/>
      <c r="O247" s="596"/>
      <c r="P247" s="596"/>
      <c r="Q247" s="596"/>
      <c r="R247" s="596"/>
      <c r="S247" s="596"/>
    </row>
    <row r="248" spans="2:19" ht="12" customHeight="1" x14ac:dyDescent="0.25">
      <c r="B248" s="596"/>
      <c r="C248" s="596"/>
      <c r="D248" s="596"/>
      <c r="E248" s="596"/>
      <c r="F248" s="596"/>
      <c r="G248" s="596"/>
      <c r="H248" s="596"/>
      <c r="I248" s="596"/>
      <c r="J248" s="596"/>
      <c r="K248" s="596"/>
      <c r="L248" s="596"/>
      <c r="M248" s="596"/>
      <c r="N248" s="596"/>
      <c r="O248" s="596"/>
      <c r="P248" s="596"/>
      <c r="Q248" s="596"/>
      <c r="R248" s="596"/>
      <c r="S248" s="596"/>
    </row>
    <row r="249" spans="2:19" ht="12" customHeight="1" x14ac:dyDescent="0.25">
      <c r="B249" s="596"/>
      <c r="C249" s="596"/>
      <c r="D249" s="596"/>
      <c r="E249" s="596"/>
      <c r="F249" s="596"/>
      <c r="G249" s="596"/>
      <c r="H249" s="596"/>
      <c r="I249" s="596"/>
      <c r="J249" s="596"/>
      <c r="K249" s="596"/>
      <c r="L249" s="596"/>
      <c r="M249" s="596"/>
      <c r="N249" s="596"/>
      <c r="O249" s="596"/>
      <c r="P249" s="596"/>
      <c r="Q249" s="596"/>
      <c r="R249" s="596"/>
      <c r="S249" s="596"/>
    </row>
    <row r="250" spans="2:19" ht="12" customHeight="1" x14ac:dyDescent="0.25">
      <c r="B250" s="596"/>
      <c r="C250" s="596"/>
      <c r="D250" s="596"/>
      <c r="E250" s="596"/>
      <c r="F250" s="596"/>
      <c r="G250" s="596"/>
      <c r="H250" s="596"/>
      <c r="I250" s="596"/>
      <c r="J250" s="596"/>
      <c r="K250" s="596"/>
      <c r="L250" s="596"/>
      <c r="M250" s="596"/>
      <c r="N250" s="596"/>
      <c r="O250" s="596"/>
      <c r="P250" s="596"/>
      <c r="Q250" s="596"/>
      <c r="R250" s="596"/>
      <c r="S250" s="596"/>
    </row>
    <row r="251" spans="2:19" ht="12" customHeight="1" x14ac:dyDescent="0.25">
      <c r="B251" s="596"/>
      <c r="C251" s="596"/>
      <c r="D251" s="596"/>
      <c r="E251" s="596"/>
      <c r="F251" s="596"/>
      <c r="G251" s="596"/>
      <c r="H251" s="596"/>
      <c r="I251" s="596"/>
      <c r="J251" s="596"/>
      <c r="K251" s="596"/>
      <c r="L251" s="596"/>
      <c r="M251" s="596"/>
      <c r="N251" s="596"/>
      <c r="O251" s="596"/>
      <c r="P251" s="596"/>
      <c r="Q251" s="596"/>
      <c r="R251" s="596"/>
      <c r="S251" s="596"/>
    </row>
    <row r="252" spans="2:19" ht="12" customHeight="1" x14ac:dyDescent="0.25">
      <c r="B252" s="596"/>
      <c r="C252" s="596"/>
      <c r="D252" s="596"/>
      <c r="E252" s="596"/>
      <c r="F252" s="596"/>
      <c r="G252" s="596"/>
      <c r="H252" s="596"/>
      <c r="I252" s="596"/>
      <c r="J252" s="596"/>
      <c r="K252" s="596"/>
      <c r="L252" s="596"/>
      <c r="M252" s="596"/>
      <c r="N252" s="596"/>
      <c r="O252" s="596"/>
      <c r="P252" s="596"/>
      <c r="Q252" s="596"/>
      <c r="R252" s="596"/>
      <c r="S252" s="596"/>
    </row>
    <row r="253" spans="2:19" ht="12" customHeight="1" x14ac:dyDescent="0.25">
      <c r="B253" s="596"/>
      <c r="C253" s="596"/>
      <c r="D253" s="596"/>
      <c r="E253" s="596"/>
      <c r="F253" s="596"/>
      <c r="G253" s="596"/>
      <c r="H253" s="596"/>
      <c r="I253" s="596"/>
      <c r="J253" s="596"/>
      <c r="K253" s="596"/>
      <c r="L253" s="596"/>
      <c r="M253" s="596"/>
      <c r="N253" s="596"/>
      <c r="O253" s="596"/>
      <c r="P253" s="596"/>
      <c r="Q253" s="596"/>
      <c r="R253" s="596"/>
      <c r="S253" s="596"/>
    </row>
    <row r="254" spans="2:19" ht="12" customHeight="1" x14ac:dyDescent="0.25">
      <c r="B254" s="596"/>
      <c r="C254" s="596"/>
      <c r="D254" s="596"/>
      <c r="E254" s="596"/>
      <c r="F254" s="596"/>
      <c r="G254" s="596"/>
      <c r="H254" s="596"/>
      <c r="I254" s="596"/>
      <c r="J254" s="596"/>
      <c r="K254" s="596"/>
      <c r="L254" s="596"/>
      <c r="M254" s="596"/>
      <c r="N254" s="596"/>
      <c r="O254" s="596"/>
      <c r="P254" s="596"/>
      <c r="Q254" s="596"/>
      <c r="R254" s="596"/>
      <c r="S254" s="596"/>
    </row>
    <row r="255" spans="2:19" ht="12" customHeight="1" x14ac:dyDescent="0.25">
      <c r="B255" s="596"/>
      <c r="C255" s="596"/>
      <c r="D255" s="596"/>
      <c r="E255" s="596"/>
      <c r="F255" s="596"/>
      <c r="G255" s="596"/>
      <c r="H255" s="596"/>
      <c r="I255" s="596"/>
      <c r="J255" s="596"/>
      <c r="K255" s="596"/>
      <c r="L255" s="596"/>
      <c r="M255" s="596"/>
      <c r="N255" s="596"/>
      <c r="O255" s="596"/>
      <c r="P255" s="596"/>
      <c r="Q255" s="596"/>
      <c r="R255" s="596"/>
      <c r="S255" s="596"/>
    </row>
    <row r="256" spans="2:19" ht="12" customHeight="1" x14ac:dyDescent="0.25">
      <c r="B256" s="596"/>
      <c r="C256" s="596"/>
      <c r="D256" s="596"/>
      <c r="E256" s="596"/>
      <c r="F256" s="596"/>
      <c r="G256" s="596"/>
      <c r="H256" s="596"/>
      <c r="I256" s="596"/>
      <c r="J256" s="596"/>
      <c r="K256" s="596"/>
      <c r="L256" s="596"/>
      <c r="M256" s="596"/>
      <c r="N256" s="596"/>
      <c r="O256" s="596"/>
      <c r="P256" s="596"/>
      <c r="Q256" s="596"/>
      <c r="R256" s="596"/>
      <c r="S256" s="596"/>
    </row>
    <row r="257" spans="2:19" ht="12" customHeight="1" x14ac:dyDescent="0.25">
      <c r="B257" s="596"/>
      <c r="C257" s="596"/>
      <c r="D257" s="596"/>
      <c r="E257" s="596"/>
      <c r="F257" s="596"/>
      <c r="G257" s="596"/>
      <c r="H257" s="596"/>
      <c r="I257" s="596"/>
      <c r="J257" s="596"/>
      <c r="K257" s="596"/>
      <c r="L257" s="596"/>
      <c r="M257" s="596"/>
      <c r="N257" s="596"/>
      <c r="O257" s="596"/>
      <c r="P257" s="596"/>
      <c r="Q257" s="596"/>
      <c r="R257" s="596"/>
      <c r="S257" s="596"/>
    </row>
    <row r="258" spans="2:19" ht="12" customHeight="1" x14ac:dyDescent="0.25">
      <c r="B258" s="596"/>
      <c r="C258" s="596"/>
      <c r="D258" s="596"/>
      <c r="E258" s="596"/>
      <c r="F258" s="596"/>
      <c r="G258" s="596"/>
      <c r="H258" s="596"/>
      <c r="I258" s="596"/>
      <c r="J258" s="596"/>
      <c r="K258" s="596"/>
      <c r="L258" s="596"/>
      <c r="M258" s="596"/>
      <c r="N258" s="596"/>
      <c r="O258" s="596"/>
      <c r="P258" s="596"/>
      <c r="Q258" s="596"/>
      <c r="R258" s="596"/>
      <c r="S258" s="596"/>
    </row>
    <row r="259" spans="2:19" ht="12" customHeight="1" x14ac:dyDescent="0.25">
      <c r="B259" s="596"/>
      <c r="C259" s="596"/>
      <c r="D259" s="596"/>
      <c r="E259" s="596"/>
      <c r="F259" s="596"/>
      <c r="G259" s="596"/>
      <c r="H259" s="596"/>
      <c r="I259" s="596"/>
      <c r="J259" s="596"/>
      <c r="K259" s="596"/>
      <c r="L259" s="596"/>
      <c r="M259" s="596"/>
      <c r="N259" s="596"/>
      <c r="O259" s="596"/>
      <c r="P259" s="596"/>
      <c r="Q259" s="596"/>
      <c r="R259" s="596"/>
      <c r="S259" s="596"/>
    </row>
    <row r="260" spans="2:19" ht="12" customHeight="1" x14ac:dyDescent="0.25">
      <c r="B260" s="596"/>
      <c r="C260" s="596"/>
      <c r="D260" s="596"/>
      <c r="E260" s="596"/>
      <c r="F260" s="596"/>
      <c r="G260" s="596"/>
      <c r="H260" s="596"/>
      <c r="I260" s="596"/>
      <c r="J260" s="596"/>
      <c r="K260" s="596"/>
      <c r="L260" s="596"/>
      <c r="M260" s="596"/>
      <c r="N260" s="596"/>
      <c r="O260" s="596"/>
      <c r="P260" s="596"/>
      <c r="Q260" s="596"/>
      <c r="R260" s="596"/>
      <c r="S260" s="596"/>
    </row>
    <row r="261" spans="2:19" ht="12" customHeight="1" x14ac:dyDescent="0.25">
      <c r="B261" s="596"/>
      <c r="C261" s="596"/>
      <c r="D261" s="596"/>
      <c r="E261" s="596"/>
      <c r="F261" s="596"/>
      <c r="G261" s="596"/>
      <c r="H261" s="596"/>
      <c r="I261" s="596"/>
      <c r="J261" s="596"/>
      <c r="K261" s="596"/>
      <c r="L261" s="596"/>
      <c r="M261" s="596"/>
      <c r="N261" s="596"/>
      <c r="O261" s="596"/>
      <c r="P261" s="596"/>
      <c r="Q261" s="596"/>
      <c r="R261" s="596"/>
      <c r="S261" s="596"/>
    </row>
    <row r="262" spans="2:19" ht="12" customHeight="1" x14ac:dyDescent="0.25">
      <c r="B262" s="596"/>
      <c r="C262" s="596"/>
      <c r="D262" s="596"/>
      <c r="E262" s="596"/>
      <c r="F262" s="596"/>
      <c r="G262" s="596"/>
      <c r="H262" s="596"/>
      <c r="I262" s="596"/>
      <c r="J262" s="596"/>
      <c r="K262" s="596"/>
      <c r="L262" s="596"/>
      <c r="M262" s="596"/>
      <c r="N262" s="596"/>
      <c r="O262" s="596"/>
      <c r="P262" s="596"/>
      <c r="Q262" s="596"/>
      <c r="R262" s="596"/>
      <c r="S262" s="596"/>
    </row>
    <row r="263" spans="2:19" ht="12" customHeight="1" x14ac:dyDescent="0.25">
      <c r="B263" s="596"/>
      <c r="C263" s="596"/>
      <c r="D263" s="596"/>
      <c r="E263" s="596"/>
      <c r="F263" s="596"/>
      <c r="G263" s="596"/>
      <c r="H263" s="596"/>
      <c r="I263" s="596"/>
      <c r="J263" s="596"/>
      <c r="K263" s="596"/>
      <c r="L263" s="596"/>
      <c r="M263" s="596"/>
      <c r="N263" s="596"/>
      <c r="O263" s="596"/>
      <c r="P263" s="596"/>
      <c r="Q263" s="596"/>
      <c r="R263" s="596"/>
      <c r="S263" s="596"/>
    </row>
    <row r="264" spans="2:19" ht="12" customHeight="1" x14ac:dyDescent="0.25">
      <c r="B264" s="596"/>
      <c r="C264" s="596"/>
      <c r="D264" s="596"/>
      <c r="E264" s="596"/>
      <c r="F264" s="596"/>
      <c r="G264" s="596"/>
      <c r="H264" s="596"/>
      <c r="I264" s="596"/>
      <c r="J264" s="596"/>
      <c r="K264" s="596"/>
      <c r="L264" s="596"/>
      <c r="M264" s="596"/>
      <c r="N264" s="596"/>
      <c r="O264" s="596"/>
      <c r="P264" s="596"/>
      <c r="Q264" s="596"/>
      <c r="R264" s="596"/>
      <c r="S264" s="596"/>
    </row>
    <row r="265" spans="2:19" ht="12" customHeight="1" x14ac:dyDescent="0.25">
      <c r="B265" s="596"/>
      <c r="C265" s="596"/>
      <c r="D265" s="596"/>
      <c r="E265" s="596"/>
      <c r="F265" s="596"/>
      <c r="G265" s="596"/>
      <c r="H265" s="596"/>
      <c r="I265" s="596"/>
      <c r="J265" s="596"/>
      <c r="K265" s="596"/>
      <c r="L265" s="596"/>
      <c r="M265" s="596"/>
      <c r="N265" s="596"/>
      <c r="O265" s="596"/>
      <c r="P265" s="596"/>
      <c r="Q265" s="596"/>
      <c r="R265" s="596"/>
      <c r="S265" s="596"/>
    </row>
    <row r="266" spans="2:19" ht="12" customHeight="1" x14ac:dyDescent="0.25">
      <c r="B266" s="596"/>
      <c r="C266" s="596"/>
      <c r="D266" s="596"/>
      <c r="E266" s="596"/>
      <c r="F266" s="596"/>
      <c r="G266" s="596"/>
      <c r="H266" s="596"/>
      <c r="I266" s="596"/>
      <c r="J266" s="596"/>
      <c r="K266" s="596"/>
      <c r="L266" s="596"/>
      <c r="M266" s="596"/>
      <c r="N266" s="596"/>
      <c r="O266" s="596"/>
      <c r="P266" s="596"/>
      <c r="Q266" s="596"/>
      <c r="R266" s="596"/>
      <c r="S266" s="596"/>
    </row>
    <row r="267" spans="2:19" ht="12" customHeight="1" x14ac:dyDescent="0.25">
      <c r="B267" s="596"/>
      <c r="C267" s="596"/>
      <c r="D267" s="596"/>
      <c r="E267" s="596"/>
      <c r="F267" s="596"/>
      <c r="G267" s="596"/>
      <c r="H267" s="596"/>
      <c r="I267" s="596"/>
      <c r="J267" s="596"/>
      <c r="K267" s="596"/>
      <c r="L267" s="596"/>
      <c r="M267" s="596"/>
      <c r="N267" s="596"/>
      <c r="O267" s="596"/>
      <c r="P267" s="596"/>
      <c r="Q267" s="596"/>
      <c r="R267" s="596"/>
      <c r="S267" s="596"/>
    </row>
    <row r="268" spans="2:19" ht="12" customHeight="1" x14ac:dyDescent="0.25">
      <c r="B268" s="596"/>
      <c r="C268" s="596"/>
      <c r="D268" s="596"/>
      <c r="E268" s="596"/>
      <c r="F268" s="596"/>
      <c r="G268" s="596"/>
      <c r="H268" s="596"/>
      <c r="I268" s="596"/>
      <c r="J268" s="596"/>
      <c r="K268" s="596"/>
      <c r="L268" s="596"/>
      <c r="M268" s="596"/>
      <c r="N268" s="596"/>
      <c r="O268" s="596"/>
      <c r="P268" s="596"/>
      <c r="Q268" s="596"/>
      <c r="R268" s="596"/>
      <c r="S268" s="596"/>
    </row>
    <row r="269" spans="2:19" ht="12" customHeight="1" x14ac:dyDescent="0.25">
      <c r="B269" s="596"/>
      <c r="C269" s="596"/>
      <c r="D269" s="596"/>
      <c r="E269" s="596"/>
      <c r="F269" s="596"/>
      <c r="G269" s="596"/>
      <c r="H269" s="596"/>
      <c r="I269" s="596"/>
      <c r="J269" s="596"/>
      <c r="K269" s="596"/>
      <c r="L269" s="596"/>
      <c r="M269" s="596"/>
      <c r="N269" s="596"/>
      <c r="O269" s="596"/>
      <c r="P269" s="596"/>
      <c r="Q269" s="596"/>
      <c r="R269" s="596"/>
      <c r="S269" s="596"/>
    </row>
    <row r="270" spans="2:19" ht="12" customHeight="1" x14ac:dyDescent="0.25">
      <c r="B270" s="596"/>
      <c r="C270" s="596"/>
      <c r="D270" s="596"/>
      <c r="E270" s="596"/>
      <c r="F270" s="596"/>
      <c r="G270" s="596"/>
      <c r="H270" s="596"/>
      <c r="I270" s="596"/>
      <c r="J270" s="596"/>
      <c r="K270" s="596"/>
      <c r="L270" s="596"/>
      <c r="M270" s="596"/>
      <c r="N270" s="596"/>
      <c r="O270" s="596"/>
      <c r="P270" s="596"/>
      <c r="Q270" s="596"/>
      <c r="R270" s="596"/>
      <c r="S270" s="596"/>
    </row>
    <row r="271" spans="2:19" ht="12" customHeight="1" x14ac:dyDescent="0.25">
      <c r="B271" s="596"/>
      <c r="C271" s="596"/>
      <c r="D271" s="596"/>
      <c r="E271" s="596"/>
      <c r="F271" s="596"/>
      <c r="G271" s="596"/>
      <c r="H271" s="596"/>
      <c r="I271" s="596"/>
      <c r="J271" s="596"/>
      <c r="K271" s="596"/>
      <c r="L271" s="596"/>
      <c r="M271" s="596"/>
      <c r="N271" s="596"/>
      <c r="O271" s="596"/>
      <c r="P271" s="596"/>
      <c r="Q271" s="596"/>
      <c r="R271" s="596"/>
      <c r="S271" s="596"/>
    </row>
    <row r="272" spans="2:19" ht="12" customHeight="1" x14ac:dyDescent="0.25">
      <c r="B272" s="596"/>
      <c r="C272" s="596"/>
      <c r="D272" s="596"/>
      <c r="E272" s="596"/>
      <c r="F272" s="596"/>
      <c r="G272" s="596"/>
      <c r="H272" s="596"/>
      <c r="I272" s="596"/>
      <c r="J272" s="596"/>
      <c r="K272" s="596"/>
      <c r="L272" s="596"/>
      <c r="M272" s="596"/>
      <c r="N272" s="596"/>
      <c r="O272" s="596"/>
      <c r="P272" s="596"/>
      <c r="Q272" s="596"/>
      <c r="R272" s="596"/>
      <c r="S272" s="596"/>
    </row>
    <row r="273" spans="2:19" ht="12" customHeight="1" x14ac:dyDescent="0.25">
      <c r="B273" s="596"/>
      <c r="C273" s="596"/>
      <c r="D273" s="596"/>
      <c r="E273" s="596"/>
      <c r="F273" s="596"/>
      <c r="G273" s="596"/>
      <c r="H273" s="596"/>
      <c r="I273" s="596"/>
      <c r="J273" s="596"/>
      <c r="K273" s="596"/>
      <c r="L273" s="596"/>
      <c r="M273" s="596"/>
      <c r="N273" s="596"/>
      <c r="O273" s="596"/>
      <c r="P273" s="596"/>
      <c r="Q273" s="596"/>
      <c r="R273" s="596"/>
      <c r="S273" s="596"/>
    </row>
    <row r="274" spans="2:19" ht="12" customHeight="1" x14ac:dyDescent="0.25">
      <c r="B274" s="596"/>
      <c r="C274" s="596"/>
      <c r="D274" s="596"/>
      <c r="E274" s="596"/>
      <c r="F274" s="596"/>
      <c r="G274" s="596"/>
      <c r="H274" s="596"/>
      <c r="I274" s="596"/>
      <c r="J274" s="596"/>
      <c r="K274" s="596"/>
      <c r="L274" s="596"/>
      <c r="M274" s="596"/>
      <c r="N274" s="596"/>
      <c r="O274" s="596"/>
      <c r="P274" s="596"/>
      <c r="Q274" s="596"/>
      <c r="R274" s="596"/>
      <c r="S274" s="596"/>
    </row>
    <row r="275" spans="2:19" ht="12" customHeight="1" x14ac:dyDescent="0.25">
      <c r="B275" s="596"/>
      <c r="C275" s="596"/>
      <c r="D275" s="596"/>
      <c r="E275" s="596"/>
      <c r="F275" s="596"/>
      <c r="G275" s="596"/>
      <c r="H275" s="596"/>
      <c r="I275" s="596"/>
      <c r="J275" s="596"/>
      <c r="K275" s="596"/>
      <c r="L275" s="596"/>
      <c r="M275" s="596"/>
      <c r="N275" s="596"/>
      <c r="O275" s="596"/>
      <c r="P275" s="596"/>
      <c r="Q275" s="596"/>
      <c r="R275" s="596"/>
      <c r="S275" s="596"/>
    </row>
    <row r="276" spans="2:19" ht="12" customHeight="1" x14ac:dyDescent="0.25">
      <c r="B276" s="596"/>
      <c r="C276" s="596"/>
      <c r="D276" s="596"/>
      <c r="E276" s="596"/>
      <c r="F276" s="596"/>
      <c r="G276" s="596"/>
      <c r="H276" s="596"/>
      <c r="I276" s="596"/>
      <c r="J276" s="596"/>
      <c r="K276" s="596"/>
      <c r="L276" s="596"/>
      <c r="M276" s="596"/>
      <c r="N276" s="596"/>
      <c r="O276" s="596"/>
      <c r="P276" s="596"/>
      <c r="Q276" s="596"/>
      <c r="R276" s="596"/>
      <c r="S276" s="596"/>
    </row>
    <row r="277" spans="2:19" ht="12" customHeight="1" x14ac:dyDescent="0.25">
      <c r="B277" s="596"/>
      <c r="C277" s="596"/>
      <c r="D277" s="596"/>
      <c r="E277" s="596"/>
      <c r="F277" s="596"/>
      <c r="G277" s="596"/>
      <c r="H277" s="596"/>
      <c r="I277" s="596"/>
      <c r="J277" s="596"/>
      <c r="K277" s="596"/>
      <c r="L277" s="596"/>
      <c r="M277" s="596"/>
      <c r="N277" s="596"/>
      <c r="O277" s="596"/>
      <c r="P277" s="596"/>
      <c r="Q277" s="596"/>
      <c r="R277" s="596"/>
      <c r="S277" s="596"/>
    </row>
    <row r="278" spans="2:19" ht="12" customHeight="1" x14ac:dyDescent="0.25">
      <c r="B278" s="596"/>
      <c r="C278" s="596"/>
      <c r="D278" s="596"/>
      <c r="E278" s="596"/>
      <c r="F278" s="596"/>
      <c r="G278" s="596"/>
      <c r="H278" s="596"/>
      <c r="I278" s="596"/>
      <c r="J278" s="596"/>
      <c r="K278" s="596"/>
      <c r="L278" s="596"/>
      <c r="M278" s="596"/>
      <c r="N278" s="596"/>
      <c r="O278" s="596"/>
      <c r="P278" s="596"/>
      <c r="Q278" s="596"/>
      <c r="R278" s="596"/>
      <c r="S278" s="596"/>
    </row>
    <row r="279" spans="2:19" ht="12" customHeight="1" x14ac:dyDescent="0.25">
      <c r="B279" s="596"/>
      <c r="C279" s="596"/>
      <c r="D279" s="596"/>
      <c r="E279" s="596"/>
      <c r="F279" s="596"/>
      <c r="G279" s="596"/>
      <c r="H279" s="596"/>
      <c r="I279" s="596"/>
      <c r="J279" s="596"/>
      <c r="K279" s="596"/>
      <c r="L279" s="596"/>
      <c r="M279" s="596"/>
      <c r="N279" s="596"/>
      <c r="O279" s="596"/>
      <c r="P279" s="596"/>
      <c r="Q279" s="596"/>
      <c r="R279" s="596"/>
      <c r="S279" s="596"/>
    </row>
    <row r="280" spans="2:19" ht="12" customHeight="1" x14ac:dyDescent="0.25">
      <c r="B280" s="596"/>
      <c r="C280" s="596"/>
      <c r="D280" s="596"/>
      <c r="E280" s="596"/>
      <c r="F280" s="596"/>
      <c r="G280" s="596"/>
      <c r="H280" s="596"/>
      <c r="I280" s="596"/>
      <c r="J280" s="596"/>
      <c r="K280" s="596"/>
      <c r="L280" s="596"/>
      <c r="M280" s="596"/>
      <c r="N280" s="596"/>
      <c r="O280" s="596"/>
      <c r="P280" s="596"/>
      <c r="Q280" s="596"/>
      <c r="R280" s="596"/>
      <c r="S280" s="596"/>
    </row>
    <row r="281" spans="2:19" ht="12" customHeight="1" x14ac:dyDescent="0.25"/>
    <row r="282" spans="2:19" ht="12" customHeight="1" x14ac:dyDescent="0.25"/>
    <row r="283" spans="2:19" ht="12" customHeight="1" x14ac:dyDescent="0.25"/>
    <row r="284" spans="2:19" ht="12" customHeight="1" x14ac:dyDescent="0.25"/>
    <row r="285" spans="2:19" ht="12" customHeight="1" x14ac:dyDescent="0.25"/>
    <row r="286" spans="2:19" ht="12" customHeight="1" x14ac:dyDescent="0.25"/>
    <row r="287" spans="2:19" ht="12" customHeight="1" x14ac:dyDescent="0.25"/>
    <row r="288" spans="2:19"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2" customHeight="1" x14ac:dyDescent="0.25"/>
    <row r="301" ht="12" customHeight="1" x14ac:dyDescent="0.25"/>
    <row r="302" ht="12" customHeight="1" x14ac:dyDescent="0.25"/>
    <row r="303" ht="12" customHeight="1" x14ac:dyDescent="0.25"/>
    <row r="304" ht="12" customHeight="1" x14ac:dyDescent="0.25"/>
    <row r="305" ht="12" customHeight="1" x14ac:dyDescent="0.25"/>
    <row r="306" ht="12" customHeight="1" x14ac:dyDescent="0.25"/>
    <row r="307" ht="12" customHeight="1" x14ac:dyDescent="0.25"/>
    <row r="308" ht="12" customHeight="1" x14ac:dyDescent="0.25"/>
    <row r="309" ht="12" customHeight="1" x14ac:dyDescent="0.25"/>
    <row r="310" ht="12" customHeight="1" x14ac:dyDescent="0.25"/>
    <row r="311" ht="12" customHeight="1" x14ac:dyDescent="0.25"/>
    <row r="312" ht="12" customHeight="1" x14ac:dyDescent="0.25"/>
    <row r="313" ht="12" customHeight="1" x14ac:dyDescent="0.25"/>
    <row r="314" ht="12" customHeight="1" x14ac:dyDescent="0.25"/>
    <row r="315" ht="12" customHeight="1" x14ac:dyDescent="0.25"/>
    <row r="316" ht="12" customHeight="1" x14ac:dyDescent="0.25"/>
    <row r="317" ht="12" customHeight="1" x14ac:dyDescent="0.25"/>
    <row r="318" ht="12" customHeight="1" x14ac:dyDescent="0.25"/>
    <row r="319" ht="12" customHeight="1" x14ac:dyDescent="0.25"/>
    <row r="320" ht="12" customHeight="1" x14ac:dyDescent="0.25"/>
    <row r="321" ht="12" customHeight="1" x14ac:dyDescent="0.25"/>
    <row r="322" ht="12" customHeight="1" x14ac:dyDescent="0.25"/>
    <row r="323" ht="12" customHeight="1" x14ac:dyDescent="0.25"/>
    <row r="324" ht="12" customHeight="1" x14ac:dyDescent="0.25"/>
    <row r="325" ht="12" customHeight="1" x14ac:dyDescent="0.25"/>
    <row r="326" ht="12" customHeight="1" x14ac:dyDescent="0.25"/>
    <row r="327" ht="12" customHeight="1" x14ac:dyDescent="0.25"/>
    <row r="328" ht="12" customHeight="1" x14ac:dyDescent="0.25"/>
    <row r="329" ht="12" customHeight="1" x14ac:dyDescent="0.25"/>
    <row r="330" ht="12" customHeight="1" x14ac:dyDescent="0.25"/>
    <row r="331" ht="12" customHeight="1" x14ac:dyDescent="0.25"/>
    <row r="332" ht="12" customHeight="1" x14ac:dyDescent="0.25"/>
    <row r="333" ht="12" customHeight="1" x14ac:dyDescent="0.25"/>
    <row r="334" ht="12" customHeight="1" x14ac:dyDescent="0.25"/>
    <row r="335" ht="12" customHeight="1" x14ac:dyDescent="0.25"/>
    <row r="336" ht="12" customHeight="1" x14ac:dyDescent="0.25"/>
    <row r="337" ht="12" customHeight="1" x14ac:dyDescent="0.25"/>
    <row r="338" ht="12" customHeight="1" x14ac:dyDescent="0.25"/>
    <row r="339" ht="12" customHeight="1" x14ac:dyDescent="0.25"/>
    <row r="340" ht="12" customHeight="1" x14ac:dyDescent="0.25"/>
    <row r="341" ht="12" customHeight="1" x14ac:dyDescent="0.25"/>
    <row r="342" ht="12" customHeight="1" x14ac:dyDescent="0.25"/>
    <row r="343" ht="12" customHeight="1" x14ac:dyDescent="0.25"/>
    <row r="344" ht="12" customHeight="1" x14ac:dyDescent="0.25"/>
    <row r="345" ht="12"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2" customHeight="1" x14ac:dyDescent="0.25"/>
    <row r="376" ht="12" customHeight="1" x14ac:dyDescent="0.25"/>
    <row r="377" ht="12" customHeight="1" x14ac:dyDescent="0.25"/>
    <row r="378" ht="12" customHeight="1" x14ac:dyDescent="0.25"/>
    <row r="379" ht="12" customHeight="1" x14ac:dyDescent="0.25"/>
    <row r="380" ht="12" customHeight="1" x14ac:dyDescent="0.25"/>
    <row r="381" ht="12" customHeight="1" x14ac:dyDescent="0.25"/>
    <row r="382" ht="12" customHeight="1" x14ac:dyDescent="0.25"/>
    <row r="383" ht="12" customHeight="1" x14ac:dyDescent="0.25"/>
    <row r="384" ht="12" customHeight="1" x14ac:dyDescent="0.25"/>
    <row r="385" ht="12" customHeight="1" x14ac:dyDescent="0.25"/>
    <row r="386" ht="12" customHeight="1" x14ac:dyDescent="0.25"/>
    <row r="387" ht="12" customHeight="1" x14ac:dyDescent="0.25"/>
    <row r="388" ht="12" customHeight="1" x14ac:dyDescent="0.25"/>
    <row r="389" ht="12" customHeight="1" x14ac:dyDescent="0.25"/>
    <row r="390" ht="12" customHeight="1" x14ac:dyDescent="0.25"/>
    <row r="391" ht="12" customHeight="1" x14ac:dyDescent="0.25"/>
    <row r="392" ht="12" customHeight="1" x14ac:dyDescent="0.25"/>
    <row r="393" ht="12" customHeight="1" x14ac:dyDescent="0.25"/>
    <row r="394" ht="12" customHeight="1" x14ac:dyDescent="0.25"/>
    <row r="395" ht="12" customHeight="1" x14ac:dyDescent="0.25"/>
    <row r="396" ht="12" customHeight="1" x14ac:dyDescent="0.25"/>
    <row r="397" ht="12" customHeight="1" x14ac:dyDescent="0.25"/>
    <row r="398" ht="12" customHeight="1" x14ac:dyDescent="0.25"/>
    <row r="399" ht="12" customHeight="1" x14ac:dyDescent="0.25"/>
    <row r="400" ht="12" customHeight="1" x14ac:dyDescent="0.25"/>
    <row r="401" ht="12" customHeight="1" x14ac:dyDescent="0.25"/>
    <row r="402" ht="12" customHeight="1" x14ac:dyDescent="0.25"/>
    <row r="403" ht="12" customHeight="1" x14ac:dyDescent="0.25"/>
    <row r="404" ht="12" customHeight="1" x14ac:dyDescent="0.25"/>
    <row r="405" ht="12" customHeight="1" x14ac:dyDescent="0.25"/>
    <row r="406" ht="12" customHeight="1" x14ac:dyDescent="0.25"/>
    <row r="407" ht="12" customHeight="1" x14ac:dyDescent="0.25"/>
    <row r="408" ht="12" customHeight="1" x14ac:dyDescent="0.25"/>
    <row r="409" ht="12" customHeight="1" x14ac:dyDescent="0.25"/>
    <row r="410" ht="12" customHeight="1" x14ac:dyDescent="0.25"/>
    <row r="411" ht="12" customHeight="1" x14ac:dyDescent="0.25"/>
    <row r="412" ht="12" customHeight="1" x14ac:dyDescent="0.25"/>
    <row r="413" ht="12" customHeight="1" x14ac:dyDescent="0.25"/>
    <row r="414" ht="12" customHeight="1" x14ac:dyDescent="0.25"/>
    <row r="415" ht="12" customHeight="1" x14ac:dyDescent="0.25"/>
    <row r="416" ht="12" customHeight="1" x14ac:dyDescent="0.25"/>
    <row r="417" ht="12" customHeight="1" x14ac:dyDescent="0.25"/>
    <row r="418" ht="12" customHeight="1" x14ac:dyDescent="0.25"/>
    <row r="419" ht="12" customHeight="1" x14ac:dyDescent="0.25"/>
    <row r="420" ht="12" customHeight="1" x14ac:dyDescent="0.25"/>
    <row r="421" ht="12" customHeight="1" x14ac:dyDescent="0.25"/>
    <row r="422" ht="12" customHeight="1" x14ac:dyDescent="0.25"/>
    <row r="423" ht="12" customHeight="1" x14ac:dyDescent="0.25"/>
    <row r="424" ht="12" customHeight="1" x14ac:dyDescent="0.25"/>
    <row r="425" ht="12" customHeight="1" x14ac:dyDescent="0.25"/>
    <row r="426" ht="12" customHeight="1" x14ac:dyDescent="0.25"/>
    <row r="427" ht="12" customHeight="1" x14ac:dyDescent="0.25"/>
    <row r="428" ht="12" customHeight="1" x14ac:dyDescent="0.25"/>
    <row r="429" ht="12" customHeight="1" x14ac:dyDescent="0.25"/>
    <row r="430" ht="12" customHeight="1" x14ac:dyDescent="0.25"/>
    <row r="431" ht="12" customHeight="1" x14ac:dyDescent="0.25"/>
    <row r="432" ht="12" customHeight="1" x14ac:dyDescent="0.25"/>
    <row r="433" ht="12" customHeight="1" x14ac:dyDescent="0.25"/>
    <row r="434" ht="12" customHeight="1" x14ac:dyDescent="0.25"/>
    <row r="435" ht="12" customHeight="1" x14ac:dyDescent="0.25"/>
    <row r="436" ht="12" customHeight="1" x14ac:dyDescent="0.25"/>
    <row r="437" ht="12" customHeight="1" x14ac:dyDescent="0.25"/>
    <row r="438" ht="12" customHeight="1" x14ac:dyDescent="0.25"/>
    <row r="439" ht="12" customHeight="1" x14ac:dyDescent="0.25"/>
    <row r="440" ht="12" customHeight="1" x14ac:dyDescent="0.25"/>
    <row r="441" ht="12" customHeight="1" x14ac:dyDescent="0.25"/>
    <row r="442" ht="12" customHeight="1" x14ac:dyDescent="0.25"/>
    <row r="443" ht="12" customHeight="1" x14ac:dyDescent="0.25"/>
    <row r="444" ht="12" customHeight="1" x14ac:dyDescent="0.25"/>
    <row r="445" ht="12" customHeight="1" x14ac:dyDescent="0.25"/>
    <row r="446" ht="12" customHeight="1" x14ac:dyDescent="0.25"/>
    <row r="447" ht="12" customHeight="1" x14ac:dyDescent="0.25"/>
    <row r="448" ht="12" customHeight="1" x14ac:dyDescent="0.25"/>
    <row r="449" ht="12" customHeight="1" x14ac:dyDescent="0.25"/>
    <row r="450" ht="12" customHeight="1" x14ac:dyDescent="0.25"/>
    <row r="451" ht="12" customHeight="1" x14ac:dyDescent="0.25"/>
    <row r="452" ht="12" customHeight="1" x14ac:dyDescent="0.25"/>
    <row r="453" ht="12" customHeight="1" x14ac:dyDescent="0.25"/>
    <row r="454" ht="12" customHeight="1" x14ac:dyDescent="0.25"/>
    <row r="455" ht="12" customHeight="1" x14ac:dyDescent="0.25"/>
    <row r="456" ht="12" customHeight="1" x14ac:dyDescent="0.25"/>
    <row r="457" ht="12" customHeight="1" x14ac:dyDescent="0.25"/>
    <row r="458" ht="12" customHeight="1" x14ac:dyDescent="0.25"/>
    <row r="459" ht="12"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sheetData>
  <mergeCells count="1">
    <mergeCell ref="C6:L6"/>
  </mergeCells>
  <pageMargins left="0.70866141732283472" right="0.70866141732283472" top="0.55118110236220474" bottom="0.35433070866141736" header="0.31496062992125984" footer="0.11811023622047245"/>
  <pageSetup paperSize="9" orientation="landscape" r:id="rId2"/>
  <headerFooter>
    <oddFooter>&amp;L&amp;8&amp;F&amp;C&amp;8&amp;P / &amp;N&amp;R&amp;8&amp;A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4"/>
  <sheetViews>
    <sheetView zoomScaleNormal="100" workbookViewId="0">
      <selection activeCell="A2" sqref="A2"/>
    </sheetView>
  </sheetViews>
  <sheetFormatPr defaultRowHeight="15" x14ac:dyDescent="0.25"/>
  <cols>
    <col min="1" max="1" width="96" style="26" bestFit="1" customWidth="1"/>
    <col min="2" max="2" width="30.7109375" style="26" customWidth="1"/>
    <col min="3" max="3" width="20.42578125" style="26" customWidth="1"/>
    <col min="4" max="4" width="16.7109375" style="26" customWidth="1"/>
    <col min="5" max="5" width="6.5703125" style="27" customWidth="1"/>
  </cols>
  <sheetData>
    <row r="1" spans="1:5" x14ac:dyDescent="0.25">
      <c r="A1" s="149" t="s">
        <v>448</v>
      </c>
    </row>
    <row r="2" spans="1:5" ht="10.9" customHeight="1" x14ac:dyDescent="0.25">
      <c r="A2" s="197" t="s">
        <v>436</v>
      </c>
    </row>
    <row r="3" spans="1:5" ht="7.9" customHeight="1" x14ac:dyDescent="0.25"/>
    <row r="4" spans="1:5" x14ac:dyDescent="0.25">
      <c r="A4" s="28"/>
      <c r="B4" s="29" t="s">
        <v>314</v>
      </c>
      <c r="C4" s="164" t="s">
        <v>415</v>
      </c>
      <c r="D4" s="30" t="s">
        <v>315</v>
      </c>
      <c r="E4" s="141" t="s">
        <v>434</v>
      </c>
    </row>
    <row r="5" spans="1:5" ht="22.5" x14ac:dyDescent="0.25">
      <c r="A5" s="28" t="s">
        <v>316</v>
      </c>
      <c r="B5" s="142" t="s">
        <v>317</v>
      </c>
      <c r="C5" s="161"/>
      <c r="D5" s="143"/>
      <c r="E5" s="141">
        <v>8</v>
      </c>
    </row>
    <row r="6" spans="1:5" ht="11.45" customHeight="1" x14ac:dyDescent="0.25">
      <c r="A6" s="28" t="s">
        <v>318</v>
      </c>
      <c r="B6" s="142" t="s">
        <v>319</v>
      </c>
      <c r="C6" s="161" t="s">
        <v>320</v>
      </c>
      <c r="D6" s="143" t="s">
        <v>321</v>
      </c>
      <c r="E6" s="141">
        <v>9</v>
      </c>
    </row>
    <row r="7" spans="1:5" ht="11.45" customHeight="1" x14ac:dyDescent="0.25">
      <c r="A7" s="28" t="s">
        <v>322</v>
      </c>
      <c r="B7" s="142" t="s">
        <v>323</v>
      </c>
      <c r="C7" s="161" t="s">
        <v>324</v>
      </c>
      <c r="D7" s="143"/>
      <c r="E7" s="141">
        <v>6</v>
      </c>
    </row>
    <row r="8" spans="1:5" ht="11.45" customHeight="1" x14ac:dyDescent="0.25">
      <c r="A8" s="28" t="s">
        <v>325</v>
      </c>
      <c r="B8" s="142" t="s">
        <v>326</v>
      </c>
      <c r="C8" s="161"/>
      <c r="D8" s="143"/>
      <c r="E8" s="141">
        <v>4</v>
      </c>
    </row>
    <row r="9" spans="1:5" ht="21.95" customHeight="1" x14ac:dyDescent="0.25">
      <c r="A9" s="28" t="s">
        <v>327</v>
      </c>
      <c r="B9" s="142" t="s">
        <v>328</v>
      </c>
      <c r="C9" s="161"/>
      <c r="D9" s="143"/>
      <c r="E9" s="141">
        <v>12</v>
      </c>
    </row>
    <row r="10" spans="1:5" ht="11.45" customHeight="1" x14ac:dyDescent="0.25">
      <c r="A10" s="28" t="s">
        <v>329</v>
      </c>
      <c r="B10" s="142"/>
      <c r="C10" s="161"/>
      <c r="D10" s="143" t="s">
        <v>53</v>
      </c>
      <c r="E10" s="141">
        <v>1</v>
      </c>
    </row>
    <row r="11" spans="1:5" ht="11.45" customHeight="1" x14ac:dyDescent="0.25">
      <c r="A11" s="28" t="s">
        <v>330</v>
      </c>
      <c r="B11" s="142" t="s">
        <v>58</v>
      </c>
      <c r="C11" s="161"/>
      <c r="D11" s="143" t="s">
        <v>331</v>
      </c>
      <c r="E11" s="141">
        <v>4</v>
      </c>
    </row>
    <row r="12" spans="1:5" ht="11.45" customHeight="1" x14ac:dyDescent="0.25">
      <c r="A12" s="28" t="s">
        <v>332</v>
      </c>
      <c r="B12" s="142" t="s">
        <v>333</v>
      </c>
      <c r="C12" s="161"/>
      <c r="D12" s="143"/>
      <c r="E12" s="141">
        <v>7</v>
      </c>
    </row>
    <row r="13" spans="1:5" ht="21.95" customHeight="1" x14ac:dyDescent="0.25">
      <c r="A13" s="28" t="s">
        <v>334</v>
      </c>
      <c r="B13" s="142" t="s">
        <v>335</v>
      </c>
      <c r="C13" s="161"/>
      <c r="D13" s="143"/>
      <c r="E13" s="141">
        <v>8</v>
      </c>
    </row>
    <row r="14" spans="1:5" ht="11.45" customHeight="1" x14ac:dyDescent="0.25">
      <c r="A14" s="28" t="s">
        <v>433</v>
      </c>
      <c r="B14" s="142" t="s">
        <v>75</v>
      </c>
      <c r="C14" s="161"/>
      <c r="D14" s="143"/>
      <c r="E14" s="141">
        <v>1</v>
      </c>
    </row>
    <row r="15" spans="1:5" ht="11.45" customHeight="1" x14ac:dyDescent="0.25">
      <c r="A15" s="28" t="s">
        <v>336</v>
      </c>
      <c r="B15" s="142"/>
      <c r="C15" s="161" t="s">
        <v>76</v>
      </c>
      <c r="D15" s="143"/>
      <c r="E15" s="141">
        <v>1</v>
      </c>
    </row>
    <row r="16" spans="1:5" ht="11.45" customHeight="1" x14ac:dyDescent="0.25">
      <c r="A16" s="28" t="s">
        <v>337</v>
      </c>
      <c r="B16" s="142" t="s">
        <v>338</v>
      </c>
      <c r="C16" s="161"/>
      <c r="D16" s="143" t="s">
        <v>82</v>
      </c>
      <c r="E16" s="141">
        <v>5</v>
      </c>
    </row>
    <row r="17" spans="1:5" ht="11.45" customHeight="1" x14ac:dyDescent="0.25">
      <c r="A17" s="28" t="s">
        <v>339</v>
      </c>
      <c r="B17" s="142" t="s">
        <v>340</v>
      </c>
      <c r="C17" s="161"/>
      <c r="D17" s="143"/>
      <c r="E17" s="141">
        <v>8</v>
      </c>
    </row>
    <row r="18" spans="1:5" ht="21.95" customHeight="1" x14ac:dyDescent="0.25">
      <c r="A18" s="28" t="s">
        <v>341</v>
      </c>
      <c r="B18" s="142"/>
      <c r="C18" s="161"/>
      <c r="D18" s="143" t="s">
        <v>342</v>
      </c>
      <c r="E18" s="141">
        <v>7</v>
      </c>
    </row>
    <row r="19" spans="1:5" ht="11.45" customHeight="1" x14ac:dyDescent="0.25">
      <c r="A19" s="28" t="s">
        <v>343</v>
      </c>
      <c r="B19" s="142"/>
      <c r="C19" s="161" t="s">
        <v>344</v>
      </c>
      <c r="D19" s="143"/>
      <c r="E19" s="141">
        <v>2</v>
      </c>
    </row>
    <row r="20" spans="1:5" ht="21.95" customHeight="1" x14ac:dyDescent="0.25">
      <c r="A20" s="28" t="s">
        <v>345</v>
      </c>
      <c r="B20" s="142" t="s">
        <v>346</v>
      </c>
      <c r="C20" s="161"/>
      <c r="D20" s="143"/>
      <c r="E20" s="141">
        <v>12</v>
      </c>
    </row>
    <row r="21" spans="1:5" ht="11.45" customHeight="1" x14ac:dyDescent="0.25">
      <c r="A21" s="28" t="s">
        <v>347</v>
      </c>
      <c r="B21" s="142" t="s">
        <v>348</v>
      </c>
      <c r="C21" s="161" t="s">
        <v>349</v>
      </c>
      <c r="D21" s="143"/>
      <c r="E21" s="141">
        <v>6</v>
      </c>
    </row>
    <row r="22" spans="1:5" ht="11.45" customHeight="1" x14ac:dyDescent="0.25">
      <c r="A22" s="28" t="s">
        <v>350</v>
      </c>
      <c r="B22" s="142" t="s">
        <v>351</v>
      </c>
      <c r="C22" s="161"/>
      <c r="D22" s="143"/>
      <c r="E22" s="141">
        <v>3</v>
      </c>
    </row>
    <row r="23" spans="1:5" ht="21.95" customHeight="1" x14ac:dyDescent="0.25">
      <c r="A23" s="28" t="s">
        <v>352</v>
      </c>
      <c r="B23" s="142"/>
      <c r="C23" s="161" t="s">
        <v>353</v>
      </c>
      <c r="D23" s="143"/>
      <c r="E23" s="141">
        <v>7</v>
      </c>
    </row>
    <row r="24" spans="1:5" ht="11.45" customHeight="1" x14ac:dyDescent="0.25">
      <c r="A24" s="28" t="s">
        <v>354</v>
      </c>
      <c r="B24" s="142" t="s">
        <v>355</v>
      </c>
      <c r="C24" s="161"/>
      <c r="D24" s="143"/>
      <c r="E24" s="141">
        <v>3</v>
      </c>
    </row>
    <row r="25" spans="1:5" ht="11.45" customHeight="1" x14ac:dyDescent="0.25">
      <c r="A25" s="28" t="s">
        <v>356</v>
      </c>
      <c r="B25" s="142"/>
      <c r="C25" s="161" t="s">
        <v>357</v>
      </c>
      <c r="D25" s="143"/>
      <c r="E25" s="141">
        <v>2</v>
      </c>
    </row>
    <row r="26" spans="1:5" ht="11.45" customHeight="1" x14ac:dyDescent="0.25">
      <c r="A26" s="28" t="s">
        <v>358</v>
      </c>
      <c r="B26" s="142" t="s">
        <v>359</v>
      </c>
      <c r="C26" s="161" t="s">
        <v>360</v>
      </c>
      <c r="D26" s="143"/>
      <c r="E26" s="141">
        <v>8</v>
      </c>
    </row>
    <row r="27" spans="1:5" ht="11.45" customHeight="1" x14ac:dyDescent="0.25">
      <c r="A27" s="28" t="s">
        <v>361</v>
      </c>
      <c r="B27" s="142" t="s">
        <v>362</v>
      </c>
      <c r="C27" s="161"/>
      <c r="D27" s="143"/>
      <c r="E27" s="141">
        <v>9</v>
      </c>
    </row>
    <row r="28" spans="1:5" ht="30" customHeight="1" x14ac:dyDescent="0.25">
      <c r="A28" s="28" t="s">
        <v>363</v>
      </c>
      <c r="B28" s="142"/>
      <c r="C28" s="161" t="s">
        <v>603</v>
      </c>
      <c r="D28" s="143"/>
      <c r="E28" s="141">
        <v>12</v>
      </c>
    </row>
    <row r="29" spans="1:5" ht="11.45" customHeight="1" x14ac:dyDescent="0.25">
      <c r="A29" s="28" t="s">
        <v>364</v>
      </c>
      <c r="B29" s="142" t="s">
        <v>163</v>
      </c>
      <c r="C29" s="161"/>
      <c r="D29" s="143"/>
      <c r="E29" s="141">
        <v>1</v>
      </c>
    </row>
    <row r="30" spans="1:5" ht="11.45" customHeight="1" x14ac:dyDescent="0.25">
      <c r="A30" s="28" t="s">
        <v>365</v>
      </c>
      <c r="B30" s="142" t="s">
        <v>366</v>
      </c>
      <c r="C30" s="161" t="s">
        <v>367</v>
      </c>
      <c r="D30" s="143"/>
      <c r="E30" s="141">
        <v>9</v>
      </c>
    </row>
    <row r="31" spans="1:5" ht="33.75" x14ac:dyDescent="0.25">
      <c r="A31" s="28" t="s">
        <v>368</v>
      </c>
      <c r="B31" s="142"/>
      <c r="C31" s="161" t="s">
        <v>369</v>
      </c>
      <c r="D31" s="143"/>
      <c r="E31" s="141">
        <v>12</v>
      </c>
    </row>
    <row r="32" spans="1:5" ht="21.95" customHeight="1" x14ac:dyDescent="0.25">
      <c r="A32" s="28" t="s">
        <v>370</v>
      </c>
      <c r="B32" s="142" t="s">
        <v>371</v>
      </c>
      <c r="C32" s="161"/>
      <c r="D32" s="143"/>
      <c r="E32" s="141">
        <v>9</v>
      </c>
    </row>
    <row r="33" spans="1:5" ht="21.95" customHeight="1" x14ac:dyDescent="0.25">
      <c r="A33" s="28" t="s">
        <v>372</v>
      </c>
      <c r="B33" s="142" t="s">
        <v>373</v>
      </c>
      <c r="C33" s="161"/>
      <c r="D33" s="143"/>
      <c r="E33" s="141">
        <v>9</v>
      </c>
    </row>
    <row r="34" spans="1:5" ht="11.45" customHeight="1" x14ac:dyDescent="0.25">
      <c r="A34" s="28" t="s">
        <v>374</v>
      </c>
      <c r="B34" s="142" t="s">
        <v>375</v>
      </c>
      <c r="C34" s="161"/>
      <c r="D34" s="143"/>
      <c r="E34" s="141">
        <v>3</v>
      </c>
    </row>
    <row r="35" spans="1:5" ht="11.45" customHeight="1" x14ac:dyDescent="0.25">
      <c r="A35" s="28" t="s">
        <v>376</v>
      </c>
      <c r="B35" s="142"/>
      <c r="C35" s="161" t="s">
        <v>377</v>
      </c>
      <c r="D35" s="143"/>
      <c r="E35" s="141">
        <v>2</v>
      </c>
    </row>
    <row r="36" spans="1:5" ht="11.45" customHeight="1" x14ac:dyDescent="0.25">
      <c r="A36" s="28" t="s">
        <v>378</v>
      </c>
      <c r="B36" s="142" t="s">
        <v>379</v>
      </c>
      <c r="C36" s="161"/>
      <c r="D36" s="143"/>
      <c r="E36" s="141">
        <v>4</v>
      </c>
    </row>
    <row r="37" spans="1:5" ht="11.45" customHeight="1" x14ac:dyDescent="0.25">
      <c r="A37" s="28" t="s">
        <v>380</v>
      </c>
      <c r="B37" s="142" t="s">
        <v>381</v>
      </c>
      <c r="C37" s="161" t="s">
        <v>382</v>
      </c>
      <c r="D37" s="143" t="s">
        <v>218</v>
      </c>
      <c r="E37" s="141">
        <v>8</v>
      </c>
    </row>
    <row r="38" spans="1:5" ht="11.45" customHeight="1" x14ac:dyDescent="0.25">
      <c r="A38" s="28" t="s">
        <v>383</v>
      </c>
      <c r="B38" s="142" t="s">
        <v>384</v>
      </c>
      <c r="C38" s="161"/>
      <c r="D38" s="143"/>
      <c r="E38" s="141">
        <v>2</v>
      </c>
    </row>
    <row r="39" spans="1:5" ht="11.45" customHeight="1" x14ac:dyDescent="0.25">
      <c r="A39" s="28" t="s">
        <v>385</v>
      </c>
      <c r="B39" s="142"/>
      <c r="C39" s="161" t="s">
        <v>386</v>
      </c>
      <c r="D39" s="143"/>
      <c r="E39" s="141">
        <v>5</v>
      </c>
    </row>
    <row r="40" spans="1:5" ht="11.45" customHeight="1" x14ac:dyDescent="0.25">
      <c r="A40" s="28" t="s">
        <v>387</v>
      </c>
      <c r="B40" s="142"/>
      <c r="C40" s="161" t="s">
        <v>388</v>
      </c>
      <c r="D40" s="143"/>
      <c r="E40" s="141">
        <v>3</v>
      </c>
    </row>
    <row r="41" spans="1:5" ht="11.45" customHeight="1" x14ac:dyDescent="0.25">
      <c r="A41" s="28" t="s">
        <v>389</v>
      </c>
      <c r="B41" s="142" t="s">
        <v>390</v>
      </c>
      <c r="C41" s="161" t="s">
        <v>236</v>
      </c>
      <c r="D41" s="143"/>
      <c r="E41" s="141">
        <v>6</v>
      </c>
    </row>
    <row r="42" spans="1:5" ht="11.45" customHeight="1" x14ac:dyDescent="0.25">
      <c r="A42" s="28" t="s">
        <v>391</v>
      </c>
      <c r="B42" s="142"/>
      <c r="C42" s="161" t="s">
        <v>392</v>
      </c>
      <c r="D42" s="143"/>
      <c r="E42" s="141">
        <v>6</v>
      </c>
    </row>
    <row r="43" spans="1:5" ht="11.45" customHeight="1" x14ac:dyDescent="0.25">
      <c r="A43" s="28" t="s">
        <v>393</v>
      </c>
      <c r="B43" s="142" t="s">
        <v>394</v>
      </c>
      <c r="C43" s="161"/>
      <c r="D43" s="143"/>
      <c r="E43" s="141">
        <v>3</v>
      </c>
    </row>
    <row r="44" spans="1:5" ht="11.45" customHeight="1" x14ac:dyDescent="0.25">
      <c r="A44" s="28" t="s">
        <v>395</v>
      </c>
      <c r="B44" s="142" t="s">
        <v>396</v>
      </c>
      <c r="C44" s="161"/>
      <c r="D44" s="143"/>
      <c r="E44" s="141">
        <v>4</v>
      </c>
    </row>
    <row r="45" spans="1:5" ht="21.95" customHeight="1" x14ac:dyDescent="0.25">
      <c r="A45" s="28" t="s">
        <v>397</v>
      </c>
      <c r="B45" s="142" t="s">
        <v>398</v>
      </c>
      <c r="C45" s="161" t="s">
        <v>399</v>
      </c>
      <c r="D45" s="143"/>
      <c r="E45" s="141">
        <v>9</v>
      </c>
    </row>
    <row r="46" spans="1:5" ht="11.45" customHeight="1" x14ac:dyDescent="0.25">
      <c r="A46" s="28" t="s">
        <v>400</v>
      </c>
      <c r="B46" s="142" t="s">
        <v>401</v>
      </c>
      <c r="C46" s="161"/>
      <c r="D46" s="143"/>
      <c r="E46" s="141">
        <v>8</v>
      </c>
    </row>
    <row r="47" spans="1:5" ht="11.45" customHeight="1" x14ac:dyDescent="0.25">
      <c r="A47" s="28" t="s">
        <v>402</v>
      </c>
      <c r="B47" s="142" t="s">
        <v>403</v>
      </c>
      <c r="C47" s="161"/>
      <c r="D47" s="143"/>
      <c r="E47" s="141">
        <v>8</v>
      </c>
    </row>
    <row r="48" spans="1:5" ht="21.95" customHeight="1" x14ac:dyDescent="0.25">
      <c r="A48" s="28" t="s">
        <v>404</v>
      </c>
      <c r="B48" s="142" t="s">
        <v>405</v>
      </c>
      <c r="C48" s="161"/>
      <c r="D48" s="143"/>
      <c r="E48" s="141">
        <v>10</v>
      </c>
    </row>
    <row r="49" spans="1:5" ht="21.95" customHeight="1" x14ac:dyDescent="0.25">
      <c r="A49" s="28" t="s">
        <v>406</v>
      </c>
      <c r="B49" s="142" t="s">
        <v>407</v>
      </c>
      <c r="C49" s="161"/>
      <c r="D49" s="143"/>
      <c r="E49" s="141">
        <v>12</v>
      </c>
    </row>
    <row r="50" spans="1:5" ht="21.95" customHeight="1" x14ac:dyDescent="0.25">
      <c r="A50" s="28" t="s">
        <v>408</v>
      </c>
      <c r="B50" s="142" t="s">
        <v>409</v>
      </c>
      <c r="C50" s="161"/>
      <c r="D50" s="143"/>
      <c r="E50" s="141">
        <v>11</v>
      </c>
    </row>
    <row r="51" spans="1:5" ht="11.45" customHeight="1" x14ac:dyDescent="0.25">
      <c r="A51" s="28" t="s">
        <v>410</v>
      </c>
      <c r="B51" s="143"/>
      <c r="C51" s="161" t="s">
        <v>411</v>
      </c>
      <c r="D51" s="143"/>
      <c r="E51" s="141">
        <v>4</v>
      </c>
    </row>
    <row r="52" spans="1:5" ht="11.45" customHeight="1" x14ac:dyDescent="0.25">
      <c r="C52" s="162"/>
      <c r="E52" s="139"/>
    </row>
    <row r="53" spans="1:5" ht="11.45" customHeight="1" x14ac:dyDescent="0.25">
      <c r="A53" s="140" t="s">
        <v>435</v>
      </c>
      <c r="B53" s="144">
        <f>E53-C53-D53</f>
        <v>194</v>
      </c>
      <c r="C53" s="163">
        <v>84</v>
      </c>
      <c r="D53" s="144">
        <v>15</v>
      </c>
      <c r="E53" s="138">
        <f>SUM(E5:E51)</f>
        <v>293</v>
      </c>
    </row>
    <row r="54" spans="1:5" ht="11.45" customHeight="1" x14ac:dyDescent="0.25">
      <c r="A54" s="140"/>
      <c r="B54" s="140"/>
      <c r="C54" s="140"/>
      <c r="D54" s="140"/>
      <c r="E54" s="139"/>
    </row>
    <row r="55" spans="1:5" ht="11.45" customHeight="1" x14ac:dyDescent="0.25">
      <c r="A55" s="140" t="s">
        <v>412</v>
      </c>
      <c r="B55" s="140"/>
      <c r="C55" s="140"/>
      <c r="D55" s="140"/>
      <c r="E55" s="139"/>
    </row>
    <row r="56" spans="1:5" ht="11.45" customHeight="1" x14ac:dyDescent="0.25">
      <c r="A56" s="897" t="s">
        <v>413</v>
      </c>
      <c r="B56" s="140"/>
      <c r="C56" s="140"/>
      <c r="D56" s="140"/>
      <c r="E56" s="139"/>
    </row>
    <row r="57" spans="1:5" ht="11.45" customHeight="1" x14ac:dyDescent="0.25">
      <c r="E57" s="139"/>
    </row>
    <row r="58" spans="1:5" x14ac:dyDescent="0.25">
      <c r="E58" s="139"/>
    </row>
    <row r="59" spans="1:5" x14ac:dyDescent="0.25">
      <c r="E59" s="139"/>
    </row>
    <row r="60" spans="1:5" x14ac:dyDescent="0.25">
      <c r="E60" s="139"/>
    </row>
    <row r="61" spans="1:5" x14ac:dyDescent="0.25">
      <c r="E61" s="139"/>
    </row>
    <row r="62" spans="1:5" x14ac:dyDescent="0.25">
      <c r="E62" s="139"/>
    </row>
    <row r="63" spans="1:5" x14ac:dyDescent="0.25">
      <c r="E63" s="139"/>
    </row>
    <row r="64" spans="1:5" x14ac:dyDescent="0.25">
      <c r="E64" s="139"/>
    </row>
    <row r="65" spans="5:5" x14ac:dyDescent="0.25">
      <c r="E65" s="139"/>
    </row>
    <row r="66" spans="5:5" x14ac:dyDescent="0.25">
      <c r="E66" s="139"/>
    </row>
    <row r="67" spans="5:5" x14ac:dyDescent="0.25">
      <c r="E67" s="139"/>
    </row>
    <row r="68" spans="5:5" x14ac:dyDescent="0.25">
      <c r="E68" s="139"/>
    </row>
    <row r="69" spans="5:5" x14ac:dyDescent="0.25">
      <c r="E69" s="139"/>
    </row>
    <row r="70" spans="5:5" x14ac:dyDescent="0.25">
      <c r="E70" s="139"/>
    </row>
    <row r="71" spans="5:5" x14ac:dyDescent="0.25">
      <c r="E71" s="139"/>
    </row>
    <row r="72" spans="5:5" x14ac:dyDescent="0.25">
      <c r="E72" s="139"/>
    </row>
    <row r="73" spans="5:5" x14ac:dyDescent="0.25">
      <c r="E73" s="139"/>
    </row>
    <row r="74" spans="5:5" x14ac:dyDescent="0.25">
      <c r="E74" s="139"/>
    </row>
  </sheetData>
  <hyperlinks>
    <hyperlink ref="A56" r:id="rId1" xr:uid="{00000000-0004-0000-0100-000000000000}"/>
  </hyperlinks>
  <pageMargins left="0.70866141732283472" right="0.51181102362204722" top="0.62992125984251968" bottom="0.35433070866141736" header="0.27559055118110237" footer="0.15748031496062992"/>
  <pageSetup paperSize="9" scale="94" orientation="portrait" r:id="rId2"/>
  <headerFooter>
    <oddFooter>&amp;L&amp;8&amp;F&amp;C&amp;8&amp;    Page &amp;P / &amp;N&amp;R&amp;8&amp;A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330"/>
  <sheetViews>
    <sheetView showGridLines="0" tabSelected="1" workbookViewId="0">
      <selection activeCell="M19" sqref="M19"/>
    </sheetView>
  </sheetViews>
  <sheetFormatPr defaultColWidth="8.7109375" defaultRowHeight="12.75" customHeight="1" x14ac:dyDescent="0.2"/>
  <cols>
    <col min="1" max="1" width="86.85546875" style="1" bestFit="1" customWidth="1"/>
    <col min="2" max="2" width="6.28515625" style="1" customWidth="1"/>
    <col min="3" max="3" width="10.7109375" style="1" customWidth="1"/>
    <col min="4" max="4" width="11.5703125" style="4" customWidth="1"/>
    <col min="5" max="5" width="14" style="4" customWidth="1"/>
    <col min="6" max="8" width="8.7109375" style="16" customWidth="1"/>
    <col min="9" max="11" width="9.7109375" style="240" customWidth="1"/>
    <col min="12" max="16384" width="8.7109375" style="1"/>
  </cols>
  <sheetData>
    <row r="1" spans="1:11" ht="12.75" customHeight="1" x14ac:dyDescent="0.2">
      <c r="A1" s="149" t="s">
        <v>520</v>
      </c>
    </row>
    <row r="3" spans="1:11" ht="34.9" customHeight="1" x14ac:dyDescent="0.2">
      <c r="A3" s="258" t="s">
        <v>445</v>
      </c>
      <c r="B3" s="350" t="s">
        <v>509</v>
      </c>
      <c r="C3" s="259" t="s">
        <v>558</v>
      </c>
      <c r="D3" s="259" t="s">
        <v>1</v>
      </c>
      <c r="E3" s="260" t="s">
        <v>458</v>
      </c>
      <c r="F3" s="218" t="s">
        <v>2</v>
      </c>
      <c r="G3" s="219" t="s">
        <v>3</v>
      </c>
      <c r="H3" s="220" t="s">
        <v>426</v>
      </c>
      <c r="I3" s="218" t="s">
        <v>506</v>
      </c>
      <c r="J3" s="221" t="s">
        <v>507</v>
      </c>
      <c r="K3" s="219" t="s">
        <v>508</v>
      </c>
    </row>
    <row r="4" spans="1:11" ht="11.45" customHeight="1" x14ac:dyDescent="0.2">
      <c r="A4" s="153">
        <v>2010</v>
      </c>
      <c r="B4" s="351" t="s">
        <v>459</v>
      </c>
      <c r="C4" s="222" t="s">
        <v>561</v>
      </c>
      <c r="D4" s="222" t="s">
        <v>4</v>
      </c>
      <c r="E4" s="222" t="s">
        <v>5</v>
      </c>
      <c r="F4" s="223">
        <v>41996.49</v>
      </c>
      <c r="G4" s="224">
        <v>49438.67</v>
      </c>
      <c r="H4" s="225" t="s">
        <v>314</v>
      </c>
      <c r="I4" s="223">
        <v>17968</v>
      </c>
      <c r="J4" s="226">
        <v>17968</v>
      </c>
      <c r="K4" s="224">
        <v>17968</v>
      </c>
    </row>
    <row r="5" spans="1:11" ht="11.45" customHeight="1" x14ac:dyDescent="0.2">
      <c r="A5" s="154">
        <v>2008</v>
      </c>
      <c r="B5" s="351" t="s">
        <v>459</v>
      </c>
      <c r="C5" s="222" t="s">
        <v>561</v>
      </c>
      <c r="D5" s="222" t="s">
        <v>6</v>
      </c>
      <c r="E5" s="222" t="s">
        <v>7</v>
      </c>
      <c r="F5" s="223">
        <v>40349.86</v>
      </c>
      <c r="G5" s="224">
        <v>47266.79</v>
      </c>
      <c r="H5" s="225" t="s">
        <v>314</v>
      </c>
      <c r="I5" s="223">
        <v>9307</v>
      </c>
      <c r="J5" s="226">
        <v>9307</v>
      </c>
      <c r="K5" s="224">
        <v>9307</v>
      </c>
    </row>
    <row r="6" spans="1:11" ht="11.45" customHeight="1" x14ac:dyDescent="0.2">
      <c r="A6" s="154">
        <v>2003</v>
      </c>
      <c r="B6" s="351" t="s">
        <v>459</v>
      </c>
      <c r="C6" s="222" t="s">
        <v>561</v>
      </c>
      <c r="D6" s="222" t="s">
        <v>8</v>
      </c>
      <c r="E6" s="222" t="s">
        <v>9</v>
      </c>
      <c r="F6" s="223">
        <v>25580.84</v>
      </c>
      <c r="G6" s="224">
        <v>29416.880000000001</v>
      </c>
      <c r="H6" s="225" t="s">
        <v>314</v>
      </c>
      <c r="I6" s="223">
        <v>10131</v>
      </c>
      <c r="J6" s="226">
        <v>10131</v>
      </c>
      <c r="K6" s="224">
        <v>10131</v>
      </c>
    </row>
    <row r="7" spans="1:11" ht="11.45" customHeight="1" x14ac:dyDescent="0.2">
      <c r="A7" s="154">
        <v>2001</v>
      </c>
      <c r="B7" s="351" t="s">
        <v>459</v>
      </c>
      <c r="C7" s="222" t="s">
        <v>561</v>
      </c>
      <c r="D7" s="222" t="s">
        <v>10</v>
      </c>
      <c r="E7" s="222" t="s">
        <v>11</v>
      </c>
      <c r="F7" s="223">
        <v>23842</v>
      </c>
      <c r="G7" s="224">
        <v>27281.22</v>
      </c>
      <c r="H7" s="225" t="s">
        <v>314</v>
      </c>
      <c r="I7" s="223">
        <v>6739</v>
      </c>
      <c r="J7" s="226">
        <v>6739</v>
      </c>
      <c r="K7" s="224">
        <v>6739</v>
      </c>
    </row>
    <row r="8" spans="1:11" ht="11.45" customHeight="1" x14ac:dyDescent="0.2">
      <c r="A8" s="154">
        <v>1995</v>
      </c>
      <c r="B8" s="351" t="s">
        <v>459</v>
      </c>
      <c r="C8" s="222" t="s">
        <v>561</v>
      </c>
      <c r="D8" s="222" t="s">
        <v>12</v>
      </c>
      <c r="E8" s="222" t="s">
        <v>13</v>
      </c>
      <c r="F8" s="223">
        <v>18538</v>
      </c>
      <c r="G8" s="224">
        <v>21085.599999999999</v>
      </c>
      <c r="H8" s="225" t="s">
        <v>314</v>
      </c>
      <c r="I8" s="223">
        <v>6777</v>
      </c>
      <c r="J8" s="226">
        <v>6777</v>
      </c>
      <c r="K8" s="224">
        <v>6777</v>
      </c>
    </row>
    <row r="9" spans="1:11" ht="11.45" customHeight="1" x14ac:dyDescent="0.2">
      <c r="A9" s="154">
        <v>1989</v>
      </c>
      <c r="B9" s="351" t="s">
        <v>459</v>
      </c>
      <c r="C9" s="222" t="s">
        <v>561</v>
      </c>
      <c r="D9" s="222" t="s">
        <v>14</v>
      </c>
      <c r="E9" s="222" t="s">
        <v>15</v>
      </c>
      <c r="F9" s="223">
        <v>16586.599999999999</v>
      </c>
      <c r="G9" s="224">
        <v>18798.5</v>
      </c>
      <c r="H9" s="225" t="s">
        <v>314</v>
      </c>
      <c r="I9" s="223">
        <v>14407</v>
      </c>
      <c r="J9" s="226">
        <v>14407</v>
      </c>
      <c r="K9" s="224">
        <v>14407</v>
      </c>
    </row>
    <row r="10" spans="1:11" ht="11.45" customHeight="1" x14ac:dyDescent="0.2">
      <c r="A10" s="154">
        <v>1985</v>
      </c>
      <c r="B10" s="351" t="s">
        <v>459</v>
      </c>
      <c r="C10" s="222" t="s">
        <v>561</v>
      </c>
      <c r="D10" s="222" t="s">
        <v>16</v>
      </c>
      <c r="E10" s="222" t="s">
        <v>17</v>
      </c>
      <c r="F10" s="223">
        <v>12034.52</v>
      </c>
      <c r="G10" s="224">
        <v>13353.74</v>
      </c>
      <c r="H10" s="225" t="s">
        <v>314</v>
      </c>
      <c r="I10" s="223">
        <v>7534</v>
      </c>
      <c r="J10" s="226">
        <v>7534</v>
      </c>
      <c r="K10" s="224">
        <v>7534</v>
      </c>
    </row>
    <row r="11" spans="1:11" ht="11.45" customHeight="1" x14ac:dyDescent="0.2">
      <c r="A11" s="155">
        <v>1981</v>
      </c>
      <c r="B11" s="351" t="s">
        <v>459</v>
      </c>
      <c r="C11" s="222" t="s">
        <v>561</v>
      </c>
      <c r="D11" s="222" t="s">
        <v>18</v>
      </c>
      <c r="E11" s="222" t="s">
        <v>19</v>
      </c>
      <c r="F11" s="223">
        <v>8881.6620000000003</v>
      </c>
      <c r="G11" s="224">
        <v>9810.9580000000005</v>
      </c>
      <c r="H11" s="225" t="s">
        <v>314</v>
      </c>
      <c r="I11" s="223">
        <v>14709</v>
      </c>
      <c r="J11" s="226">
        <v>14709</v>
      </c>
      <c r="K11" s="224">
        <v>14709</v>
      </c>
    </row>
    <row r="12" spans="1:11" ht="11.45" customHeight="1" x14ac:dyDescent="0.2">
      <c r="A12" s="153">
        <v>2013</v>
      </c>
      <c r="B12" s="352" t="s">
        <v>460</v>
      </c>
      <c r="C12" s="447" t="s">
        <v>559</v>
      </c>
      <c r="D12" s="227" t="s">
        <v>20</v>
      </c>
      <c r="E12" s="227" t="s">
        <v>21</v>
      </c>
      <c r="F12" s="228">
        <v>25702.5</v>
      </c>
      <c r="G12" s="229">
        <v>29038.93</v>
      </c>
      <c r="H12" s="230" t="s">
        <v>314</v>
      </c>
      <c r="I12" s="228">
        <v>5906</v>
      </c>
      <c r="J12" s="231">
        <v>5906</v>
      </c>
      <c r="K12" s="229">
        <v>5906</v>
      </c>
    </row>
    <row r="13" spans="1:11" ht="11.45" customHeight="1" x14ac:dyDescent="0.2">
      <c r="A13" s="154">
        <v>2010</v>
      </c>
      <c r="B13" s="351" t="s">
        <v>460</v>
      </c>
      <c r="C13" s="222" t="s">
        <v>559</v>
      </c>
      <c r="D13" s="222" t="s">
        <v>4</v>
      </c>
      <c r="E13" s="222" t="s">
        <v>22</v>
      </c>
      <c r="F13" s="223">
        <v>24421.439999999999</v>
      </c>
      <c r="G13" s="224">
        <v>27362.94</v>
      </c>
      <c r="H13" s="225" t="s">
        <v>314</v>
      </c>
      <c r="I13" s="223">
        <v>6183</v>
      </c>
      <c r="J13" s="226">
        <v>6183</v>
      </c>
      <c r="K13" s="224">
        <v>6183</v>
      </c>
    </row>
    <row r="14" spans="1:11" ht="11.45" customHeight="1" x14ac:dyDescent="0.2">
      <c r="A14" s="154">
        <v>2007</v>
      </c>
      <c r="B14" s="351" t="s">
        <v>460</v>
      </c>
      <c r="C14" s="222" t="s">
        <v>559</v>
      </c>
      <c r="D14" s="222" t="s">
        <v>6</v>
      </c>
      <c r="E14" s="222" t="s">
        <v>23</v>
      </c>
      <c r="F14" s="223">
        <v>21916.79</v>
      </c>
      <c r="G14" s="224">
        <v>24566.799999999999</v>
      </c>
      <c r="H14" s="225" t="s">
        <v>314</v>
      </c>
      <c r="I14" s="223">
        <v>5705</v>
      </c>
      <c r="J14" s="226">
        <v>5705</v>
      </c>
      <c r="K14" s="224">
        <v>5705</v>
      </c>
    </row>
    <row r="15" spans="1:11" ht="11.45" customHeight="1" x14ac:dyDescent="0.2">
      <c r="A15" s="154">
        <v>2004</v>
      </c>
      <c r="B15" s="351" t="s">
        <v>460</v>
      </c>
      <c r="C15" s="222" t="s">
        <v>559</v>
      </c>
      <c r="D15" s="222" t="s">
        <v>8</v>
      </c>
      <c r="E15" s="222" t="s">
        <v>24</v>
      </c>
      <c r="F15" s="223">
        <v>20154.14</v>
      </c>
      <c r="G15" s="224">
        <v>22556.06</v>
      </c>
      <c r="H15" s="225" t="s">
        <v>314</v>
      </c>
      <c r="I15" s="223">
        <v>5147</v>
      </c>
      <c r="J15" s="226">
        <v>5147</v>
      </c>
      <c r="K15" s="224">
        <v>5147</v>
      </c>
    </row>
    <row r="16" spans="1:11" ht="11.45" customHeight="1" x14ac:dyDescent="0.2">
      <c r="A16" s="289">
        <v>2000</v>
      </c>
      <c r="B16" s="353" t="s">
        <v>460</v>
      </c>
      <c r="C16" s="232" t="s">
        <v>559</v>
      </c>
      <c r="D16" s="232" t="s">
        <v>10</v>
      </c>
      <c r="E16" s="232" t="s">
        <v>25</v>
      </c>
      <c r="F16" s="290">
        <v>241389</v>
      </c>
      <c r="G16" s="291">
        <v>263196.5</v>
      </c>
      <c r="H16" s="292" t="s">
        <v>415</v>
      </c>
      <c r="I16" s="290">
        <v>2333</v>
      </c>
      <c r="J16" s="293">
        <v>2333</v>
      </c>
      <c r="K16" s="291">
        <v>2333</v>
      </c>
    </row>
    <row r="17" spans="1:11" ht="11.45" customHeight="1" x14ac:dyDescent="0.2">
      <c r="A17" s="289">
        <v>1997</v>
      </c>
      <c r="B17" s="353" t="s">
        <v>460</v>
      </c>
      <c r="C17" s="232" t="s">
        <v>559</v>
      </c>
      <c r="D17" s="232" t="s">
        <v>12</v>
      </c>
      <c r="E17" s="232" t="s">
        <v>26</v>
      </c>
      <c r="F17" s="290">
        <v>218708.1</v>
      </c>
      <c r="G17" s="291">
        <v>241845.2</v>
      </c>
      <c r="H17" s="292" t="s">
        <v>415</v>
      </c>
      <c r="I17" s="290">
        <v>2676</v>
      </c>
      <c r="J17" s="293">
        <v>2676</v>
      </c>
      <c r="K17" s="291">
        <v>2676</v>
      </c>
    </row>
    <row r="18" spans="1:11" ht="11.45" customHeight="1" x14ac:dyDescent="0.2">
      <c r="A18" s="156">
        <v>1995</v>
      </c>
      <c r="B18" s="351" t="s">
        <v>460</v>
      </c>
      <c r="C18" s="222" t="s">
        <v>559</v>
      </c>
      <c r="D18" s="222" t="s">
        <v>12</v>
      </c>
      <c r="E18" s="222" t="s">
        <v>27</v>
      </c>
      <c r="F18" s="223">
        <v>192430</v>
      </c>
      <c r="G18" s="224">
        <v>208665.8</v>
      </c>
      <c r="H18" s="225" t="s">
        <v>416</v>
      </c>
      <c r="I18" s="223">
        <v>0</v>
      </c>
      <c r="J18" s="226">
        <v>0</v>
      </c>
      <c r="K18" s="224">
        <v>19248</v>
      </c>
    </row>
    <row r="19" spans="1:11" ht="11.45" customHeight="1" x14ac:dyDescent="0.2">
      <c r="A19" s="289">
        <v>1994</v>
      </c>
      <c r="B19" s="353" t="s">
        <v>460</v>
      </c>
      <c r="C19" s="232" t="s">
        <v>559</v>
      </c>
      <c r="D19" s="232" t="s">
        <v>12</v>
      </c>
      <c r="E19" s="232" t="s">
        <v>28</v>
      </c>
      <c r="F19" s="290">
        <v>214407.1</v>
      </c>
      <c r="G19" s="291">
        <v>241434.4</v>
      </c>
      <c r="H19" s="292" t="s">
        <v>415</v>
      </c>
      <c r="I19" s="290">
        <v>2859</v>
      </c>
      <c r="J19" s="293">
        <v>2859</v>
      </c>
      <c r="K19" s="291">
        <v>2859</v>
      </c>
    </row>
    <row r="20" spans="1:11" ht="11.45" customHeight="1" x14ac:dyDescent="0.2">
      <c r="A20" s="156">
        <v>1987</v>
      </c>
      <c r="B20" s="354" t="s">
        <v>460</v>
      </c>
      <c r="C20" s="233" t="s">
        <v>559</v>
      </c>
      <c r="D20" s="233" t="s">
        <v>16</v>
      </c>
      <c r="E20" s="233" t="s">
        <v>29</v>
      </c>
      <c r="F20" s="234">
        <v>161658.1</v>
      </c>
      <c r="G20" s="235">
        <v>172301.5</v>
      </c>
      <c r="H20" s="236" t="s">
        <v>416</v>
      </c>
      <c r="I20" s="234">
        <v>0</v>
      </c>
      <c r="J20" s="237">
        <v>0</v>
      </c>
      <c r="K20" s="235">
        <v>11147</v>
      </c>
    </row>
    <row r="21" spans="1:11" ht="11.45" customHeight="1" x14ac:dyDescent="0.2">
      <c r="A21" s="294">
        <v>2000</v>
      </c>
      <c r="B21" s="353" t="s">
        <v>461</v>
      </c>
      <c r="C21" s="232" t="s">
        <v>559</v>
      </c>
      <c r="D21" s="232" t="s">
        <v>10</v>
      </c>
      <c r="E21" s="232" t="s">
        <v>30</v>
      </c>
      <c r="F21" s="290">
        <v>672691</v>
      </c>
      <c r="G21" s="291">
        <v>748510.6</v>
      </c>
      <c r="H21" s="292" t="s">
        <v>415</v>
      </c>
      <c r="I21" s="290">
        <v>2080</v>
      </c>
      <c r="J21" s="293">
        <v>2080</v>
      </c>
      <c r="K21" s="291">
        <v>2080</v>
      </c>
    </row>
    <row r="22" spans="1:11" ht="11.45" customHeight="1" x14ac:dyDescent="0.2">
      <c r="A22" s="154">
        <v>1997</v>
      </c>
      <c r="B22" s="351" t="s">
        <v>461</v>
      </c>
      <c r="C22" s="222" t="s">
        <v>559</v>
      </c>
      <c r="D22" s="222" t="s">
        <v>12</v>
      </c>
      <c r="E22" s="222" t="s">
        <v>31</v>
      </c>
      <c r="F22" s="223">
        <v>597664.30000000005</v>
      </c>
      <c r="G22" s="224">
        <v>645907.6</v>
      </c>
      <c r="H22" s="225" t="s">
        <v>314</v>
      </c>
      <c r="I22" s="223">
        <v>4619</v>
      </c>
      <c r="J22" s="226">
        <v>4619</v>
      </c>
      <c r="K22" s="224">
        <v>4619</v>
      </c>
    </row>
    <row r="23" spans="1:11" ht="11.45" customHeight="1" x14ac:dyDescent="0.2">
      <c r="A23" s="289">
        <v>1995</v>
      </c>
      <c r="B23" s="353" t="s">
        <v>461</v>
      </c>
      <c r="C23" s="232" t="s">
        <v>559</v>
      </c>
      <c r="D23" s="232" t="s">
        <v>12</v>
      </c>
      <c r="E23" s="232" t="s">
        <v>32</v>
      </c>
      <c r="F23" s="290">
        <v>590350</v>
      </c>
      <c r="G23" s="291">
        <v>639358.5</v>
      </c>
      <c r="H23" s="292" t="s">
        <v>415</v>
      </c>
      <c r="I23" s="290">
        <v>2627</v>
      </c>
      <c r="J23" s="293">
        <v>2627</v>
      </c>
      <c r="K23" s="291">
        <v>2627</v>
      </c>
    </row>
    <row r="24" spans="1:11" ht="11.45" customHeight="1" x14ac:dyDescent="0.2">
      <c r="A24" s="154">
        <v>1992</v>
      </c>
      <c r="B24" s="351" t="s">
        <v>461</v>
      </c>
      <c r="C24" s="222" t="s">
        <v>559</v>
      </c>
      <c r="D24" s="222" t="s">
        <v>14</v>
      </c>
      <c r="E24" s="222" t="s">
        <v>33</v>
      </c>
      <c r="F24" s="223">
        <v>482990.7</v>
      </c>
      <c r="G24" s="224">
        <v>515854</v>
      </c>
      <c r="H24" s="225" t="s">
        <v>314</v>
      </c>
      <c r="I24" s="223">
        <v>3779</v>
      </c>
      <c r="J24" s="226">
        <v>3779</v>
      </c>
      <c r="K24" s="224">
        <v>3779</v>
      </c>
    </row>
    <row r="25" spans="1:11" ht="11.45" customHeight="1" x14ac:dyDescent="0.2">
      <c r="A25" s="289">
        <v>1988</v>
      </c>
      <c r="B25" s="353" t="s">
        <v>461</v>
      </c>
      <c r="C25" s="232" t="s">
        <v>559</v>
      </c>
      <c r="D25" s="232" t="s">
        <v>14</v>
      </c>
      <c r="E25" s="232" t="s">
        <v>34</v>
      </c>
      <c r="F25" s="290">
        <v>401353.8</v>
      </c>
      <c r="G25" s="291">
        <v>432328.4</v>
      </c>
      <c r="H25" s="292" t="s">
        <v>415</v>
      </c>
      <c r="I25" s="290">
        <v>3751</v>
      </c>
      <c r="J25" s="293">
        <v>3751</v>
      </c>
      <c r="K25" s="291">
        <v>3751</v>
      </c>
    </row>
    <row r="26" spans="1:11" ht="11.45" customHeight="1" x14ac:dyDescent="0.2">
      <c r="A26" s="295">
        <v>1985</v>
      </c>
      <c r="B26" s="353" t="s">
        <v>461</v>
      </c>
      <c r="C26" s="232" t="s">
        <v>559</v>
      </c>
      <c r="D26" s="232" t="s">
        <v>16</v>
      </c>
      <c r="E26" s="232" t="s">
        <v>35</v>
      </c>
      <c r="F26" s="290">
        <v>369958.3</v>
      </c>
      <c r="G26" s="291">
        <v>395298.4</v>
      </c>
      <c r="H26" s="292" t="s">
        <v>415</v>
      </c>
      <c r="I26" s="290">
        <v>6447</v>
      </c>
      <c r="J26" s="293">
        <v>6447</v>
      </c>
      <c r="K26" s="291">
        <v>6447</v>
      </c>
    </row>
    <row r="27" spans="1:11" ht="11.45" customHeight="1" x14ac:dyDescent="0.2">
      <c r="A27" s="153">
        <v>2013</v>
      </c>
      <c r="B27" s="352" t="s">
        <v>462</v>
      </c>
      <c r="C27" s="447" t="s">
        <v>562</v>
      </c>
      <c r="D27" s="227" t="s">
        <v>20</v>
      </c>
      <c r="E27" s="227" t="s">
        <v>36</v>
      </c>
      <c r="F27" s="228">
        <v>13443.62</v>
      </c>
      <c r="G27" s="229">
        <v>19145.13</v>
      </c>
      <c r="H27" s="230" t="s">
        <v>314</v>
      </c>
      <c r="I27" s="228">
        <v>110888</v>
      </c>
      <c r="J27" s="231">
        <v>110888</v>
      </c>
      <c r="K27" s="229">
        <v>110888</v>
      </c>
    </row>
    <row r="28" spans="1:11" ht="11.45" customHeight="1" x14ac:dyDescent="0.2">
      <c r="A28" s="154">
        <v>2011</v>
      </c>
      <c r="B28" s="351" t="s">
        <v>462</v>
      </c>
      <c r="C28" s="222" t="s">
        <v>562</v>
      </c>
      <c r="D28" s="222" t="s">
        <v>4</v>
      </c>
      <c r="E28" s="222" t="s">
        <v>37</v>
      </c>
      <c r="F28" s="223">
        <v>10740</v>
      </c>
      <c r="G28" s="224">
        <v>15589.82</v>
      </c>
      <c r="H28" s="225" t="s">
        <v>314</v>
      </c>
      <c r="I28" s="223">
        <v>106408</v>
      </c>
      <c r="J28" s="226">
        <v>106408</v>
      </c>
      <c r="K28" s="224">
        <v>106408</v>
      </c>
    </row>
    <row r="29" spans="1:11" ht="11.45" customHeight="1" x14ac:dyDescent="0.2">
      <c r="A29" s="154">
        <v>2009</v>
      </c>
      <c r="B29" s="351" t="s">
        <v>462</v>
      </c>
      <c r="C29" s="222" t="s">
        <v>562</v>
      </c>
      <c r="D29" s="222" t="s">
        <v>6</v>
      </c>
      <c r="E29" s="222" t="s">
        <v>38</v>
      </c>
      <c r="F29" s="223">
        <v>8835</v>
      </c>
      <c r="G29" s="224">
        <v>13180.44</v>
      </c>
      <c r="H29" s="225" t="s">
        <v>314</v>
      </c>
      <c r="I29" s="223">
        <v>117824</v>
      </c>
      <c r="J29" s="226">
        <v>117824</v>
      </c>
      <c r="K29" s="224">
        <v>117824</v>
      </c>
    </row>
    <row r="30" spans="1:11" ht="11.45" customHeight="1" x14ac:dyDescent="0.2">
      <c r="A30" s="155">
        <v>2006</v>
      </c>
      <c r="B30" s="354" t="s">
        <v>462</v>
      </c>
      <c r="C30" s="233" t="s">
        <v>562</v>
      </c>
      <c r="D30" s="233" t="s">
        <v>8</v>
      </c>
      <c r="E30" s="233" t="s">
        <v>39</v>
      </c>
      <c r="F30" s="234">
        <v>6598.0129999999999</v>
      </c>
      <c r="G30" s="235">
        <v>10275.19</v>
      </c>
      <c r="H30" s="236" t="s">
        <v>314</v>
      </c>
      <c r="I30" s="234">
        <v>115254</v>
      </c>
      <c r="J30" s="237">
        <v>115254</v>
      </c>
      <c r="K30" s="235">
        <v>115254</v>
      </c>
    </row>
    <row r="31" spans="1:11" ht="11.45" customHeight="1" x14ac:dyDescent="0.2">
      <c r="A31" s="154">
        <v>2010</v>
      </c>
      <c r="B31" s="351" t="s">
        <v>463</v>
      </c>
      <c r="C31" s="222" t="s">
        <v>561</v>
      </c>
      <c r="D31" s="222" t="s">
        <v>4</v>
      </c>
      <c r="E31" s="222" t="s">
        <v>40</v>
      </c>
      <c r="F31" s="238">
        <v>36711.69</v>
      </c>
      <c r="G31" s="239">
        <v>41988.33</v>
      </c>
      <c r="H31" s="240" t="s">
        <v>314</v>
      </c>
      <c r="I31" s="238">
        <v>25019</v>
      </c>
      <c r="J31" s="241">
        <v>25019</v>
      </c>
      <c r="K31" s="239">
        <v>25019</v>
      </c>
    </row>
    <row r="32" spans="1:11" ht="11.45" customHeight="1" x14ac:dyDescent="0.2">
      <c r="A32" s="154">
        <v>2007</v>
      </c>
      <c r="B32" s="351" t="s">
        <v>463</v>
      </c>
      <c r="C32" s="222" t="s">
        <v>561</v>
      </c>
      <c r="D32" s="222" t="s">
        <v>6</v>
      </c>
      <c r="E32" s="222" t="s">
        <v>41</v>
      </c>
      <c r="F32" s="238">
        <v>34002.5</v>
      </c>
      <c r="G32" s="239">
        <v>39120.15</v>
      </c>
      <c r="H32" s="240" t="s">
        <v>314</v>
      </c>
      <c r="I32" s="238">
        <v>26745</v>
      </c>
      <c r="J32" s="241">
        <v>26745</v>
      </c>
      <c r="K32" s="239">
        <v>26745</v>
      </c>
    </row>
    <row r="33" spans="1:11" ht="11.45" customHeight="1" x14ac:dyDescent="0.2">
      <c r="A33" s="154">
        <v>2004</v>
      </c>
      <c r="B33" s="351" t="s">
        <v>463</v>
      </c>
      <c r="C33" s="222" t="s">
        <v>561</v>
      </c>
      <c r="D33" s="222" t="s">
        <v>8</v>
      </c>
      <c r="E33" s="222" t="s">
        <v>42</v>
      </c>
      <c r="F33" s="238">
        <v>29394.43</v>
      </c>
      <c r="G33" s="239">
        <v>33784.78</v>
      </c>
      <c r="H33" s="240" t="s">
        <v>314</v>
      </c>
      <c r="I33" s="238">
        <v>27819</v>
      </c>
      <c r="J33" s="241">
        <v>27819</v>
      </c>
      <c r="K33" s="239">
        <v>27819</v>
      </c>
    </row>
    <row r="34" spans="1:11" ht="11.45" customHeight="1" x14ac:dyDescent="0.2">
      <c r="A34" s="154">
        <v>2000</v>
      </c>
      <c r="B34" s="351" t="s">
        <v>463</v>
      </c>
      <c r="C34" s="222" t="s">
        <v>561</v>
      </c>
      <c r="D34" s="222" t="s">
        <v>10</v>
      </c>
      <c r="E34" s="222" t="s">
        <v>43</v>
      </c>
      <c r="F34" s="238">
        <v>25090</v>
      </c>
      <c r="G34" s="239">
        <v>28803.83</v>
      </c>
      <c r="H34" s="240" t="s">
        <v>314</v>
      </c>
      <c r="I34" s="238">
        <v>28970</v>
      </c>
      <c r="J34" s="241">
        <v>28970</v>
      </c>
      <c r="K34" s="239">
        <v>28970</v>
      </c>
    </row>
    <row r="35" spans="1:11" ht="11.45" customHeight="1" x14ac:dyDescent="0.2">
      <c r="A35" s="154">
        <v>1998</v>
      </c>
      <c r="B35" s="351" t="s">
        <v>463</v>
      </c>
      <c r="C35" s="222" t="s">
        <v>561</v>
      </c>
      <c r="D35" s="222" t="s">
        <v>10</v>
      </c>
      <c r="E35" s="222" t="s">
        <v>44</v>
      </c>
      <c r="F35" s="238">
        <v>24235</v>
      </c>
      <c r="G35" s="239">
        <v>27289.200000000001</v>
      </c>
      <c r="H35" s="240" t="s">
        <v>314</v>
      </c>
      <c r="I35" s="238">
        <v>31217</v>
      </c>
      <c r="J35" s="241">
        <v>31217</v>
      </c>
      <c r="K35" s="239">
        <v>31217</v>
      </c>
    </row>
    <row r="36" spans="1:11" ht="11.45" customHeight="1" x14ac:dyDescent="0.2">
      <c r="A36" s="156">
        <v>1997</v>
      </c>
      <c r="B36" s="351" t="s">
        <v>463</v>
      </c>
      <c r="C36" s="222" t="s">
        <v>561</v>
      </c>
      <c r="D36" s="222" t="s">
        <v>12</v>
      </c>
      <c r="E36" s="222" t="s">
        <v>45</v>
      </c>
      <c r="F36" s="238">
        <v>23530.39</v>
      </c>
      <c r="G36" s="239">
        <v>26017.32</v>
      </c>
      <c r="H36" s="240" t="s">
        <v>314</v>
      </c>
      <c r="I36" s="280">
        <v>33836</v>
      </c>
      <c r="J36" s="281">
        <v>33836</v>
      </c>
      <c r="K36" s="282">
        <v>33836</v>
      </c>
    </row>
    <row r="37" spans="1:11" ht="11.45" customHeight="1" x14ac:dyDescent="0.2">
      <c r="A37" s="156">
        <v>1994</v>
      </c>
      <c r="B37" s="351" t="s">
        <v>463</v>
      </c>
      <c r="C37" s="222" t="s">
        <v>561</v>
      </c>
      <c r="D37" s="222" t="s">
        <v>12</v>
      </c>
      <c r="E37" s="222" t="s">
        <v>46</v>
      </c>
      <c r="F37" s="238">
        <v>22377.81</v>
      </c>
      <c r="G37" s="239">
        <v>24765.03</v>
      </c>
      <c r="H37" s="240" t="s">
        <v>314</v>
      </c>
      <c r="I37" s="280">
        <v>37432</v>
      </c>
      <c r="J37" s="281">
        <v>37432</v>
      </c>
      <c r="K37" s="282">
        <v>37432</v>
      </c>
    </row>
    <row r="38" spans="1:11" ht="11.45" customHeight="1" x14ac:dyDescent="0.2">
      <c r="A38" s="156">
        <v>1991</v>
      </c>
      <c r="B38" s="351" t="s">
        <v>463</v>
      </c>
      <c r="C38" s="222" t="s">
        <v>561</v>
      </c>
      <c r="D38" s="222" t="s">
        <v>14</v>
      </c>
      <c r="E38" s="222" t="s">
        <v>47</v>
      </c>
      <c r="F38" s="238">
        <v>21595.75</v>
      </c>
      <c r="G38" s="239">
        <v>23887.43</v>
      </c>
      <c r="H38" s="240" t="s">
        <v>314</v>
      </c>
      <c r="I38" s="280">
        <v>20003</v>
      </c>
      <c r="J38" s="281">
        <v>20003</v>
      </c>
      <c r="K38" s="282">
        <v>20003</v>
      </c>
    </row>
    <row r="39" spans="1:11" ht="11.45" customHeight="1" x14ac:dyDescent="0.2">
      <c r="A39" s="156">
        <v>1987</v>
      </c>
      <c r="B39" s="351" t="s">
        <v>463</v>
      </c>
      <c r="C39" s="222" t="s">
        <v>561</v>
      </c>
      <c r="D39" s="222" t="s">
        <v>16</v>
      </c>
      <c r="E39" s="222" t="s">
        <v>48</v>
      </c>
      <c r="F39" s="238">
        <v>17990</v>
      </c>
      <c r="G39" s="239">
        <v>19765.490000000002</v>
      </c>
      <c r="H39" s="240" t="s">
        <v>314</v>
      </c>
      <c r="I39" s="280">
        <v>10987</v>
      </c>
      <c r="J39" s="281">
        <v>10987</v>
      </c>
      <c r="K39" s="282">
        <v>10987</v>
      </c>
    </row>
    <row r="40" spans="1:11" ht="11.45" customHeight="1" x14ac:dyDescent="0.2">
      <c r="A40" s="156">
        <v>1981</v>
      </c>
      <c r="B40" s="351" t="s">
        <v>463</v>
      </c>
      <c r="C40" s="222" t="s">
        <v>561</v>
      </c>
      <c r="D40" s="222" t="s">
        <v>18</v>
      </c>
      <c r="E40" s="222" t="s">
        <v>49</v>
      </c>
      <c r="F40" s="238">
        <v>12674.03</v>
      </c>
      <c r="G40" s="239">
        <v>13831.46</v>
      </c>
      <c r="H40" s="240" t="s">
        <v>314</v>
      </c>
      <c r="I40" s="280">
        <v>15071</v>
      </c>
      <c r="J40" s="281">
        <v>15071</v>
      </c>
      <c r="K40" s="282">
        <v>15071</v>
      </c>
    </row>
    <row r="41" spans="1:11" ht="11.45" customHeight="1" x14ac:dyDescent="0.2">
      <c r="A41" s="156">
        <v>1975</v>
      </c>
      <c r="B41" s="351" t="s">
        <v>463</v>
      </c>
      <c r="C41" s="222" t="s">
        <v>561</v>
      </c>
      <c r="D41" s="222" t="s">
        <v>50</v>
      </c>
      <c r="E41" s="222" t="s">
        <v>51</v>
      </c>
      <c r="F41" s="238">
        <v>6853.1469999999999</v>
      </c>
      <c r="G41" s="239">
        <v>7420.97</v>
      </c>
      <c r="H41" s="240" t="s">
        <v>314</v>
      </c>
      <c r="I41" s="280">
        <v>26293</v>
      </c>
      <c r="J41" s="281">
        <v>26293</v>
      </c>
      <c r="K41" s="282">
        <v>26293</v>
      </c>
    </row>
    <row r="42" spans="1:11" ht="11.45" customHeight="1" x14ac:dyDescent="0.2">
      <c r="A42" s="156">
        <v>1971</v>
      </c>
      <c r="B42" s="351" t="s">
        <v>463</v>
      </c>
      <c r="C42" s="222" t="s">
        <v>561</v>
      </c>
      <c r="D42" s="222" t="s">
        <v>50</v>
      </c>
      <c r="E42" s="222" t="s">
        <v>52</v>
      </c>
      <c r="F42" s="238">
        <v>3931.7550000000001</v>
      </c>
      <c r="G42" s="239">
        <v>4322.0929999999998</v>
      </c>
      <c r="H42" s="240" t="s">
        <v>314</v>
      </c>
      <c r="I42" s="283">
        <v>25370</v>
      </c>
      <c r="J42" s="284">
        <v>25370</v>
      </c>
      <c r="K42" s="285">
        <v>25370</v>
      </c>
    </row>
    <row r="43" spans="1:11" ht="11.45" customHeight="1" x14ac:dyDescent="0.2">
      <c r="A43" s="157">
        <v>2002</v>
      </c>
      <c r="B43" s="355" t="s">
        <v>464</v>
      </c>
      <c r="C43" s="242" t="s">
        <v>562</v>
      </c>
      <c r="D43" s="242" t="s">
        <v>10</v>
      </c>
      <c r="E43" s="242" t="s">
        <v>54</v>
      </c>
      <c r="F43" s="243">
        <v>4732.54</v>
      </c>
      <c r="G43" s="244">
        <v>7745.6170000000002</v>
      </c>
      <c r="H43" s="245" t="s">
        <v>416</v>
      </c>
      <c r="I43" s="243">
        <v>15864</v>
      </c>
      <c r="J43" s="246">
        <v>15864</v>
      </c>
      <c r="K43" s="244">
        <v>17108</v>
      </c>
    </row>
    <row r="44" spans="1:11" ht="11.45" customHeight="1" x14ac:dyDescent="0.2">
      <c r="A44" s="154">
        <v>2013</v>
      </c>
      <c r="B44" s="351" t="s">
        <v>465</v>
      </c>
      <c r="C44" s="222" t="s">
        <v>564</v>
      </c>
      <c r="D44" s="222" t="s">
        <v>20</v>
      </c>
      <c r="E44" s="222" t="s">
        <v>55</v>
      </c>
      <c r="F44" s="238">
        <v>5295826</v>
      </c>
      <c r="G44" s="239">
        <v>8326084</v>
      </c>
      <c r="H44" s="240" t="s">
        <v>416</v>
      </c>
      <c r="I44" s="238">
        <v>13891</v>
      </c>
      <c r="J44" s="241">
        <v>13891</v>
      </c>
      <c r="K44" s="239">
        <v>13891</v>
      </c>
    </row>
    <row r="45" spans="1:11" ht="11.45" customHeight="1" x14ac:dyDescent="0.2">
      <c r="A45" s="154">
        <v>2010</v>
      </c>
      <c r="B45" s="351" t="s">
        <v>465</v>
      </c>
      <c r="C45" s="222" t="s">
        <v>564</v>
      </c>
      <c r="D45" s="222" t="s">
        <v>4</v>
      </c>
      <c r="E45" s="222" t="s">
        <v>56</v>
      </c>
      <c r="F45" s="238">
        <v>4620000</v>
      </c>
      <c r="G45" s="239">
        <v>7069855</v>
      </c>
      <c r="H45" s="240" t="s">
        <v>416</v>
      </c>
      <c r="I45" s="238">
        <v>16003</v>
      </c>
      <c r="J45" s="241">
        <v>16003</v>
      </c>
      <c r="K45" s="239">
        <v>16003</v>
      </c>
    </row>
    <row r="46" spans="1:11" ht="11.45" customHeight="1" x14ac:dyDescent="0.2">
      <c r="A46" s="154">
        <v>2007</v>
      </c>
      <c r="B46" s="351" t="s">
        <v>465</v>
      </c>
      <c r="C46" s="222" t="s">
        <v>564</v>
      </c>
      <c r="D46" s="222" t="s">
        <v>6</v>
      </c>
      <c r="E46" s="222" t="s">
        <v>57</v>
      </c>
      <c r="F46" s="238">
        <v>3665878</v>
      </c>
      <c r="G46" s="239">
        <v>6104666</v>
      </c>
      <c r="H46" s="240" t="s">
        <v>416</v>
      </c>
      <c r="I46" s="238">
        <v>15549</v>
      </c>
      <c r="J46" s="241">
        <v>15549</v>
      </c>
      <c r="K46" s="239">
        <v>15549</v>
      </c>
    </row>
    <row r="47" spans="1:11" ht="11.45" customHeight="1" x14ac:dyDescent="0.2">
      <c r="A47" s="154">
        <v>2004</v>
      </c>
      <c r="B47" s="351" t="s">
        <v>465</v>
      </c>
      <c r="C47" s="222" t="s">
        <v>564</v>
      </c>
      <c r="D47" s="222" t="s">
        <v>8</v>
      </c>
      <c r="E47" s="222" t="s">
        <v>59</v>
      </c>
      <c r="F47" s="238">
        <v>2640349</v>
      </c>
      <c r="G47" s="239">
        <v>4253801</v>
      </c>
      <c r="H47" s="240" t="s">
        <v>314</v>
      </c>
      <c r="I47" s="238">
        <v>8806</v>
      </c>
      <c r="J47" s="241">
        <v>8806</v>
      </c>
      <c r="K47" s="239">
        <v>8806</v>
      </c>
    </row>
    <row r="48" spans="1:11" ht="11.45" customHeight="1" x14ac:dyDescent="0.2">
      <c r="A48" s="153">
        <v>2013</v>
      </c>
      <c r="B48" s="352" t="s">
        <v>466</v>
      </c>
      <c r="C48" s="447" t="s">
        <v>565</v>
      </c>
      <c r="D48" s="227" t="s">
        <v>20</v>
      </c>
      <c r="E48" s="227" t="s">
        <v>60</v>
      </c>
      <c r="F48" s="247">
        <v>228172.79999999999</v>
      </c>
      <c r="G48" s="248">
        <v>257535.4</v>
      </c>
      <c r="H48" s="249" t="s">
        <v>314</v>
      </c>
      <c r="I48" s="247">
        <v>8053</v>
      </c>
      <c r="J48" s="250">
        <v>8053</v>
      </c>
      <c r="K48" s="248">
        <v>8053</v>
      </c>
    </row>
    <row r="49" spans="1:11" ht="11.45" customHeight="1" x14ac:dyDescent="0.2">
      <c r="A49" s="154">
        <v>2010</v>
      </c>
      <c r="B49" s="351" t="s">
        <v>466</v>
      </c>
      <c r="C49" s="222" t="s">
        <v>565</v>
      </c>
      <c r="D49" s="222" t="s">
        <v>4</v>
      </c>
      <c r="E49" s="222" t="s">
        <v>61</v>
      </c>
      <c r="F49" s="238">
        <v>219928</v>
      </c>
      <c r="G49" s="239">
        <v>245798.6</v>
      </c>
      <c r="H49" s="240" t="s">
        <v>314</v>
      </c>
      <c r="I49" s="238">
        <v>8864</v>
      </c>
      <c r="J49" s="241">
        <v>8864</v>
      </c>
      <c r="K49" s="239">
        <v>8864</v>
      </c>
    </row>
    <row r="50" spans="1:11" ht="11.45" customHeight="1" x14ac:dyDescent="0.2">
      <c r="A50" s="154">
        <v>2007</v>
      </c>
      <c r="B50" s="351" t="s">
        <v>466</v>
      </c>
      <c r="C50" s="222" t="s">
        <v>565</v>
      </c>
      <c r="D50" s="222" t="s">
        <v>6</v>
      </c>
      <c r="E50" s="222" t="s">
        <v>62</v>
      </c>
      <c r="F50" s="238">
        <v>195397</v>
      </c>
      <c r="G50" s="239">
        <v>217960.5</v>
      </c>
      <c r="H50" s="240" t="s">
        <v>314</v>
      </c>
      <c r="I50" s="238">
        <v>11292</v>
      </c>
      <c r="J50" s="241">
        <v>11292</v>
      </c>
      <c r="K50" s="239">
        <v>11292</v>
      </c>
    </row>
    <row r="51" spans="1:11" ht="11.45" customHeight="1" x14ac:dyDescent="0.2">
      <c r="A51" s="154">
        <v>2004</v>
      </c>
      <c r="B51" s="351" t="s">
        <v>466</v>
      </c>
      <c r="C51" s="222" t="s">
        <v>565</v>
      </c>
      <c r="D51" s="222" t="s">
        <v>8</v>
      </c>
      <c r="E51" s="222" t="s">
        <v>63</v>
      </c>
      <c r="F51" s="238">
        <v>151465</v>
      </c>
      <c r="G51" s="239">
        <v>174141.2</v>
      </c>
      <c r="H51" s="240" t="s">
        <v>314</v>
      </c>
      <c r="I51" s="238">
        <v>4351</v>
      </c>
      <c r="J51" s="241">
        <v>4351</v>
      </c>
      <c r="K51" s="239">
        <v>4351</v>
      </c>
    </row>
    <row r="52" spans="1:11" ht="11.45" customHeight="1" x14ac:dyDescent="0.2">
      <c r="A52" s="154">
        <v>2002</v>
      </c>
      <c r="B52" s="351" t="s">
        <v>466</v>
      </c>
      <c r="C52" s="222" t="s">
        <v>565</v>
      </c>
      <c r="D52" s="222" t="s">
        <v>10</v>
      </c>
      <c r="E52" s="222" t="s">
        <v>64</v>
      </c>
      <c r="F52" s="238">
        <v>136236.5</v>
      </c>
      <c r="G52" s="239">
        <v>155250.70000000001</v>
      </c>
      <c r="H52" s="240" t="s">
        <v>314</v>
      </c>
      <c r="I52" s="238">
        <v>7970</v>
      </c>
      <c r="J52" s="241">
        <v>7970</v>
      </c>
      <c r="K52" s="239">
        <v>7970</v>
      </c>
    </row>
    <row r="53" spans="1:11" ht="11.45" customHeight="1" x14ac:dyDescent="0.2">
      <c r="A53" s="156">
        <v>1996</v>
      </c>
      <c r="B53" s="351" t="s">
        <v>466</v>
      </c>
      <c r="C53" s="222" t="s">
        <v>565</v>
      </c>
      <c r="D53" s="222" t="s">
        <v>12</v>
      </c>
      <c r="E53" s="222" t="s">
        <v>65</v>
      </c>
      <c r="F53" s="238">
        <v>94600</v>
      </c>
      <c r="G53" s="239">
        <v>107053.8</v>
      </c>
      <c r="H53" s="240" t="s">
        <v>314</v>
      </c>
      <c r="I53" s="280">
        <v>28136</v>
      </c>
      <c r="J53" s="281">
        <v>28136</v>
      </c>
      <c r="K53" s="282">
        <v>28136</v>
      </c>
    </row>
    <row r="54" spans="1:11" ht="11.45" customHeight="1" x14ac:dyDescent="0.2">
      <c r="A54" s="156">
        <v>1992</v>
      </c>
      <c r="B54" s="354" t="s">
        <v>466</v>
      </c>
      <c r="C54" s="233" t="s">
        <v>565</v>
      </c>
      <c r="D54" s="233" t="s">
        <v>14</v>
      </c>
      <c r="E54" s="233" t="s">
        <v>66</v>
      </c>
      <c r="F54" s="251">
        <v>51384.18</v>
      </c>
      <c r="G54" s="252">
        <v>55467.35</v>
      </c>
      <c r="H54" s="253" t="s">
        <v>314</v>
      </c>
      <c r="I54" s="283">
        <v>16234</v>
      </c>
      <c r="J54" s="284">
        <v>16234</v>
      </c>
      <c r="K54" s="285">
        <v>16234</v>
      </c>
    </row>
    <row r="55" spans="1:11" ht="11.45" customHeight="1" x14ac:dyDescent="0.2">
      <c r="A55" s="153">
        <v>2013</v>
      </c>
      <c r="B55" s="351" t="s">
        <v>467</v>
      </c>
      <c r="C55" s="222" t="s">
        <v>559</v>
      </c>
      <c r="D55" s="222" t="s">
        <v>20</v>
      </c>
      <c r="E55" s="222" t="s">
        <v>67</v>
      </c>
      <c r="F55" s="238">
        <v>236619.3</v>
      </c>
      <c r="G55" s="239">
        <v>256940.9</v>
      </c>
      <c r="H55" s="240" t="s">
        <v>314</v>
      </c>
      <c r="I55" s="238">
        <v>87517</v>
      </c>
      <c r="J55" s="241">
        <v>87472</v>
      </c>
      <c r="K55" s="239">
        <v>87517</v>
      </c>
    </row>
    <row r="56" spans="1:11" ht="11.45" customHeight="1" x14ac:dyDescent="0.2">
      <c r="A56" s="154">
        <v>2010</v>
      </c>
      <c r="B56" s="351" t="s">
        <v>467</v>
      </c>
      <c r="C56" s="222" t="s">
        <v>559</v>
      </c>
      <c r="D56" s="222" t="s">
        <v>4</v>
      </c>
      <c r="E56" s="222" t="s">
        <v>68</v>
      </c>
      <c r="F56" s="238">
        <v>230667.5</v>
      </c>
      <c r="G56" s="239">
        <v>247152.4</v>
      </c>
      <c r="H56" s="240" t="s">
        <v>314</v>
      </c>
      <c r="I56" s="238">
        <v>85645</v>
      </c>
      <c r="J56" s="241">
        <v>85611</v>
      </c>
      <c r="K56" s="239">
        <v>85645</v>
      </c>
    </row>
    <row r="57" spans="1:11" ht="11.45" customHeight="1" x14ac:dyDescent="0.2">
      <c r="A57" s="154">
        <v>2007</v>
      </c>
      <c r="B57" s="351" t="s">
        <v>467</v>
      </c>
      <c r="C57" s="222" t="s">
        <v>559</v>
      </c>
      <c r="D57" s="222" t="s">
        <v>6</v>
      </c>
      <c r="E57" s="222" t="s">
        <v>69</v>
      </c>
      <c r="F57" s="238">
        <v>212684</v>
      </c>
      <c r="G57" s="239">
        <v>224782.6</v>
      </c>
      <c r="H57" s="240" t="s">
        <v>314</v>
      </c>
      <c r="I57" s="238">
        <v>84451</v>
      </c>
      <c r="J57" s="241">
        <v>84384</v>
      </c>
      <c r="K57" s="239">
        <v>84451</v>
      </c>
    </row>
    <row r="58" spans="1:11" ht="11.45" customHeight="1" x14ac:dyDescent="0.2">
      <c r="A58" s="154">
        <v>2004</v>
      </c>
      <c r="B58" s="351" t="s">
        <v>467</v>
      </c>
      <c r="C58" s="222" t="s">
        <v>559</v>
      </c>
      <c r="D58" s="222" t="s">
        <v>8</v>
      </c>
      <c r="E58" s="222" t="s">
        <v>70</v>
      </c>
      <c r="F58" s="238">
        <v>192935.5</v>
      </c>
      <c r="G58" s="239">
        <v>202696.9</v>
      </c>
      <c r="H58" s="240" t="s">
        <v>314</v>
      </c>
      <c r="I58" s="238">
        <v>83244</v>
      </c>
      <c r="J58" s="241">
        <v>83244</v>
      </c>
      <c r="K58" s="239">
        <v>83244</v>
      </c>
    </row>
    <row r="59" spans="1:11" ht="11.45" customHeight="1" x14ac:dyDescent="0.2">
      <c r="A59" s="154">
        <v>2000</v>
      </c>
      <c r="B59" s="351" t="s">
        <v>467</v>
      </c>
      <c r="C59" s="222" t="s">
        <v>559</v>
      </c>
      <c r="D59" s="222" t="s">
        <v>10</v>
      </c>
      <c r="E59" s="222" t="s">
        <v>71</v>
      </c>
      <c r="F59" s="238">
        <v>169678.3</v>
      </c>
      <c r="G59" s="239">
        <v>178171.1</v>
      </c>
      <c r="H59" s="240" t="s">
        <v>314</v>
      </c>
      <c r="I59" s="238">
        <v>81994</v>
      </c>
      <c r="J59" s="241">
        <v>81994</v>
      </c>
      <c r="K59" s="239">
        <v>81994</v>
      </c>
    </row>
    <row r="60" spans="1:11" ht="11.45" customHeight="1" x14ac:dyDescent="0.2">
      <c r="A60" s="154">
        <v>1995</v>
      </c>
      <c r="B60" s="351" t="s">
        <v>467</v>
      </c>
      <c r="C60" s="222" t="s">
        <v>559</v>
      </c>
      <c r="D60" s="222" t="s">
        <v>12</v>
      </c>
      <c r="E60" s="222" t="s">
        <v>72</v>
      </c>
      <c r="F60" s="238">
        <v>143094</v>
      </c>
      <c r="G60" s="239">
        <v>149425.79999999999</v>
      </c>
      <c r="H60" s="240" t="s">
        <v>314</v>
      </c>
      <c r="I60" s="238">
        <v>80000</v>
      </c>
      <c r="J60" s="241">
        <v>79995</v>
      </c>
      <c r="K60" s="239">
        <v>80000</v>
      </c>
    </row>
    <row r="61" spans="1:11" ht="11.45" customHeight="1" x14ac:dyDescent="0.2">
      <c r="A61" s="154">
        <v>1992</v>
      </c>
      <c r="B61" s="351" t="s">
        <v>467</v>
      </c>
      <c r="C61" s="222" t="s">
        <v>559</v>
      </c>
      <c r="D61" s="222" t="s">
        <v>14</v>
      </c>
      <c r="E61" s="222" t="s">
        <v>73</v>
      </c>
      <c r="F61" s="238">
        <v>126979.9</v>
      </c>
      <c r="G61" s="239">
        <v>132628.79999999999</v>
      </c>
      <c r="H61" s="240" t="s">
        <v>314</v>
      </c>
      <c r="I61" s="238">
        <v>12829</v>
      </c>
      <c r="J61" s="241">
        <v>12822</v>
      </c>
      <c r="K61" s="239">
        <v>12829</v>
      </c>
    </row>
    <row r="62" spans="1:11" ht="11.45" customHeight="1" x14ac:dyDescent="0.2">
      <c r="A62" s="154">
        <v>1987</v>
      </c>
      <c r="B62" s="351" t="s">
        <v>467</v>
      </c>
      <c r="C62" s="222" t="s">
        <v>559</v>
      </c>
      <c r="D62" s="222" t="s">
        <v>16</v>
      </c>
      <c r="E62" s="233" t="s">
        <v>74</v>
      </c>
      <c r="F62" s="238">
        <v>111500.3</v>
      </c>
      <c r="G62" s="239">
        <v>116772.8</v>
      </c>
      <c r="H62" s="240" t="s">
        <v>314</v>
      </c>
      <c r="I62" s="238">
        <v>12383</v>
      </c>
      <c r="J62" s="241">
        <v>12383</v>
      </c>
      <c r="K62" s="239">
        <v>12383</v>
      </c>
    </row>
    <row r="63" spans="1:11" ht="11.45" customHeight="1" x14ac:dyDescent="0.2">
      <c r="A63" s="157">
        <v>2007</v>
      </c>
      <c r="B63" s="355" t="s">
        <v>468</v>
      </c>
      <c r="C63" s="242" t="s">
        <v>564</v>
      </c>
      <c r="D63" s="242" t="s">
        <v>6</v>
      </c>
      <c r="E63" s="242" t="s">
        <v>431</v>
      </c>
      <c r="F63" s="243">
        <v>71580</v>
      </c>
      <c r="G63" s="244">
        <v>110550</v>
      </c>
      <c r="H63" s="245" t="s">
        <v>314</v>
      </c>
      <c r="I63" s="243">
        <v>8316</v>
      </c>
      <c r="J63" s="246">
        <v>8316</v>
      </c>
      <c r="K63" s="244">
        <v>8316</v>
      </c>
    </row>
    <row r="64" spans="1:11" ht="11.45" customHeight="1" x14ac:dyDescent="0.2">
      <c r="A64" s="289">
        <v>2012</v>
      </c>
      <c r="B64" s="353" t="s">
        <v>469</v>
      </c>
      <c r="C64" s="232" t="s">
        <v>563</v>
      </c>
      <c r="D64" s="232" t="s">
        <v>20</v>
      </c>
      <c r="E64" s="232" t="s">
        <v>77</v>
      </c>
      <c r="F64" s="296">
        <v>7200</v>
      </c>
      <c r="G64" s="297">
        <v>10624.12</v>
      </c>
      <c r="H64" s="298" t="s">
        <v>415</v>
      </c>
      <c r="I64" s="296">
        <v>11849</v>
      </c>
      <c r="J64" s="299">
        <v>11849</v>
      </c>
      <c r="K64" s="297">
        <v>11849</v>
      </c>
    </row>
    <row r="65" spans="1:11" ht="11.45" customHeight="1" x14ac:dyDescent="0.2">
      <c r="A65" s="153">
        <v>2013</v>
      </c>
      <c r="B65" s="352" t="s">
        <v>470</v>
      </c>
      <c r="C65" s="447" t="s">
        <v>565</v>
      </c>
      <c r="D65" s="227" t="s">
        <v>20</v>
      </c>
      <c r="E65" s="227" t="s">
        <v>78</v>
      </c>
      <c r="F65" s="247">
        <v>8100.2240000000002</v>
      </c>
      <c r="G65" s="248">
        <v>9773.6270000000004</v>
      </c>
      <c r="H65" s="249" t="s">
        <v>314</v>
      </c>
      <c r="I65" s="247">
        <v>5681</v>
      </c>
      <c r="J65" s="250">
        <v>5681</v>
      </c>
      <c r="K65" s="248">
        <v>5750</v>
      </c>
    </row>
    <row r="66" spans="1:11" ht="11.45" customHeight="1" x14ac:dyDescent="0.2">
      <c r="A66" s="154">
        <v>2010</v>
      </c>
      <c r="B66" s="351" t="s">
        <v>470</v>
      </c>
      <c r="C66" s="222" t="s">
        <v>565</v>
      </c>
      <c r="D66" s="222" t="s">
        <v>4</v>
      </c>
      <c r="E66" s="222" t="s">
        <v>79</v>
      </c>
      <c r="F66" s="238">
        <v>99253.75</v>
      </c>
      <c r="G66" s="239">
        <v>115365.1</v>
      </c>
      <c r="H66" s="240" t="s">
        <v>314</v>
      </c>
      <c r="I66" s="238">
        <v>4919</v>
      </c>
      <c r="J66" s="241">
        <v>4919</v>
      </c>
      <c r="K66" s="239">
        <v>4985</v>
      </c>
    </row>
    <row r="67" spans="1:11" ht="11.45" customHeight="1" x14ac:dyDescent="0.2">
      <c r="A67" s="154">
        <v>2007</v>
      </c>
      <c r="B67" s="351" t="s">
        <v>470</v>
      </c>
      <c r="C67" s="222" t="s">
        <v>565</v>
      </c>
      <c r="D67" s="222" t="s">
        <v>6</v>
      </c>
      <c r="E67" s="222" t="s">
        <v>80</v>
      </c>
      <c r="F67" s="238">
        <v>98663.39</v>
      </c>
      <c r="G67" s="239">
        <v>112643.4</v>
      </c>
      <c r="H67" s="240" t="s">
        <v>314</v>
      </c>
      <c r="I67" s="238">
        <v>4667</v>
      </c>
      <c r="J67" s="241">
        <v>4667</v>
      </c>
      <c r="K67" s="239">
        <v>4739</v>
      </c>
    </row>
    <row r="68" spans="1:11" ht="11.45" customHeight="1" x14ac:dyDescent="0.2">
      <c r="A68" s="154">
        <v>2004</v>
      </c>
      <c r="B68" s="351" t="s">
        <v>470</v>
      </c>
      <c r="C68" s="222" t="s">
        <v>565</v>
      </c>
      <c r="D68" s="222" t="s">
        <v>8</v>
      </c>
      <c r="E68" s="222" t="s">
        <v>81</v>
      </c>
      <c r="F68" s="238">
        <v>55108.08</v>
      </c>
      <c r="G68" s="239">
        <v>66740.429999999993</v>
      </c>
      <c r="H68" s="240" t="s">
        <v>314</v>
      </c>
      <c r="I68" s="238">
        <v>4145</v>
      </c>
      <c r="J68" s="241">
        <v>4145</v>
      </c>
      <c r="K68" s="239">
        <v>4145</v>
      </c>
    </row>
    <row r="69" spans="1:11" ht="11.45" customHeight="1" x14ac:dyDescent="0.2">
      <c r="A69" s="155">
        <v>2000</v>
      </c>
      <c r="B69" s="354" t="s">
        <v>470</v>
      </c>
      <c r="C69" s="233" t="s">
        <v>565</v>
      </c>
      <c r="D69" s="233" t="s">
        <v>10</v>
      </c>
      <c r="E69" s="233" t="s">
        <v>83</v>
      </c>
      <c r="F69" s="251">
        <v>36391.25</v>
      </c>
      <c r="G69" s="252">
        <v>45700.77</v>
      </c>
      <c r="H69" s="253" t="s">
        <v>416</v>
      </c>
      <c r="I69" s="251">
        <v>6062</v>
      </c>
      <c r="J69" s="254">
        <v>6062</v>
      </c>
      <c r="K69" s="252">
        <v>6062</v>
      </c>
    </row>
    <row r="70" spans="1:11" ht="11.45" customHeight="1" x14ac:dyDescent="0.2">
      <c r="A70" s="154">
        <v>2013</v>
      </c>
      <c r="B70" s="351" t="s">
        <v>471</v>
      </c>
      <c r="C70" s="222" t="s">
        <v>559</v>
      </c>
      <c r="D70" s="222" t="s">
        <v>20</v>
      </c>
      <c r="E70" s="222" t="s">
        <v>84</v>
      </c>
      <c r="F70" s="238">
        <v>25894.25</v>
      </c>
      <c r="G70" s="239">
        <v>28550.82</v>
      </c>
      <c r="H70" s="240" t="s">
        <v>314</v>
      </c>
      <c r="I70" s="238">
        <v>11026</v>
      </c>
      <c r="J70" s="241">
        <v>10953</v>
      </c>
      <c r="K70" s="239">
        <v>11026</v>
      </c>
    </row>
    <row r="71" spans="1:11" ht="11.45" customHeight="1" x14ac:dyDescent="0.2">
      <c r="A71" s="154">
        <v>2010</v>
      </c>
      <c r="B71" s="351" t="s">
        <v>471</v>
      </c>
      <c r="C71" s="222" t="s">
        <v>559</v>
      </c>
      <c r="D71" s="222" t="s">
        <v>4</v>
      </c>
      <c r="E71" s="222" t="s">
        <v>85</v>
      </c>
      <c r="F71" s="238">
        <v>24050</v>
      </c>
      <c r="G71" s="239">
        <v>26454.57</v>
      </c>
      <c r="H71" s="240" t="s">
        <v>314</v>
      </c>
      <c r="I71" s="238">
        <v>9348</v>
      </c>
      <c r="J71" s="241">
        <v>9302</v>
      </c>
      <c r="K71" s="239">
        <v>9348</v>
      </c>
    </row>
    <row r="72" spans="1:11" ht="11.45" customHeight="1" x14ac:dyDescent="0.2">
      <c r="A72" s="154">
        <v>2007</v>
      </c>
      <c r="B72" s="351" t="s">
        <v>471</v>
      </c>
      <c r="C72" s="222" t="s">
        <v>559</v>
      </c>
      <c r="D72" s="222" t="s">
        <v>6</v>
      </c>
      <c r="E72" s="222" t="s">
        <v>86</v>
      </c>
      <c r="F72" s="238">
        <v>22297</v>
      </c>
      <c r="G72" s="239">
        <v>24537.3</v>
      </c>
      <c r="H72" s="240" t="s">
        <v>314</v>
      </c>
      <c r="I72" s="238">
        <v>10471</v>
      </c>
      <c r="J72" s="241">
        <v>10400</v>
      </c>
      <c r="K72" s="239">
        <v>10471</v>
      </c>
    </row>
    <row r="73" spans="1:11" ht="11.45" customHeight="1" x14ac:dyDescent="0.2">
      <c r="A73" s="154">
        <v>2004</v>
      </c>
      <c r="B73" s="351" t="s">
        <v>471</v>
      </c>
      <c r="C73" s="222" t="s">
        <v>559</v>
      </c>
      <c r="D73" s="222" t="s">
        <v>8</v>
      </c>
      <c r="E73" s="222" t="s">
        <v>87</v>
      </c>
      <c r="F73" s="238">
        <v>19439</v>
      </c>
      <c r="G73" s="239">
        <v>21405.98</v>
      </c>
      <c r="H73" s="240" t="s">
        <v>314</v>
      </c>
      <c r="I73" s="238">
        <v>11226</v>
      </c>
      <c r="J73" s="241">
        <v>11144</v>
      </c>
      <c r="K73" s="239">
        <v>11226</v>
      </c>
    </row>
    <row r="74" spans="1:11" ht="11.45" customHeight="1" x14ac:dyDescent="0.2">
      <c r="A74" s="154">
        <v>2000</v>
      </c>
      <c r="B74" s="351" t="s">
        <v>471</v>
      </c>
      <c r="C74" s="222" t="s">
        <v>559</v>
      </c>
      <c r="D74" s="222" t="s">
        <v>10</v>
      </c>
      <c r="E74" s="222" t="s">
        <v>88</v>
      </c>
      <c r="F74" s="238">
        <v>97252.64</v>
      </c>
      <c r="G74" s="239">
        <v>106740.2</v>
      </c>
      <c r="H74" s="240" t="s">
        <v>314</v>
      </c>
      <c r="I74" s="238">
        <v>10421</v>
      </c>
      <c r="J74" s="241">
        <v>10378</v>
      </c>
      <c r="K74" s="239">
        <v>10421</v>
      </c>
    </row>
    <row r="75" spans="1:11" ht="11.45" customHeight="1" x14ac:dyDescent="0.2">
      <c r="A75" s="154">
        <v>1995</v>
      </c>
      <c r="B75" s="351" t="s">
        <v>471</v>
      </c>
      <c r="C75" s="222" t="s">
        <v>559</v>
      </c>
      <c r="D75" s="222" t="s">
        <v>12</v>
      </c>
      <c r="E75" s="222" t="s">
        <v>89</v>
      </c>
      <c r="F75" s="238">
        <v>81104.5</v>
      </c>
      <c r="G75" s="239">
        <v>86953.33</v>
      </c>
      <c r="H75" s="240" t="s">
        <v>314</v>
      </c>
      <c r="I75" s="238">
        <v>9261</v>
      </c>
      <c r="J75" s="241">
        <v>9261</v>
      </c>
      <c r="K75" s="239">
        <v>9261</v>
      </c>
    </row>
    <row r="76" spans="1:11" ht="11.45" customHeight="1" x14ac:dyDescent="0.2">
      <c r="A76" s="154">
        <v>1991</v>
      </c>
      <c r="B76" s="351" t="s">
        <v>471</v>
      </c>
      <c r="C76" s="222" t="s">
        <v>559</v>
      </c>
      <c r="D76" s="222" t="s">
        <v>14</v>
      </c>
      <c r="E76" s="222" t="s">
        <v>90</v>
      </c>
      <c r="F76" s="238">
        <v>84550</v>
      </c>
      <c r="G76" s="239">
        <v>88844.75</v>
      </c>
      <c r="H76" s="240" t="s">
        <v>314</v>
      </c>
      <c r="I76" s="238">
        <v>11748</v>
      </c>
      <c r="J76" s="241">
        <v>11748</v>
      </c>
      <c r="K76" s="239">
        <v>11748</v>
      </c>
    </row>
    <row r="77" spans="1:11" ht="11.45" customHeight="1" x14ac:dyDescent="0.2">
      <c r="A77" s="154">
        <v>1987</v>
      </c>
      <c r="B77" s="351" t="s">
        <v>471</v>
      </c>
      <c r="C77" s="222" t="s">
        <v>559</v>
      </c>
      <c r="D77" s="222" t="s">
        <v>16</v>
      </c>
      <c r="E77" s="222" t="s">
        <v>91</v>
      </c>
      <c r="F77" s="238">
        <v>62210</v>
      </c>
      <c r="G77" s="239">
        <v>64692.05</v>
      </c>
      <c r="H77" s="240" t="s">
        <v>314</v>
      </c>
      <c r="I77" s="238">
        <v>11863</v>
      </c>
      <c r="J77" s="241">
        <v>11863</v>
      </c>
      <c r="K77" s="239">
        <v>11863</v>
      </c>
    </row>
    <row r="78" spans="1:11" ht="11.45" customHeight="1" x14ac:dyDescent="0.2">
      <c r="A78" s="153">
        <v>2010</v>
      </c>
      <c r="B78" s="352" t="s">
        <v>472</v>
      </c>
      <c r="C78" s="447" t="s">
        <v>559</v>
      </c>
      <c r="D78" s="227" t="s">
        <v>4</v>
      </c>
      <c r="E78" s="227" t="s">
        <v>92</v>
      </c>
      <c r="F78" s="247">
        <v>21020.87</v>
      </c>
      <c r="G78" s="248">
        <v>23881.78</v>
      </c>
      <c r="H78" s="249" t="s">
        <v>416</v>
      </c>
      <c r="I78" s="247">
        <v>15680</v>
      </c>
      <c r="J78" s="250">
        <v>15680</v>
      </c>
      <c r="K78" s="248">
        <v>15680</v>
      </c>
    </row>
    <row r="79" spans="1:11" ht="11.45" customHeight="1" x14ac:dyDescent="0.2">
      <c r="A79" s="154">
        <v>2005</v>
      </c>
      <c r="B79" s="351" t="s">
        <v>472</v>
      </c>
      <c r="C79" s="222" t="s">
        <v>559</v>
      </c>
      <c r="D79" s="222" t="s">
        <v>8</v>
      </c>
      <c r="E79" s="222" t="s">
        <v>93</v>
      </c>
      <c r="F79" s="238">
        <v>17300.78</v>
      </c>
      <c r="G79" s="239">
        <v>19541.669999999998</v>
      </c>
      <c r="H79" s="240" t="s">
        <v>416</v>
      </c>
      <c r="I79" s="238">
        <v>10240</v>
      </c>
      <c r="J79" s="241">
        <v>10240</v>
      </c>
      <c r="K79" s="239">
        <v>10240</v>
      </c>
    </row>
    <row r="80" spans="1:11" ht="11.45" customHeight="1" x14ac:dyDescent="0.2">
      <c r="A80" s="154">
        <v>2000</v>
      </c>
      <c r="B80" s="351" t="s">
        <v>472</v>
      </c>
      <c r="C80" s="222" t="s">
        <v>559</v>
      </c>
      <c r="D80" s="222" t="s">
        <v>10</v>
      </c>
      <c r="E80" s="222" t="s">
        <v>94</v>
      </c>
      <c r="F80" s="238">
        <v>98986.46</v>
      </c>
      <c r="G80" s="239">
        <v>113345.2</v>
      </c>
      <c r="H80" s="240" t="s">
        <v>416</v>
      </c>
      <c r="I80" s="238">
        <v>10301</v>
      </c>
      <c r="J80" s="241">
        <v>10301</v>
      </c>
      <c r="K80" s="239">
        <v>10301</v>
      </c>
    </row>
    <row r="81" spans="1:11" ht="11.45" customHeight="1" x14ac:dyDescent="0.2">
      <c r="A81" s="154">
        <v>1994</v>
      </c>
      <c r="B81" s="351" t="s">
        <v>472</v>
      </c>
      <c r="C81" s="222" t="s">
        <v>559</v>
      </c>
      <c r="D81" s="222" t="s">
        <v>12</v>
      </c>
      <c r="E81" s="222" t="s">
        <v>95</v>
      </c>
      <c r="F81" s="238">
        <v>90856.15</v>
      </c>
      <c r="G81" s="239">
        <v>105348.3</v>
      </c>
      <c r="H81" s="240" t="s">
        <v>416</v>
      </c>
      <c r="I81" s="238">
        <v>11289</v>
      </c>
      <c r="J81" s="241">
        <v>11289</v>
      </c>
      <c r="K81" s="239">
        <v>11289</v>
      </c>
    </row>
    <row r="82" spans="1:11" ht="11.45" customHeight="1" x14ac:dyDescent="0.2">
      <c r="A82" s="154">
        <v>1989</v>
      </c>
      <c r="B82" s="351" t="s">
        <v>472</v>
      </c>
      <c r="C82" s="222" t="s">
        <v>559</v>
      </c>
      <c r="D82" s="222" t="s">
        <v>14</v>
      </c>
      <c r="E82" s="222" t="s">
        <v>96</v>
      </c>
      <c r="F82" s="238">
        <v>73025</v>
      </c>
      <c r="G82" s="239">
        <v>81893.31</v>
      </c>
      <c r="H82" s="240" t="s">
        <v>416</v>
      </c>
      <c r="I82" s="238">
        <v>8603</v>
      </c>
      <c r="J82" s="241">
        <v>8603</v>
      </c>
      <c r="K82" s="239">
        <v>8603</v>
      </c>
    </row>
    <row r="83" spans="1:11" ht="11.45" customHeight="1" x14ac:dyDescent="0.2">
      <c r="A83" s="154">
        <v>1984</v>
      </c>
      <c r="B83" s="351" t="s">
        <v>472</v>
      </c>
      <c r="C83" s="222" t="s">
        <v>559</v>
      </c>
      <c r="D83" s="222" t="s">
        <v>16</v>
      </c>
      <c r="E83" s="222" t="s">
        <v>97</v>
      </c>
      <c r="F83" s="238">
        <v>58495.54</v>
      </c>
      <c r="G83" s="239">
        <v>68554.929999999993</v>
      </c>
      <c r="H83" s="240" t="s">
        <v>416</v>
      </c>
      <c r="I83" s="238">
        <v>11463</v>
      </c>
      <c r="J83" s="241">
        <v>11463</v>
      </c>
      <c r="K83" s="239">
        <v>11463</v>
      </c>
    </row>
    <row r="84" spans="1:11" ht="11.45" customHeight="1" x14ac:dyDescent="0.2">
      <c r="A84" s="155">
        <v>1978</v>
      </c>
      <c r="B84" s="354" t="s">
        <v>472</v>
      </c>
      <c r="C84" s="233" t="s">
        <v>559</v>
      </c>
      <c r="D84" s="233" t="s">
        <v>18</v>
      </c>
      <c r="E84" s="233" t="s">
        <v>98</v>
      </c>
      <c r="F84" s="251">
        <v>32364.28</v>
      </c>
      <c r="G84" s="252">
        <v>37340.129999999997</v>
      </c>
      <c r="H84" s="253" t="s">
        <v>416</v>
      </c>
      <c r="I84" s="251">
        <v>9356</v>
      </c>
      <c r="J84" s="254">
        <v>9356</v>
      </c>
      <c r="K84" s="252">
        <v>10468</v>
      </c>
    </row>
    <row r="85" spans="1:11" ht="11.45" customHeight="1" x14ac:dyDescent="0.2">
      <c r="A85" s="289">
        <v>2013</v>
      </c>
      <c r="B85" s="353" t="s">
        <v>473</v>
      </c>
      <c r="C85" s="232" t="s">
        <v>560</v>
      </c>
      <c r="D85" s="232" t="s">
        <v>20</v>
      </c>
      <c r="E85" s="232" t="s">
        <v>99</v>
      </c>
      <c r="F85" s="296">
        <v>3446.2040000000002</v>
      </c>
      <c r="G85" s="297">
        <v>4485.0389999999998</v>
      </c>
      <c r="H85" s="298" t="s">
        <v>415</v>
      </c>
      <c r="I85" s="296">
        <v>2758</v>
      </c>
      <c r="J85" s="299">
        <v>2758</v>
      </c>
      <c r="K85" s="297">
        <v>2758</v>
      </c>
    </row>
    <row r="86" spans="1:11" ht="11.45" customHeight="1" x14ac:dyDescent="0.2">
      <c r="A86" s="289">
        <v>2010</v>
      </c>
      <c r="B86" s="353" t="s">
        <v>473</v>
      </c>
      <c r="C86" s="232" t="s">
        <v>560</v>
      </c>
      <c r="D86" s="232" t="s">
        <v>4</v>
      </c>
      <c r="E86" s="232" t="s">
        <v>100</v>
      </c>
      <c r="F86" s="296">
        <v>2227.1239999999998</v>
      </c>
      <c r="G86" s="297">
        <v>3125.7840000000001</v>
      </c>
      <c r="H86" s="298" t="s">
        <v>415</v>
      </c>
      <c r="I86" s="296">
        <v>5532</v>
      </c>
      <c r="J86" s="299">
        <v>5532</v>
      </c>
      <c r="K86" s="297">
        <v>5532</v>
      </c>
    </row>
    <row r="87" spans="1:11" ht="11.45" customHeight="1" x14ac:dyDescent="0.2">
      <c r="A87" s="153">
        <v>2013</v>
      </c>
      <c r="B87" s="352" t="s">
        <v>475</v>
      </c>
      <c r="C87" s="447" t="s">
        <v>559</v>
      </c>
      <c r="D87" s="227" t="s">
        <v>20</v>
      </c>
      <c r="E87" s="227" t="s">
        <v>101</v>
      </c>
      <c r="F87" s="247">
        <v>21229.5</v>
      </c>
      <c r="G87" s="248">
        <v>24395.41</v>
      </c>
      <c r="H87" s="249" t="s">
        <v>314</v>
      </c>
      <c r="I87" s="247">
        <v>15941</v>
      </c>
      <c r="J87" s="250">
        <v>15941</v>
      </c>
      <c r="K87" s="248">
        <v>15941</v>
      </c>
    </row>
    <row r="88" spans="1:11" ht="11.45" customHeight="1" x14ac:dyDescent="0.2">
      <c r="A88" s="154">
        <v>2010</v>
      </c>
      <c r="B88" s="351" t="s">
        <v>475</v>
      </c>
      <c r="C88" s="222" t="s">
        <v>559</v>
      </c>
      <c r="D88" s="222" t="s">
        <v>4</v>
      </c>
      <c r="E88" s="222" t="s">
        <v>102</v>
      </c>
      <c r="F88" s="238">
        <v>20133.5</v>
      </c>
      <c r="G88" s="239">
        <v>22711.69</v>
      </c>
      <c r="H88" s="240" t="s">
        <v>314</v>
      </c>
      <c r="I88" s="238">
        <v>12137</v>
      </c>
      <c r="J88" s="241">
        <v>12137</v>
      </c>
      <c r="K88" s="239">
        <v>12137</v>
      </c>
    </row>
    <row r="89" spans="1:11" ht="11.45" customHeight="1" x14ac:dyDescent="0.2">
      <c r="A89" s="154">
        <v>2007</v>
      </c>
      <c r="B89" s="351" t="s">
        <v>475</v>
      </c>
      <c r="C89" s="222" t="s">
        <v>559</v>
      </c>
      <c r="D89" s="222" t="s">
        <v>6</v>
      </c>
      <c r="E89" s="222" t="s">
        <v>103</v>
      </c>
      <c r="F89" s="238">
        <v>19060.060000000001</v>
      </c>
      <c r="G89" s="239">
        <v>21842.32</v>
      </c>
      <c r="H89" s="240" t="s">
        <v>314</v>
      </c>
      <c r="I89" s="238">
        <v>10916</v>
      </c>
      <c r="J89" s="241">
        <v>10916</v>
      </c>
      <c r="K89" s="239">
        <v>10916</v>
      </c>
    </row>
    <row r="90" spans="1:11" ht="11.45" customHeight="1" x14ac:dyDescent="0.2">
      <c r="A90" s="154">
        <v>2004</v>
      </c>
      <c r="B90" s="351" t="s">
        <v>475</v>
      </c>
      <c r="C90" s="222" t="s">
        <v>559</v>
      </c>
      <c r="D90" s="222" t="s">
        <v>8</v>
      </c>
      <c r="E90" s="222" t="s">
        <v>104</v>
      </c>
      <c r="F90" s="238">
        <v>18507</v>
      </c>
      <c r="G90" s="239">
        <v>20900.560000000001</v>
      </c>
      <c r="H90" s="240" t="s">
        <v>314</v>
      </c>
      <c r="I90" s="238">
        <v>11290</v>
      </c>
      <c r="J90" s="241">
        <v>11290</v>
      </c>
      <c r="K90" s="239">
        <v>11290</v>
      </c>
    </row>
    <row r="91" spans="1:11" ht="11.45" customHeight="1" x14ac:dyDescent="0.2">
      <c r="A91" s="154">
        <v>2000</v>
      </c>
      <c r="B91" s="351" t="s">
        <v>475</v>
      </c>
      <c r="C91" s="222" t="s">
        <v>559</v>
      </c>
      <c r="D91" s="222" t="s">
        <v>10</v>
      </c>
      <c r="E91" s="222" t="s">
        <v>105</v>
      </c>
      <c r="F91" s="238">
        <v>34095</v>
      </c>
      <c r="G91" s="239">
        <v>38287.410000000003</v>
      </c>
      <c r="H91" s="240" t="s">
        <v>314</v>
      </c>
      <c r="I91" s="238">
        <v>11793</v>
      </c>
      <c r="J91" s="241">
        <v>11793</v>
      </c>
      <c r="K91" s="239">
        <v>11793</v>
      </c>
    </row>
    <row r="92" spans="1:11" ht="11.45" customHeight="1" x14ac:dyDescent="0.2">
      <c r="A92" s="154">
        <v>1994</v>
      </c>
      <c r="B92" s="351" t="s">
        <v>475</v>
      </c>
      <c r="C92" s="222" t="s">
        <v>559</v>
      </c>
      <c r="D92" s="222" t="s">
        <v>12</v>
      </c>
      <c r="E92" s="222" t="s">
        <v>106</v>
      </c>
      <c r="F92" s="238">
        <v>29237</v>
      </c>
      <c r="G92" s="239">
        <v>32831.1</v>
      </c>
      <c r="H92" s="240" t="s">
        <v>314</v>
      </c>
      <c r="I92" s="238">
        <v>6763</v>
      </c>
      <c r="J92" s="241">
        <v>6763</v>
      </c>
      <c r="K92" s="239">
        <v>6763</v>
      </c>
    </row>
    <row r="93" spans="1:11" ht="11.45" customHeight="1" x14ac:dyDescent="0.2">
      <c r="A93" s="154">
        <v>1989</v>
      </c>
      <c r="B93" s="351" t="s">
        <v>475</v>
      </c>
      <c r="C93" s="222" t="s">
        <v>559</v>
      </c>
      <c r="D93" s="222" t="s">
        <v>14</v>
      </c>
      <c r="E93" s="222" t="s">
        <v>107</v>
      </c>
      <c r="F93" s="238">
        <v>25456.55</v>
      </c>
      <c r="G93" s="239">
        <v>28472.53</v>
      </c>
      <c r="H93" s="240" t="s">
        <v>314</v>
      </c>
      <c r="I93" s="238">
        <v>4636</v>
      </c>
      <c r="J93" s="241">
        <v>4636</v>
      </c>
      <c r="K93" s="239">
        <v>4636</v>
      </c>
    </row>
    <row r="94" spans="1:11" ht="11.45" customHeight="1" x14ac:dyDescent="0.2">
      <c r="A94" s="154">
        <v>1984</v>
      </c>
      <c r="B94" s="351" t="s">
        <v>475</v>
      </c>
      <c r="C94" s="222" t="s">
        <v>559</v>
      </c>
      <c r="D94" s="222" t="s">
        <v>16</v>
      </c>
      <c r="E94" s="222" t="s">
        <v>108</v>
      </c>
      <c r="F94" s="238">
        <v>21269.74</v>
      </c>
      <c r="G94" s="239">
        <v>23484.78</v>
      </c>
      <c r="H94" s="240" t="s">
        <v>314</v>
      </c>
      <c r="I94" s="238">
        <v>5315</v>
      </c>
      <c r="J94" s="241">
        <v>5315</v>
      </c>
      <c r="K94" s="239">
        <v>5315</v>
      </c>
    </row>
    <row r="95" spans="1:11" ht="11.45" customHeight="1" x14ac:dyDescent="0.2">
      <c r="A95" s="154">
        <v>1983</v>
      </c>
      <c r="B95" s="351" t="s">
        <v>475</v>
      </c>
      <c r="C95" s="222" t="s">
        <v>559</v>
      </c>
      <c r="D95" s="222" t="s">
        <v>16</v>
      </c>
      <c r="E95" s="222" t="s">
        <v>109</v>
      </c>
      <c r="F95" s="238">
        <v>24800</v>
      </c>
      <c r="G95" s="239">
        <v>27950.21</v>
      </c>
      <c r="H95" s="240" t="s">
        <v>314</v>
      </c>
      <c r="I95" s="238">
        <v>42751</v>
      </c>
      <c r="J95" s="241">
        <v>42751</v>
      </c>
      <c r="K95" s="239">
        <v>42751</v>
      </c>
    </row>
    <row r="96" spans="1:11" ht="11.45" customHeight="1" x14ac:dyDescent="0.2">
      <c r="A96" s="154">
        <v>1981</v>
      </c>
      <c r="B96" s="351" t="s">
        <v>475</v>
      </c>
      <c r="C96" s="222" t="s">
        <v>559</v>
      </c>
      <c r="D96" s="222" t="s">
        <v>18</v>
      </c>
      <c r="E96" s="222" t="s">
        <v>110</v>
      </c>
      <c r="F96" s="238">
        <v>19525.349999999999</v>
      </c>
      <c r="G96" s="239">
        <v>21560.98</v>
      </c>
      <c r="H96" s="240" t="s">
        <v>314</v>
      </c>
      <c r="I96" s="238">
        <v>2727</v>
      </c>
      <c r="J96" s="241">
        <v>2727</v>
      </c>
      <c r="K96" s="239">
        <v>2727</v>
      </c>
    </row>
    <row r="97" spans="1:11" ht="11.45" customHeight="1" x14ac:dyDescent="0.2">
      <c r="A97" s="154">
        <v>1978</v>
      </c>
      <c r="B97" s="351" t="s">
        <v>475</v>
      </c>
      <c r="C97" s="222" t="s">
        <v>559</v>
      </c>
      <c r="D97" s="222" t="s">
        <v>50</v>
      </c>
      <c r="E97" s="222" t="s">
        <v>111</v>
      </c>
      <c r="F97" s="238">
        <v>19555</v>
      </c>
      <c r="G97" s="239">
        <v>22044.34</v>
      </c>
      <c r="H97" s="240" t="s">
        <v>314</v>
      </c>
      <c r="I97" s="238">
        <v>46062</v>
      </c>
      <c r="J97" s="241">
        <v>46062</v>
      </c>
      <c r="K97" s="239">
        <v>46062</v>
      </c>
    </row>
    <row r="98" spans="1:11" ht="11.45" customHeight="1" x14ac:dyDescent="0.2">
      <c r="A98" s="155">
        <v>1973</v>
      </c>
      <c r="B98" s="354" t="s">
        <v>475</v>
      </c>
      <c r="C98" s="233" t="s">
        <v>559</v>
      </c>
      <c r="D98" s="233" t="s">
        <v>50</v>
      </c>
      <c r="E98" s="233" t="s">
        <v>112</v>
      </c>
      <c r="F98" s="251">
        <v>13573.5</v>
      </c>
      <c r="G98" s="252">
        <v>15367.57</v>
      </c>
      <c r="H98" s="253" t="s">
        <v>314</v>
      </c>
      <c r="I98" s="251">
        <v>46730</v>
      </c>
      <c r="J98" s="254">
        <v>46730</v>
      </c>
      <c r="K98" s="252">
        <v>46730</v>
      </c>
    </row>
    <row r="99" spans="1:11" ht="11.45" customHeight="1" x14ac:dyDescent="0.2">
      <c r="A99" s="153">
        <v>2013</v>
      </c>
      <c r="B99" s="351" t="s">
        <v>474</v>
      </c>
      <c r="C99" s="222" t="s">
        <v>559</v>
      </c>
      <c r="D99" s="222" t="s">
        <v>20</v>
      </c>
      <c r="E99" s="222" t="s">
        <v>113</v>
      </c>
      <c r="F99" s="238">
        <v>9004.9330000000009</v>
      </c>
      <c r="G99" s="239">
        <v>10513.92</v>
      </c>
      <c r="H99" s="240" t="s">
        <v>314</v>
      </c>
      <c r="I99" s="238">
        <v>8499</v>
      </c>
      <c r="J99" s="241">
        <v>8499</v>
      </c>
      <c r="K99" s="239">
        <v>8610</v>
      </c>
    </row>
    <row r="100" spans="1:11" ht="11.45" customHeight="1" x14ac:dyDescent="0.2">
      <c r="A100" s="154">
        <v>2010</v>
      </c>
      <c r="B100" s="351" t="s">
        <v>474</v>
      </c>
      <c r="C100" s="222" t="s">
        <v>559</v>
      </c>
      <c r="D100" s="222" t="s">
        <v>4</v>
      </c>
      <c r="E100" s="222" t="s">
        <v>114</v>
      </c>
      <c r="F100" s="238">
        <v>12907.24</v>
      </c>
      <c r="G100" s="239">
        <v>14708.87</v>
      </c>
      <c r="H100" s="240" t="s">
        <v>314</v>
      </c>
      <c r="I100" s="238">
        <v>5890</v>
      </c>
      <c r="J100" s="241">
        <v>5890</v>
      </c>
      <c r="K100" s="239">
        <v>5994</v>
      </c>
    </row>
    <row r="101" spans="1:11" ht="11.45" customHeight="1" x14ac:dyDescent="0.2">
      <c r="A101" s="154">
        <v>2007</v>
      </c>
      <c r="B101" s="351" t="s">
        <v>474</v>
      </c>
      <c r="C101" s="222" t="s">
        <v>559</v>
      </c>
      <c r="D101" s="222" t="s">
        <v>6</v>
      </c>
      <c r="E101" s="222" t="s">
        <v>115</v>
      </c>
      <c r="F101" s="238">
        <v>12778.49</v>
      </c>
      <c r="G101" s="239">
        <v>14727.92</v>
      </c>
      <c r="H101" s="240" t="s">
        <v>314</v>
      </c>
      <c r="I101" s="238">
        <v>6411</v>
      </c>
      <c r="J101" s="241">
        <v>6411</v>
      </c>
      <c r="K101" s="239">
        <v>6477</v>
      </c>
    </row>
    <row r="102" spans="1:11" ht="11.45" customHeight="1" x14ac:dyDescent="0.2">
      <c r="A102" s="289">
        <v>2004</v>
      </c>
      <c r="B102" s="353" t="s">
        <v>474</v>
      </c>
      <c r="C102" s="232" t="s">
        <v>559</v>
      </c>
      <c r="D102" s="232" t="s">
        <v>8</v>
      </c>
      <c r="E102" s="232" t="s">
        <v>116</v>
      </c>
      <c r="F102" s="296">
        <v>10908.81</v>
      </c>
      <c r="G102" s="297">
        <v>12920.42</v>
      </c>
      <c r="H102" s="298" t="s">
        <v>415</v>
      </c>
      <c r="I102" s="296">
        <v>5547</v>
      </c>
      <c r="J102" s="299">
        <v>5547</v>
      </c>
      <c r="K102" s="297">
        <v>5547</v>
      </c>
    </row>
    <row r="103" spans="1:11" ht="11.45" customHeight="1" x14ac:dyDescent="0.2">
      <c r="A103" s="289">
        <v>2000</v>
      </c>
      <c r="B103" s="353" t="s">
        <v>474</v>
      </c>
      <c r="C103" s="232" t="s">
        <v>559</v>
      </c>
      <c r="D103" s="232" t="s">
        <v>10</v>
      </c>
      <c r="E103" s="232" t="s">
        <v>117</v>
      </c>
      <c r="F103" s="296">
        <v>2690452</v>
      </c>
      <c r="G103" s="297">
        <v>3168262</v>
      </c>
      <c r="H103" s="298" t="s">
        <v>415</v>
      </c>
      <c r="I103" s="296">
        <v>3877</v>
      </c>
      <c r="J103" s="299">
        <v>3877</v>
      </c>
      <c r="K103" s="297">
        <v>3877</v>
      </c>
    </row>
    <row r="104" spans="1:11" ht="11.45" customHeight="1" x14ac:dyDescent="0.2">
      <c r="A104" s="652">
        <v>1995</v>
      </c>
      <c r="B104" s="653" t="s">
        <v>474</v>
      </c>
      <c r="C104" s="654" t="s">
        <v>559</v>
      </c>
      <c r="D104" s="654" t="s">
        <v>12</v>
      </c>
      <c r="E104" s="654" t="s">
        <v>118</v>
      </c>
      <c r="F104" s="655">
        <v>1888000</v>
      </c>
      <c r="G104" s="656">
        <v>2231588</v>
      </c>
      <c r="H104" s="657" t="s">
        <v>415</v>
      </c>
      <c r="I104" s="655">
        <v>4792</v>
      </c>
      <c r="J104" s="658">
        <v>4792</v>
      </c>
      <c r="K104" s="656">
        <v>4792</v>
      </c>
    </row>
    <row r="105" spans="1:11" ht="11.45" customHeight="1" x14ac:dyDescent="0.2">
      <c r="A105" s="659">
        <v>2014</v>
      </c>
      <c r="B105" s="660" t="s">
        <v>476</v>
      </c>
      <c r="C105" s="661" t="s">
        <v>564</v>
      </c>
      <c r="D105" s="662" t="s">
        <v>20</v>
      </c>
      <c r="E105" s="662" t="s">
        <v>119</v>
      </c>
      <c r="F105" s="663">
        <v>17591.43</v>
      </c>
      <c r="G105" s="664">
        <v>23115.3</v>
      </c>
      <c r="H105" s="665" t="s">
        <v>314</v>
      </c>
      <c r="I105" s="663">
        <v>11512</v>
      </c>
      <c r="J105" s="666">
        <v>11512</v>
      </c>
      <c r="K105" s="664">
        <v>11512</v>
      </c>
    </row>
    <row r="106" spans="1:11" ht="11.45" customHeight="1" x14ac:dyDescent="0.2">
      <c r="A106" s="667">
        <v>2011</v>
      </c>
      <c r="B106" s="668" t="s">
        <v>476</v>
      </c>
      <c r="C106" s="669" t="s">
        <v>564</v>
      </c>
      <c r="D106" s="669" t="s">
        <v>4</v>
      </c>
      <c r="E106" s="669" t="s">
        <v>120</v>
      </c>
      <c r="F106" s="670">
        <v>13856.41</v>
      </c>
      <c r="G106" s="671">
        <v>20597.11</v>
      </c>
      <c r="H106" s="672" t="s">
        <v>314</v>
      </c>
      <c r="I106" s="670">
        <v>13257</v>
      </c>
      <c r="J106" s="673">
        <v>13257</v>
      </c>
      <c r="K106" s="671">
        <v>13257</v>
      </c>
    </row>
    <row r="107" spans="1:11" ht="11.45" customHeight="1" x14ac:dyDescent="0.2">
      <c r="A107" s="674">
        <v>2006</v>
      </c>
      <c r="B107" s="675" t="s">
        <v>476</v>
      </c>
      <c r="C107" s="676" t="s">
        <v>564</v>
      </c>
      <c r="D107" s="676" t="s">
        <v>8</v>
      </c>
      <c r="E107" s="676" t="s">
        <v>121</v>
      </c>
      <c r="F107" s="677">
        <v>14007</v>
      </c>
      <c r="G107" s="678">
        <v>20749.490000000002</v>
      </c>
      <c r="H107" s="679" t="s">
        <v>314</v>
      </c>
      <c r="I107" s="677">
        <v>13661</v>
      </c>
      <c r="J107" s="680">
        <v>13661</v>
      </c>
      <c r="K107" s="678">
        <v>13661</v>
      </c>
    </row>
    <row r="108" spans="1:11" ht="11.45" customHeight="1" x14ac:dyDescent="0.2">
      <c r="A108" s="652">
        <v>2012</v>
      </c>
      <c r="B108" s="653" t="s">
        <v>477</v>
      </c>
      <c r="C108" s="654" t="s">
        <v>565</v>
      </c>
      <c r="D108" s="654" t="s">
        <v>20</v>
      </c>
      <c r="E108" s="654" t="s">
        <v>122</v>
      </c>
      <c r="F108" s="655">
        <v>1466500</v>
      </c>
      <c r="G108" s="656">
        <v>1634276</v>
      </c>
      <c r="H108" s="657" t="s">
        <v>415</v>
      </c>
      <c r="I108" s="655">
        <v>1646</v>
      </c>
      <c r="J108" s="658">
        <v>2054</v>
      </c>
      <c r="K108" s="656">
        <v>2054</v>
      </c>
    </row>
    <row r="109" spans="1:11" ht="11.45" customHeight="1" x14ac:dyDescent="0.2">
      <c r="A109" s="652">
        <v>2009</v>
      </c>
      <c r="B109" s="653" t="s">
        <v>477</v>
      </c>
      <c r="C109" s="654" t="s">
        <v>565</v>
      </c>
      <c r="D109" s="654" t="s">
        <v>4</v>
      </c>
      <c r="E109" s="654" t="s">
        <v>123</v>
      </c>
      <c r="F109" s="655">
        <v>1265500</v>
      </c>
      <c r="G109" s="656">
        <v>1433907</v>
      </c>
      <c r="H109" s="657" t="s">
        <v>415</v>
      </c>
      <c r="I109" s="655">
        <v>1596</v>
      </c>
      <c r="J109" s="658">
        <v>2043</v>
      </c>
      <c r="K109" s="656">
        <v>2043</v>
      </c>
    </row>
    <row r="110" spans="1:11" ht="11.45" customHeight="1" x14ac:dyDescent="0.2">
      <c r="A110" s="652">
        <v>2007</v>
      </c>
      <c r="B110" s="653" t="s">
        <v>477</v>
      </c>
      <c r="C110" s="654" t="s">
        <v>565</v>
      </c>
      <c r="D110" s="654" t="s">
        <v>6</v>
      </c>
      <c r="E110" s="654" t="s">
        <v>124</v>
      </c>
      <c r="F110" s="655">
        <v>1202789</v>
      </c>
      <c r="G110" s="656">
        <v>1365770</v>
      </c>
      <c r="H110" s="657" t="s">
        <v>415</v>
      </c>
      <c r="I110" s="655">
        <v>1455</v>
      </c>
      <c r="J110" s="658">
        <v>2016</v>
      </c>
      <c r="K110" s="656">
        <v>2016</v>
      </c>
    </row>
    <row r="111" spans="1:11" ht="11.45" customHeight="1" x14ac:dyDescent="0.2">
      <c r="A111" s="652">
        <v>2005</v>
      </c>
      <c r="B111" s="653" t="s">
        <v>477</v>
      </c>
      <c r="C111" s="654" t="s">
        <v>565</v>
      </c>
      <c r="D111" s="654" t="s">
        <v>8</v>
      </c>
      <c r="E111" s="654" t="s">
        <v>125</v>
      </c>
      <c r="F111" s="655">
        <v>1042275</v>
      </c>
      <c r="G111" s="656">
        <v>1216826</v>
      </c>
      <c r="H111" s="657" t="s">
        <v>415</v>
      </c>
      <c r="I111" s="655">
        <v>2033</v>
      </c>
      <c r="J111" s="658">
        <v>2033</v>
      </c>
      <c r="K111" s="656">
        <v>2033</v>
      </c>
    </row>
    <row r="112" spans="1:11" ht="11.45" customHeight="1" x14ac:dyDescent="0.2">
      <c r="A112" s="652">
        <v>1999</v>
      </c>
      <c r="B112" s="653" t="s">
        <v>477</v>
      </c>
      <c r="C112" s="654" t="s">
        <v>565</v>
      </c>
      <c r="D112" s="654" t="s">
        <v>10</v>
      </c>
      <c r="E112" s="654" t="s">
        <v>126</v>
      </c>
      <c r="F112" s="655">
        <v>585433.19999999995</v>
      </c>
      <c r="G112" s="656">
        <v>680690.6</v>
      </c>
      <c r="H112" s="657" t="s">
        <v>415</v>
      </c>
      <c r="I112" s="655">
        <v>1636</v>
      </c>
      <c r="J112" s="658">
        <v>1636</v>
      </c>
      <c r="K112" s="656">
        <v>1636</v>
      </c>
    </row>
    <row r="113" spans="1:11" ht="11.45" customHeight="1" x14ac:dyDescent="0.2">
      <c r="A113" s="652">
        <v>1994</v>
      </c>
      <c r="B113" s="653" t="s">
        <v>477</v>
      </c>
      <c r="C113" s="654" t="s">
        <v>565</v>
      </c>
      <c r="D113" s="654" t="s">
        <v>12</v>
      </c>
      <c r="E113" s="654" t="s">
        <v>127</v>
      </c>
      <c r="F113" s="655">
        <v>251602.4</v>
      </c>
      <c r="G113" s="656">
        <v>299758.90000000002</v>
      </c>
      <c r="H113" s="657" t="s">
        <v>415</v>
      </c>
      <c r="I113" s="655">
        <v>1932</v>
      </c>
      <c r="J113" s="658">
        <v>1932</v>
      </c>
      <c r="K113" s="656">
        <v>1932</v>
      </c>
    </row>
    <row r="114" spans="1:11" ht="11.45" customHeight="1" x14ac:dyDescent="0.2">
      <c r="A114" s="652">
        <v>1991</v>
      </c>
      <c r="B114" s="653" t="s">
        <v>477</v>
      </c>
      <c r="C114" s="654" t="s">
        <v>565</v>
      </c>
      <c r="D114" s="654" t="s">
        <v>14</v>
      </c>
      <c r="E114" s="654" t="s">
        <v>128</v>
      </c>
      <c r="F114" s="655">
        <v>174655.4</v>
      </c>
      <c r="G114" s="656">
        <v>197599.6</v>
      </c>
      <c r="H114" s="657" t="s">
        <v>415</v>
      </c>
      <c r="I114" s="655">
        <v>1997</v>
      </c>
      <c r="J114" s="658">
        <v>1997</v>
      </c>
      <c r="K114" s="656">
        <v>1997</v>
      </c>
    </row>
    <row r="115" spans="1:11" ht="11.45" customHeight="1" x14ac:dyDescent="0.2">
      <c r="A115" s="681">
        <v>2010</v>
      </c>
      <c r="B115" s="660" t="s">
        <v>478</v>
      </c>
      <c r="C115" s="661" t="s">
        <v>560</v>
      </c>
      <c r="D115" s="662" t="s">
        <v>4</v>
      </c>
      <c r="E115" s="662" t="s">
        <v>129</v>
      </c>
      <c r="F115" s="682">
        <v>3563843</v>
      </c>
      <c r="G115" s="683">
        <v>3884131</v>
      </c>
      <c r="H115" s="665" t="s">
        <v>314</v>
      </c>
      <c r="I115" s="682">
        <v>3015</v>
      </c>
      <c r="J115" s="684">
        <v>3015</v>
      </c>
      <c r="K115" s="683">
        <v>3015</v>
      </c>
    </row>
    <row r="116" spans="1:11" ht="11.45" customHeight="1" x14ac:dyDescent="0.2">
      <c r="A116" s="685">
        <v>2007</v>
      </c>
      <c r="B116" s="668" t="s">
        <v>478</v>
      </c>
      <c r="C116" s="669" t="s">
        <v>560</v>
      </c>
      <c r="D116" s="669" t="s">
        <v>6</v>
      </c>
      <c r="E116" s="669" t="s">
        <v>130</v>
      </c>
      <c r="F116" s="686">
        <v>3216346</v>
      </c>
      <c r="G116" s="687">
        <v>3690562</v>
      </c>
      <c r="H116" s="672" t="s">
        <v>314</v>
      </c>
      <c r="I116" s="686">
        <v>2886</v>
      </c>
      <c r="J116" s="688">
        <v>2886</v>
      </c>
      <c r="K116" s="687">
        <v>2886</v>
      </c>
    </row>
    <row r="117" spans="1:11" ht="11.45" customHeight="1" x14ac:dyDescent="0.2">
      <c r="A117" s="674">
        <v>2004</v>
      </c>
      <c r="B117" s="675" t="s">
        <v>478</v>
      </c>
      <c r="C117" s="676" t="s">
        <v>560</v>
      </c>
      <c r="D117" s="676" t="s">
        <v>8</v>
      </c>
      <c r="E117" s="676" t="s">
        <v>131</v>
      </c>
      <c r="F117" s="689">
        <v>2324189</v>
      </c>
      <c r="G117" s="690">
        <v>2586852</v>
      </c>
      <c r="H117" s="679" t="s">
        <v>314</v>
      </c>
      <c r="I117" s="689">
        <v>2924</v>
      </c>
      <c r="J117" s="691">
        <v>2924</v>
      </c>
      <c r="K117" s="690">
        <v>2924</v>
      </c>
    </row>
    <row r="118" spans="1:11" ht="11.45" customHeight="1" x14ac:dyDescent="0.2">
      <c r="A118" s="652">
        <v>2011</v>
      </c>
      <c r="B118" s="653" t="s">
        <v>479</v>
      </c>
      <c r="C118" s="654" t="s">
        <v>562</v>
      </c>
      <c r="D118" s="654" t="s">
        <v>4</v>
      </c>
      <c r="E118" s="654" t="s">
        <v>132</v>
      </c>
      <c r="F118" s="655">
        <v>35362.519999999997</v>
      </c>
      <c r="G118" s="656">
        <v>54486.85</v>
      </c>
      <c r="H118" s="657" t="s">
        <v>415</v>
      </c>
      <c r="I118" s="655">
        <v>42047</v>
      </c>
      <c r="J118" s="658">
        <v>42047</v>
      </c>
      <c r="K118" s="656">
        <v>42047</v>
      </c>
    </row>
    <row r="119" spans="1:11" ht="11.45" customHeight="1" x14ac:dyDescent="0.2">
      <c r="A119" s="652">
        <v>2004</v>
      </c>
      <c r="B119" s="653" t="s">
        <v>479</v>
      </c>
      <c r="C119" s="654" t="s">
        <v>562</v>
      </c>
      <c r="D119" s="654" t="s">
        <v>8</v>
      </c>
      <c r="E119" s="654" t="s">
        <v>133</v>
      </c>
      <c r="F119" s="655">
        <v>14623</v>
      </c>
      <c r="G119" s="656">
        <v>22327.63</v>
      </c>
      <c r="H119" s="657" t="s">
        <v>415</v>
      </c>
      <c r="I119" s="655">
        <v>41355</v>
      </c>
      <c r="J119" s="658">
        <v>41355</v>
      </c>
      <c r="K119" s="656">
        <v>41355</v>
      </c>
    </row>
    <row r="120" spans="1:11" s="25" customFormat="1" ht="11.45" customHeight="1" x14ac:dyDescent="0.2">
      <c r="A120" s="681">
        <v>2010</v>
      </c>
      <c r="B120" s="660" t="s">
        <v>480</v>
      </c>
      <c r="C120" s="661" t="s">
        <v>559</v>
      </c>
      <c r="D120" s="662" t="s">
        <v>4</v>
      </c>
      <c r="E120" s="662" t="s">
        <v>134</v>
      </c>
      <c r="F120" s="682">
        <v>22320</v>
      </c>
      <c r="G120" s="683">
        <v>25380.32</v>
      </c>
      <c r="H120" s="665" t="s">
        <v>314</v>
      </c>
      <c r="I120" s="682">
        <v>4303</v>
      </c>
      <c r="J120" s="684">
        <v>4303</v>
      </c>
      <c r="K120" s="683">
        <v>4303</v>
      </c>
    </row>
    <row r="121" spans="1:11" s="25" customFormat="1" ht="11.45" customHeight="1" x14ac:dyDescent="0.2">
      <c r="A121" s="685">
        <v>2007</v>
      </c>
      <c r="B121" s="668" t="s">
        <v>480</v>
      </c>
      <c r="C121" s="669" t="s">
        <v>559</v>
      </c>
      <c r="D121" s="669" t="s">
        <v>6</v>
      </c>
      <c r="E121" s="669" t="s">
        <v>135</v>
      </c>
      <c r="F121" s="686">
        <v>26593</v>
      </c>
      <c r="G121" s="687">
        <v>30129.86</v>
      </c>
      <c r="H121" s="672" t="s">
        <v>314</v>
      </c>
      <c r="I121" s="686">
        <v>5228</v>
      </c>
      <c r="J121" s="688">
        <v>5228</v>
      </c>
      <c r="K121" s="687">
        <v>5228</v>
      </c>
    </row>
    <row r="122" spans="1:11" s="25" customFormat="1" ht="11.45" customHeight="1" x14ac:dyDescent="0.2">
      <c r="A122" s="685">
        <v>2004</v>
      </c>
      <c r="B122" s="668" t="s">
        <v>480</v>
      </c>
      <c r="C122" s="669" t="s">
        <v>559</v>
      </c>
      <c r="D122" s="669" t="s">
        <v>8</v>
      </c>
      <c r="E122" s="669" t="s">
        <v>136</v>
      </c>
      <c r="F122" s="686">
        <v>21505</v>
      </c>
      <c r="G122" s="687">
        <v>24652.73</v>
      </c>
      <c r="H122" s="672" t="s">
        <v>314</v>
      </c>
      <c r="I122" s="686">
        <v>6078</v>
      </c>
      <c r="J122" s="688">
        <v>6078</v>
      </c>
      <c r="K122" s="687">
        <v>6078</v>
      </c>
    </row>
    <row r="123" spans="1:11" s="25" customFormat="1" ht="11.45" customHeight="1" x14ac:dyDescent="0.2">
      <c r="A123" s="652">
        <v>2000</v>
      </c>
      <c r="B123" s="653" t="s">
        <v>480</v>
      </c>
      <c r="C123" s="654" t="s">
        <v>559</v>
      </c>
      <c r="D123" s="654" t="s">
        <v>10</v>
      </c>
      <c r="E123" s="654" t="s">
        <v>137</v>
      </c>
      <c r="F123" s="655">
        <v>12885.95</v>
      </c>
      <c r="G123" s="656">
        <v>14486.13</v>
      </c>
      <c r="H123" s="657" t="s">
        <v>415</v>
      </c>
      <c r="I123" s="655">
        <v>2417</v>
      </c>
      <c r="J123" s="658">
        <v>2417</v>
      </c>
      <c r="K123" s="656">
        <v>2417</v>
      </c>
    </row>
    <row r="124" spans="1:11" s="25" customFormat="1" ht="11.45" customHeight="1" x14ac:dyDescent="0.2">
      <c r="A124" s="652">
        <v>1996</v>
      </c>
      <c r="B124" s="653" t="s">
        <v>480</v>
      </c>
      <c r="C124" s="654" t="s">
        <v>559</v>
      </c>
      <c r="D124" s="654" t="s">
        <v>12</v>
      </c>
      <c r="E124" s="654" t="s">
        <v>138</v>
      </c>
      <c r="F124" s="655">
        <v>8799.384</v>
      </c>
      <c r="G124" s="656">
        <v>10384.98</v>
      </c>
      <c r="H124" s="657" t="s">
        <v>415</v>
      </c>
      <c r="I124" s="655">
        <v>2637</v>
      </c>
      <c r="J124" s="658">
        <v>2637</v>
      </c>
      <c r="K124" s="656">
        <v>2637</v>
      </c>
    </row>
    <row r="125" spans="1:11" s="25" customFormat="1" ht="11.45" customHeight="1" x14ac:dyDescent="0.2">
      <c r="A125" s="652">
        <v>1995</v>
      </c>
      <c r="B125" s="653" t="s">
        <v>480</v>
      </c>
      <c r="C125" s="654" t="s">
        <v>559</v>
      </c>
      <c r="D125" s="654" t="s">
        <v>12</v>
      </c>
      <c r="E125" s="654" t="s">
        <v>139</v>
      </c>
      <c r="F125" s="655">
        <v>8129.0919999999996</v>
      </c>
      <c r="G125" s="656">
        <v>9772.0609999999997</v>
      </c>
      <c r="H125" s="657" t="s">
        <v>415</v>
      </c>
      <c r="I125" s="655">
        <v>2825</v>
      </c>
      <c r="J125" s="658">
        <v>2825</v>
      </c>
      <c r="K125" s="656">
        <v>2825</v>
      </c>
    </row>
    <row r="126" spans="1:11" s="25" customFormat="1" ht="11.45" customHeight="1" x14ac:dyDescent="0.2">
      <c r="A126" s="652">
        <v>1994</v>
      </c>
      <c r="B126" s="653" t="s">
        <v>480</v>
      </c>
      <c r="C126" s="654" t="s">
        <v>559</v>
      </c>
      <c r="D126" s="654" t="s">
        <v>12</v>
      </c>
      <c r="E126" s="654" t="s">
        <v>140</v>
      </c>
      <c r="F126" s="655">
        <v>7627.9520000000002</v>
      </c>
      <c r="G126" s="656">
        <v>9246.4539999999997</v>
      </c>
      <c r="H126" s="657" t="s">
        <v>415</v>
      </c>
      <c r="I126" s="655">
        <v>3184</v>
      </c>
      <c r="J126" s="658">
        <v>3184</v>
      </c>
      <c r="K126" s="656">
        <v>3184</v>
      </c>
    </row>
    <row r="127" spans="1:11" s="25" customFormat="1" ht="11.45" customHeight="1" x14ac:dyDescent="0.2">
      <c r="A127" s="674">
        <v>1987</v>
      </c>
      <c r="B127" s="675" t="s">
        <v>480</v>
      </c>
      <c r="C127" s="676" t="s">
        <v>559</v>
      </c>
      <c r="D127" s="676" t="s">
        <v>16</v>
      </c>
      <c r="E127" s="676" t="s">
        <v>141</v>
      </c>
      <c r="F127" s="689">
        <v>4737.0290000000005</v>
      </c>
      <c r="G127" s="690">
        <v>5642.7290000000003</v>
      </c>
      <c r="H127" s="679" t="s">
        <v>314</v>
      </c>
      <c r="I127" s="689">
        <v>3292</v>
      </c>
      <c r="J127" s="691">
        <v>3292</v>
      </c>
      <c r="K127" s="690">
        <v>3292</v>
      </c>
    </row>
    <row r="128" spans="1:11" ht="11.45" customHeight="1" x14ac:dyDescent="0.2">
      <c r="A128" s="685">
        <v>2012</v>
      </c>
      <c r="B128" s="668" t="s">
        <v>481</v>
      </c>
      <c r="C128" s="669" t="s">
        <v>563</v>
      </c>
      <c r="D128" s="669" t="s">
        <v>20</v>
      </c>
      <c r="E128" s="669" t="s">
        <v>142</v>
      </c>
      <c r="F128" s="686">
        <v>78798</v>
      </c>
      <c r="G128" s="687">
        <v>94465.82</v>
      </c>
      <c r="H128" s="672" t="s">
        <v>314</v>
      </c>
      <c r="I128" s="686">
        <v>8742</v>
      </c>
      <c r="J128" s="688">
        <v>8742</v>
      </c>
      <c r="K128" s="687">
        <v>8742</v>
      </c>
    </row>
    <row r="129" spans="1:11" ht="11.45" customHeight="1" x14ac:dyDescent="0.2">
      <c r="A129" s="685">
        <v>2010</v>
      </c>
      <c r="B129" s="668" t="s">
        <v>481</v>
      </c>
      <c r="C129" s="669" t="s">
        <v>563</v>
      </c>
      <c r="D129" s="669" t="s">
        <v>4</v>
      </c>
      <c r="E129" s="669" t="s">
        <v>143</v>
      </c>
      <c r="F129" s="686">
        <v>70668.02</v>
      </c>
      <c r="G129" s="687">
        <v>85554.69</v>
      </c>
      <c r="H129" s="672" t="s">
        <v>314</v>
      </c>
      <c r="I129" s="686">
        <v>6168</v>
      </c>
      <c r="J129" s="688">
        <v>6168</v>
      </c>
      <c r="K129" s="687">
        <v>6168</v>
      </c>
    </row>
    <row r="130" spans="1:11" ht="11.45" customHeight="1" x14ac:dyDescent="0.2">
      <c r="A130" s="685">
        <v>2007</v>
      </c>
      <c r="B130" s="668" t="s">
        <v>481</v>
      </c>
      <c r="C130" s="669" t="s">
        <v>563</v>
      </c>
      <c r="D130" s="669" t="s">
        <v>6</v>
      </c>
      <c r="E130" s="669" t="s">
        <v>144</v>
      </c>
      <c r="F130" s="686">
        <v>61192</v>
      </c>
      <c r="G130" s="687">
        <v>74062.960000000006</v>
      </c>
      <c r="H130" s="672" t="s">
        <v>314</v>
      </c>
      <c r="I130" s="686">
        <v>6172</v>
      </c>
      <c r="J130" s="688">
        <v>6172</v>
      </c>
      <c r="K130" s="687">
        <v>6172</v>
      </c>
    </row>
    <row r="131" spans="1:11" ht="11.45" customHeight="1" x14ac:dyDescent="0.2">
      <c r="A131" s="685">
        <v>2005</v>
      </c>
      <c r="B131" s="668" t="s">
        <v>481</v>
      </c>
      <c r="C131" s="669" t="s">
        <v>563</v>
      </c>
      <c r="D131" s="669" t="s">
        <v>8</v>
      </c>
      <c r="E131" s="669" t="s">
        <v>145</v>
      </c>
      <c r="F131" s="686">
        <v>55068</v>
      </c>
      <c r="G131" s="687">
        <v>66314.95</v>
      </c>
      <c r="H131" s="672" t="s">
        <v>314</v>
      </c>
      <c r="I131" s="686">
        <v>6272</v>
      </c>
      <c r="J131" s="688">
        <v>6272</v>
      </c>
      <c r="K131" s="687">
        <v>6272</v>
      </c>
    </row>
    <row r="132" spans="1:11" ht="11.45" customHeight="1" x14ac:dyDescent="0.2">
      <c r="A132" s="685">
        <v>2001</v>
      </c>
      <c r="B132" s="668" t="s">
        <v>481</v>
      </c>
      <c r="C132" s="669" t="s">
        <v>563</v>
      </c>
      <c r="D132" s="669" t="s">
        <v>10</v>
      </c>
      <c r="E132" s="669" t="s">
        <v>146</v>
      </c>
      <c r="F132" s="686">
        <v>52116</v>
      </c>
      <c r="G132" s="687">
        <v>62590.46</v>
      </c>
      <c r="H132" s="672" t="s">
        <v>314</v>
      </c>
      <c r="I132" s="686">
        <v>5787</v>
      </c>
      <c r="J132" s="688">
        <v>5787</v>
      </c>
      <c r="K132" s="687">
        <v>5787</v>
      </c>
    </row>
    <row r="133" spans="1:11" ht="11.45" customHeight="1" x14ac:dyDescent="0.2">
      <c r="A133" s="685">
        <v>1997</v>
      </c>
      <c r="B133" s="668" t="s">
        <v>481</v>
      </c>
      <c r="C133" s="669" t="s">
        <v>563</v>
      </c>
      <c r="D133" s="669" t="s">
        <v>12</v>
      </c>
      <c r="E133" s="669" t="s">
        <v>147</v>
      </c>
      <c r="F133" s="686">
        <v>41344.050000000003</v>
      </c>
      <c r="G133" s="687">
        <v>48916.45</v>
      </c>
      <c r="H133" s="672" t="s">
        <v>314</v>
      </c>
      <c r="I133" s="686">
        <v>5230</v>
      </c>
      <c r="J133" s="688">
        <v>5230</v>
      </c>
      <c r="K133" s="687">
        <v>5230</v>
      </c>
    </row>
    <row r="134" spans="1:11" ht="11.45" customHeight="1" x14ac:dyDescent="0.2">
      <c r="A134" s="685">
        <v>1992</v>
      </c>
      <c r="B134" s="668" t="s">
        <v>481</v>
      </c>
      <c r="C134" s="669" t="s">
        <v>563</v>
      </c>
      <c r="D134" s="669" t="s">
        <v>14</v>
      </c>
      <c r="E134" s="669" t="s">
        <v>148</v>
      </c>
      <c r="F134" s="686">
        <v>24550.959999999999</v>
      </c>
      <c r="G134" s="687">
        <v>28804.53</v>
      </c>
      <c r="H134" s="672" t="s">
        <v>314</v>
      </c>
      <c r="I134" s="686">
        <v>5212</v>
      </c>
      <c r="J134" s="688">
        <v>5212</v>
      </c>
      <c r="K134" s="687">
        <v>5212</v>
      </c>
    </row>
    <row r="135" spans="1:11" ht="11.45" customHeight="1" x14ac:dyDescent="0.2">
      <c r="A135" s="685">
        <v>1986</v>
      </c>
      <c r="B135" s="668" t="s">
        <v>481</v>
      </c>
      <c r="C135" s="669" t="s">
        <v>563</v>
      </c>
      <c r="D135" s="669" t="s">
        <v>16</v>
      </c>
      <c r="E135" s="669" t="s">
        <v>149</v>
      </c>
      <c r="F135" s="686">
        <v>7990.3069999999998</v>
      </c>
      <c r="G135" s="687">
        <v>9296.0020000000004</v>
      </c>
      <c r="H135" s="672" t="s">
        <v>314</v>
      </c>
      <c r="I135" s="686">
        <v>4997</v>
      </c>
      <c r="J135" s="688">
        <v>4997</v>
      </c>
      <c r="K135" s="687">
        <v>4997</v>
      </c>
    </row>
    <row r="136" spans="1:11" ht="11.45" customHeight="1" x14ac:dyDescent="0.2">
      <c r="A136" s="685">
        <v>1979</v>
      </c>
      <c r="B136" s="668" t="s">
        <v>481</v>
      </c>
      <c r="C136" s="669" t="s">
        <v>563</v>
      </c>
      <c r="D136" s="669" t="s">
        <v>18</v>
      </c>
      <c r="E136" s="669" t="s">
        <v>150</v>
      </c>
      <c r="F136" s="686">
        <v>10259.280000000001</v>
      </c>
      <c r="G136" s="687">
        <v>11872.05</v>
      </c>
      <c r="H136" s="672" t="s">
        <v>314</v>
      </c>
      <c r="I136" s="686">
        <v>2271</v>
      </c>
      <c r="J136" s="688">
        <v>2271</v>
      </c>
      <c r="K136" s="687">
        <v>2271</v>
      </c>
    </row>
    <row r="137" spans="1:11" ht="11.45" customHeight="1" x14ac:dyDescent="0.2">
      <c r="A137" s="692">
        <v>2014</v>
      </c>
      <c r="B137" s="693" t="s">
        <v>482</v>
      </c>
      <c r="C137" s="694" t="s">
        <v>559</v>
      </c>
      <c r="D137" s="695" t="s">
        <v>20</v>
      </c>
      <c r="E137" s="695" t="s">
        <v>151</v>
      </c>
      <c r="F137" s="696">
        <v>14707.82</v>
      </c>
      <c r="G137" s="697">
        <v>16764.349999999999</v>
      </c>
      <c r="H137" s="698" t="s">
        <v>415</v>
      </c>
      <c r="I137" s="696">
        <v>8029</v>
      </c>
      <c r="J137" s="699">
        <v>8029</v>
      </c>
      <c r="K137" s="697">
        <v>8029</v>
      </c>
    </row>
    <row r="138" spans="1:11" ht="11.45" customHeight="1" x14ac:dyDescent="0.2">
      <c r="A138" s="652">
        <v>2010</v>
      </c>
      <c r="B138" s="653" t="s">
        <v>482</v>
      </c>
      <c r="C138" s="654" t="s">
        <v>559</v>
      </c>
      <c r="D138" s="654" t="s">
        <v>4</v>
      </c>
      <c r="E138" s="654" t="s">
        <v>152</v>
      </c>
      <c r="F138" s="700">
        <v>15023.81</v>
      </c>
      <c r="G138" s="701">
        <v>17257.11</v>
      </c>
      <c r="H138" s="702" t="s">
        <v>415</v>
      </c>
      <c r="I138" s="700">
        <v>7894</v>
      </c>
      <c r="J138" s="703">
        <v>7894</v>
      </c>
      <c r="K138" s="701">
        <v>7894</v>
      </c>
    </row>
    <row r="139" spans="1:11" ht="11.45" customHeight="1" x14ac:dyDescent="0.2">
      <c r="A139" s="652">
        <v>2008</v>
      </c>
      <c r="B139" s="653" t="s">
        <v>482</v>
      </c>
      <c r="C139" s="654" t="s">
        <v>559</v>
      </c>
      <c r="D139" s="654" t="s">
        <v>6</v>
      </c>
      <c r="E139" s="654" t="s">
        <v>153</v>
      </c>
      <c r="F139" s="700">
        <v>15061.37</v>
      </c>
      <c r="G139" s="701">
        <v>17394.22</v>
      </c>
      <c r="H139" s="702" t="s">
        <v>415</v>
      </c>
      <c r="I139" s="700">
        <v>7938</v>
      </c>
      <c r="J139" s="703">
        <v>7938</v>
      </c>
      <c r="K139" s="701">
        <v>7938</v>
      </c>
    </row>
    <row r="140" spans="1:11" ht="11.45" customHeight="1" x14ac:dyDescent="0.2">
      <c r="A140" s="652">
        <v>2004</v>
      </c>
      <c r="B140" s="653" t="s">
        <v>482</v>
      </c>
      <c r="C140" s="654" t="s">
        <v>559</v>
      </c>
      <c r="D140" s="654" t="s">
        <v>8</v>
      </c>
      <c r="E140" s="654" t="s">
        <v>154</v>
      </c>
      <c r="F140" s="700">
        <v>13202.85</v>
      </c>
      <c r="G140" s="701">
        <v>15432.32</v>
      </c>
      <c r="H140" s="702" t="s">
        <v>415</v>
      </c>
      <c r="I140" s="700">
        <v>7996</v>
      </c>
      <c r="J140" s="703">
        <v>7996</v>
      </c>
      <c r="K140" s="701">
        <v>7996</v>
      </c>
    </row>
    <row r="141" spans="1:11" ht="11.45" customHeight="1" x14ac:dyDescent="0.2">
      <c r="A141" s="652">
        <v>2000</v>
      </c>
      <c r="B141" s="653" t="s">
        <v>482</v>
      </c>
      <c r="C141" s="654" t="s">
        <v>559</v>
      </c>
      <c r="D141" s="654" t="s">
        <v>10</v>
      </c>
      <c r="E141" s="654" t="s">
        <v>155</v>
      </c>
      <c r="F141" s="704">
        <v>22822656</v>
      </c>
      <c r="G141" s="705">
        <v>26863814</v>
      </c>
      <c r="H141" s="657" t="s">
        <v>415</v>
      </c>
      <c r="I141" s="700">
        <v>7925</v>
      </c>
      <c r="J141" s="703">
        <v>7925</v>
      </c>
      <c r="K141" s="701">
        <v>7925</v>
      </c>
    </row>
    <row r="142" spans="1:11" ht="11.45" customHeight="1" x14ac:dyDescent="0.2">
      <c r="A142" s="640">
        <v>1998</v>
      </c>
      <c r="B142" s="641" t="s">
        <v>482</v>
      </c>
      <c r="C142" s="642" t="s">
        <v>559</v>
      </c>
      <c r="D142" s="642" t="s">
        <v>10</v>
      </c>
      <c r="E142" s="654" t="s">
        <v>156</v>
      </c>
      <c r="F142" s="704">
        <v>21570383</v>
      </c>
      <c r="G142" s="705">
        <v>25566892</v>
      </c>
      <c r="H142" s="657" t="s">
        <v>415</v>
      </c>
      <c r="I142" s="700">
        <v>7086</v>
      </c>
      <c r="J142" s="703">
        <v>7086</v>
      </c>
      <c r="K142" s="701">
        <v>7086</v>
      </c>
    </row>
    <row r="143" spans="1:11" ht="11.45" customHeight="1" x14ac:dyDescent="0.2">
      <c r="A143" s="640">
        <v>1995</v>
      </c>
      <c r="B143" s="641" t="s">
        <v>482</v>
      </c>
      <c r="C143" s="642" t="s">
        <v>559</v>
      </c>
      <c r="D143" s="642" t="s">
        <v>12</v>
      </c>
      <c r="E143" s="654" t="s">
        <v>157</v>
      </c>
      <c r="F143" s="704">
        <v>18952857</v>
      </c>
      <c r="G143" s="705">
        <v>22143724</v>
      </c>
      <c r="H143" s="657" t="s">
        <v>415</v>
      </c>
      <c r="I143" s="700">
        <v>8118</v>
      </c>
      <c r="J143" s="703">
        <v>8118</v>
      </c>
      <c r="K143" s="701">
        <v>8118</v>
      </c>
    </row>
    <row r="144" spans="1:11" ht="11.45" customHeight="1" x14ac:dyDescent="0.2">
      <c r="A144" s="289">
        <v>1993</v>
      </c>
      <c r="B144" s="353" t="s">
        <v>482</v>
      </c>
      <c r="C144" s="232" t="s">
        <v>559</v>
      </c>
      <c r="D144" s="232" t="s">
        <v>12</v>
      </c>
      <c r="E144" s="654" t="s">
        <v>158</v>
      </c>
      <c r="F144" s="655">
        <v>17710310</v>
      </c>
      <c r="G144" s="656">
        <v>20730188</v>
      </c>
      <c r="H144" s="657" t="s">
        <v>415</v>
      </c>
      <c r="I144" s="655">
        <v>8053</v>
      </c>
      <c r="J144" s="658">
        <v>8053</v>
      </c>
      <c r="K144" s="656">
        <v>8053</v>
      </c>
    </row>
    <row r="145" spans="1:11" ht="11.45" customHeight="1" x14ac:dyDescent="0.2">
      <c r="A145" s="289">
        <v>1991</v>
      </c>
      <c r="B145" s="353" t="s">
        <v>482</v>
      </c>
      <c r="C145" s="232" t="s">
        <v>559</v>
      </c>
      <c r="D145" s="232" t="s">
        <v>14</v>
      </c>
      <c r="E145" s="232" t="s">
        <v>159</v>
      </c>
      <c r="F145" s="290">
        <v>17498027</v>
      </c>
      <c r="G145" s="291">
        <v>19666862</v>
      </c>
      <c r="H145" s="298" t="s">
        <v>415</v>
      </c>
      <c r="I145" s="296">
        <v>8175</v>
      </c>
      <c r="J145" s="299">
        <v>8175</v>
      </c>
      <c r="K145" s="297">
        <v>8175</v>
      </c>
    </row>
    <row r="146" spans="1:11" ht="11.45" customHeight="1" x14ac:dyDescent="0.2">
      <c r="A146" s="289">
        <v>1989</v>
      </c>
      <c r="B146" s="353" t="s">
        <v>482</v>
      </c>
      <c r="C146" s="232" t="s">
        <v>559</v>
      </c>
      <c r="D146" s="232" t="s">
        <v>14</v>
      </c>
      <c r="E146" s="232" t="s">
        <v>160</v>
      </c>
      <c r="F146" s="290">
        <v>14927024</v>
      </c>
      <c r="G146" s="291">
        <v>17361806</v>
      </c>
      <c r="H146" s="298" t="s">
        <v>415</v>
      </c>
      <c r="I146" s="296">
        <v>8272</v>
      </c>
      <c r="J146" s="299">
        <v>8272</v>
      </c>
      <c r="K146" s="297">
        <v>8272</v>
      </c>
    </row>
    <row r="147" spans="1:11" ht="11.45" customHeight="1" x14ac:dyDescent="0.2">
      <c r="A147" s="289">
        <v>1987</v>
      </c>
      <c r="B147" s="353" t="s">
        <v>482</v>
      </c>
      <c r="C147" s="232" t="s">
        <v>559</v>
      </c>
      <c r="D147" s="232" t="s">
        <v>16</v>
      </c>
      <c r="E147" s="232" t="s">
        <v>161</v>
      </c>
      <c r="F147" s="290">
        <v>11927263</v>
      </c>
      <c r="G147" s="291">
        <v>14243927</v>
      </c>
      <c r="H147" s="298" t="s">
        <v>415</v>
      </c>
      <c r="I147" s="296">
        <v>8009</v>
      </c>
      <c r="J147" s="299">
        <v>8009</v>
      </c>
      <c r="K147" s="297">
        <v>8009</v>
      </c>
    </row>
    <row r="148" spans="1:11" ht="11.45" customHeight="1" x14ac:dyDescent="0.2">
      <c r="A148" s="300">
        <v>1986</v>
      </c>
      <c r="B148" s="356" t="s">
        <v>482</v>
      </c>
      <c r="C148" s="255" t="s">
        <v>559</v>
      </c>
      <c r="D148" s="255" t="s">
        <v>16</v>
      </c>
      <c r="E148" s="255" t="s">
        <v>162</v>
      </c>
      <c r="F148" s="301">
        <v>10733126</v>
      </c>
      <c r="G148" s="302">
        <v>12433571</v>
      </c>
      <c r="H148" s="303" t="s">
        <v>415</v>
      </c>
      <c r="I148" s="306">
        <v>8020</v>
      </c>
      <c r="J148" s="304">
        <v>8020</v>
      </c>
      <c r="K148" s="305">
        <v>8020</v>
      </c>
    </row>
    <row r="149" spans="1:11" ht="11.45" customHeight="1" x14ac:dyDescent="0.2">
      <c r="A149" s="157">
        <v>2008</v>
      </c>
      <c r="B149" s="351" t="s">
        <v>483</v>
      </c>
      <c r="C149" s="222" t="s">
        <v>566</v>
      </c>
      <c r="D149" s="222" t="s">
        <v>6</v>
      </c>
      <c r="E149" s="222" t="s">
        <v>164</v>
      </c>
      <c r="F149" s="238">
        <v>2945654</v>
      </c>
      <c r="G149" s="239">
        <v>3328014</v>
      </c>
      <c r="H149" s="240" t="s">
        <v>314</v>
      </c>
      <c r="I149" s="238">
        <v>3360</v>
      </c>
      <c r="J149" s="241">
        <v>3360</v>
      </c>
      <c r="K149" s="239">
        <v>3360</v>
      </c>
    </row>
    <row r="150" spans="1:11" ht="11.45" customHeight="1" x14ac:dyDescent="0.2">
      <c r="A150" s="153">
        <v>2013</v>
      </c>
      <c r="B150" s="352" t="s">
        <v>484</v>
      </c>
      <c r="C150" s="447" t="s">
        <v>559</v>
      </c>
      <c r="D150" s="227" t="s">
        <v>20</v>
      </c>
      <c r="E150" s="227" t="s">
        <v>165</v>
      </c>
      <c r="F150" s="247">
        <v>38501.760000000002</v>
      </c>
      <c r="G150" s="248">
        <v>43208.37</v>
      </c>
      <c r="H150" s="249" t="s">
        <v>314</v>
      </c>
      <c r="I150" s="247">
        <v>3873</v>
      </c>
      <c r="J150" s="250">
        <v>3873</v>
      </c>
      <c r="K150" s="248">
        <v>3873</v>
      </c>
    </row>
    <row r="151" spans="1:11" ht="11.45" customHeight="1" x14ac:dyDescent="0.2">
      <c r="A151" s="154">
        <v>2010</v>
      </c>
      <c r="B151" s="351" t="s">
        <v>484</v>
      </c>
      <c r="C151" s="222" t="s">
        <v>559</v>
      </c>
      <c r="D151" s="222" t="s">
        <v>4</v>
      </c>
      <c r="E151" s="222" t="s">
        <v>166</v>
      </c>
      <c r="F151" s="238">
        <v>36375.949999999997</v>
      </c>
      <c r="G151" s="239">
        <v>41069.57</v>
      </c>
      <c r="H151" s="240" t="s">
        <v>314</v>
      </c>
      <c r="I151" s="238">
        <v>5452</v>
      </c>
      <c r="J151" s="241">
        <v>5452</v>
      </c>
      <c r="K151" s="239">
        <v>5452</v>
      </c>
    </row>
    <row r="152" spans="1:11" ht="11.45" customHeight="1" x14ac:dyDescent="0.2">
      <c r="A152" s="154">
        <v>2007</v>
      </c>
      <c r="B152" s="351" t="s">
        <v>484</v>
      </c>
      <c r="C152" s="222" t="s">
        <v>559</v>
      </c>
      <c r="D152" s="222" t="s">
        <v>4</v>
      </c>
      <c r="E152" s="222" t="s">
        <v>167</v>
      </c>
      <c r="F152" s="238">
        <v>34661.5</v>
      </c>
      <c r="G152" s="239">
        <v>39293.5</v>
      </c>
      <c r="H152" s="240" t="s">
        <v>314</v>
      </c>
      <c r="I152" s="238">
        <v>3755</v>
      </c>
      <c r="J152" s="241">
        <v>3755</v>
      </c>
      <c r="K152" s="239">
        <v>3755</v>
      </c>
    </row>
    <row r="153" spans="1:11" ht="11.45" customHeight="1" x14ac:dyDescent="0.2">
      <c r="A153" s="154">
        <v>2004</v>
      </c>
      <c r="B153" s="351" t="s">
        <v>484</v>
      </c>
      <c r="C153" s="222" t="s">
        <v>559</v>
      </c>
      <c r="D153" s="222" t="s">
        <v>8</v>
      </c>
      <c r="E153" s="222" t="s">
        <v>168</v>
      </c>
      <c r="F153" s="238">
        <v>32398.5</v>
      </c>
      <c r="G153" s="239">
        <v>36417.35</v>
      </c>
      <c r="H153" s="240" t="s">
        <v>314</v>
      </c>
      <c r="I153" s="238">
        <v>3622</v>
      </c>
      <c r="J153" s="241">
        <v>3622</v>
      </c>
      <c r="K153" s="239">
        <v>3622</v>
      </c>
    </row>
    <row r="154" spans="1:11" ht="11.45" customHeight="1" x14ac:dyDescent="0.2">
      <c r="A154" s="289">
        <v>2000</v>
      </c>
      <c r="B154" s="353" t="s">
        <v>484</v>
      </c>
      <c r="C154" s="232" t="s">
        <v>559</v>
      </c>
      <c r="D154" s="232" t="s">
        <v>10</v>
      </c>
      <c r="E154" s="232" t="s">
        <v>169</v>
      </c>
      <c r="F154" s="296">
        <v>1043876</v>
      </c>
      <c r="G154" s="297">
        <v>1187265</v>
      </c>
      <c r="H154" s="298" t="s">
        <v>415</v>
      </c>
      <c r="I154" s="296">
        <v>2415</v>
      </c>
      <c r="J154" s="299">
        <v>2415</v>
      </c>
      <c r="K154" s="297">
        <v>2415</v>
      </c>
    </row>
    <row r="155" spans="1:11" ht="11.45" customHeight="1" x14ac:dyDescent="0.2">
      <c r="A155" s="289">
        <v>1997</v>
      </c>
      <c r="B155" s="353" t="s">
        <v>484</v>
      </c>
      <c r="C155" s="232" t="s">
        <v>559</v>
      </c>
      <c r="D155" s="232" t="s">
        <v>12</v>
      </c>
      <c r="E155" s="232" t="s">
        <v>170</v>
      </c>
      <c r="F155" s="296">
        <v>929616.6</v>
      </c>
      <c r="G155" s="297">
        <v>1046103</v>
      </c>
      <c r="H155" s="298" t="s">
        <v>415</v>
      </c>
      <c r="I155" s="296">
        <v>2514</v>
      </c>
      <c r="J155" s="299">
        <v>2514</v>
      </c>
      <c r="K155" s="297">
        <v>2514</v>
      </c>
    </row>
    <row r="156" spans="1:11" ht="11.45" customHeight="1" x14ac:dyDescent="0.2">
      <c r="A156" s="289">
        <v>1994</v>
      </c>
      <c r="B156" s="353" t="s">
        <v>484</v>
      </c>
      <c r="C156" s="232" t="s">
        <v>559</v>
      </c>
      <c r="D156" s="232" t="s">
        <v>12</v>
      </c>
      <c r="E156" s="232" t="s">
        <v>171</v>
      </c>
      <c r="F156" s="296">
        <v>894652.8</v>
      </c>
      <c r="G156" s="297">
        <v>974809.8</v>
      </c>
      <c r="H156" s="298" t="s">
        <v>415</v>
      </c>
      <c r="I156" s="296">
        <v>1813</v>
      </c>
      <c r="J156" s="299">
        <v>1813</v>
      </c>
      <c r="K156" s="297">
        <v>1813</v>
      </c>
    </row>
    <row r="157" spans="1:11" ht="11.45" customHeight="1" x14ac:dyDescent="0.2">
      <c r="A157" s="289">
        <v>1991</v>
      </c>
      <c r="B157" s="353" t="s">
        <v>484</v>
      </c>
      <c r="C157" s="232" t="s">
        <v>559</v>
      </c>
      <c r="D157" s="232" t="s">
        <v>14</v>
      </c>
      <c r="E157" s="232" t="s">
        <v>172</v>
      </c>
      <c r="F157" s="296">
        <v>765930</v>
      </c>
      <c r="G157" s="297">
        <v>834732.9</v>
      </c>
      <c r="H157" s="298" t="s">
        <v>415</v>
      </c>
      <c r="I157" s="296">
        <v>1957</v>
      </c>
      <c r="J157" s="299">
        <v>1957</v>
      </c>
      <c r="K157" s="297">
        <v>1957</v>
      </c>
    </row>
    <row r="158" spans="1:11" ht="11.45" customHeight="1" x14ac:dyDescent="0.2">
      <c r="A158" s="295">
        <v>1985</v>
      </c>
      <c r="B158" s="356" t="s">
        <v>484</v>
      </c>
      <c r="C158" s="255" t="s">
        <v>559</v>
      </c>
      <c r="D158" s="255" t="s">
        <v>16</v>
      </c>
      <c r="E158" s="255" t="s">
        <v>173</v>
      </c>
      <c r="F158" s="306">
        <v>475175.8</v>
      </c>
      <c r="G158" s="305">
        <v>518813.8</v>
      </c>
      <c r="H158" s="303" t="s">
        <v>415</v>
      </c>
      <c r="I158" s="306">
        <v>2010</v>
      </c>
      <c r="J158" s="304">
        <v>2010</v>
      </c>
      <c r="K158" s="305">
        <v>2010</v>
      </c>
    </row>
    <row r="159" spans="1:11" ht="11.45" customHeight="1" x14ac:dyDescent="0.2">
      <c r="A159" s="289">
        <v>2012</v>
      </c>
      <c r="B159" s="353" t="s">
        <v>485</v>
      </c>
      <c r="C159" s="232" t="s">
        <v>564</v>
      </c>
      <c r="D159" s="232" t="s">
        <v>20</v>
      </c>
      <c r="E159" s="232" t="s">
        <v>174</v>
      </c>
      <c r="F159" s="296">
        <v>47677.89</v>
      </c>
      <c r="G159" s="297">
        <v>68322.899999999994</v>
      </c>
      <c r="H159" s="298" t="s">
        <v>415</v>
      </c>
      <c r="I159" s="296">
        <v>8998</v>
      </c>
      <c r="J159" s="299">
        <v>8998</v>
      </c>
      <c r="K159" s="297">
        <v>8998</v>
      </c>
    </row>
    <row r="160" spans="1:11" ht="11.45" customHeight="1" x14ac:dyDescent="0.2">
      <c r="A160" s="289">
        <v>2010</v>
      </c>
      <c r="B160" s="353" t="s">
        <v>485</v>
      </c>
      <c r="C160" s="232" t="s">
        <v>564</v>
      </c>
      <c r="D160" s="232" t="s">
        <v>4</v>
      </c>
      <c r="E160" s="232" t="s">
        <v>175</v>
      </c>
      <c r="F160" s="296">
        <v>42318.22</v>
      </c>
      <c r="G160" s="297">
        <v>59911.65</v>
      </c>
      <c r="H160" s="298" t="s">
        <v>415</v>
      </c>
      <c r="I160" s="296">
        <v>27604</v>
      </c>
      <c r="J160" s="299">
        <v>27604</v>
      </c>
      <c r="K160" s="297">
        <v>27604</v>
      </c>
    </row>
    <row r="161" spans="1:11" ht="11.45" customHeight="1" x14ac:dyDescent="0.2">
      <c r="A161" s="289">
        <v>2008</v>
      </c>
      <c r="B161" s="353" t="s">
        <v>485</v>
      </c>
      <c r="C161" s="232" t="s">
        <v>564</v>
      </c>
      <c r="D161" s="232" t="s">
        <v>6</v>
      </c>
      <c r="E161" s="232" t="s">
        <v>176</v>
      </c>
      <c r="F161" s="296">
        <v>41885</v>
      </c>
      <c r="G161" s="297">
        <v>61333.49</v>
      </c>
      <c r="H161" s="298" t="s">
        <v>415</v>
      </c>
      <c r="I161" s="296">
        <v>29435</v>
      </c>
      <c r="J161" s="299">
        <v>29435</v>
      </c>
      <c r="K161" s="297">
        <v>29435</v>
      </c>
    </row>
    <row r="162" spans="1:11" ht="11.45" customHeight="1" x14ac:dyDescent="0.2">
      <c r="A162" s="289">
        <v>2004</v>
      </c>
      <c r="B162" s="353" t="s">
        <v>485</v>
      </c>
      <c r="C162" s="232" t="s">
        <v>564</v>
      </c>
      <c r="D162" s="232" t="s">
        <v>8</v>
      </c>
      <c r="E162" s="232" t="s">
        <v>177</v>
      </c>
      <c r="F162" s="296">
        <v>31176.91</v>
      </c>
      <c r="G162" s="297">
        <v>45328.99</v>
      </c>
      <c r="H162" s="298" t="s">
        <v>415</v>
      </c>
      <c r="I162" s="296">
        <v>22540</v>
      </c>
      <c r="J162" s="299">
        <v>22540</v>
      </c>
      <c r="K162" s="297">
        <v>22540</v>
      </c>
    </row>
    <row r="163" spans="1:11" ht="11.45" customHeight="1" x14ac:dyDescent="0.2">
      <c r="A163" s="289">
        <v>2002</v>
      </c>
      <c r="B163" s="353" t="s">
        <v>485</v>
      </c>
      <c r="C163" s="232" t="s">
        <v>564</v>
      </c>
      <c r="D163" s="232" t="s">
        <v>10</v>
      </c>
      <c r="E163" s="232" t="s">
        <v>178</v>
      </c>
      <c r="F163" s="296">
        <v>26904.52</v>
      </c>
      <c r="G163" s="297">
        <v>39879.379999999997</v>
      </c>
      <c r="H163" s="298" t="s">
        <v>415</v>
      </c>
      <c r="I163" s="296">
        <v>17126</v>
      </c>
      <c r="J163" s="299">
        <v>17126</v>
      </c>
      <c r="K163" s="297">
        <v>17126</v>
      </c>
    </row>
    <row r="164" spans="1:11" ht="11.45" customHeight="1" x14ac:dyDescent="0.2">
      <c r="A164" s="289">
        <v>2000</v>
      </c>
      <c r="B164" s="353" t="s">
        <v>485</v>
      </c>
      <c r="C164" s="232" t="s">
        <v>564</v>
      </c>
      <c r="D164" s="232" t="s">
        <v>10</v>
      </c>
      <c r="E164" s="232" t="s">
        <v>179</v>
      </c>
      <c r="F164" s="296">
        <v>23158.26</v>
      </c>
      <c r="G164" s="297">
        <v>35550.71</v>
      </c>
      <c r="H164" s="298" t="s">
        <v>415</v>
      </c>
      <c r="I164" s="296">
        <v>10074</v>
      </c>
      <c r="J164" s="299">
        <v>10074</v>
      </c>
      <c r="K164" s="297">
        <v>10074</v>
      </c>
    </row>
    <row r="165" spans="1:11" ht="11.45" customHeight="1" x14ac:dyDescent="0.2">
      <c r="A165" s="289">
        <v>1998</v>
      </c>
      <c r="B165" s="353" t="s">
        <v>485</v>
      </c>
      <c r="C165" s="232" t="s">
        <v>564</v>
      </c>
      <c r="D165" s="232" t="s">
        <v>10</v>
      </c>
      <c r="E165" s="232" t="s">
        <v>180</v>
      </c>
      <c r="F165" s="296">
        <v>15290</v>
      </c>
      <c r="G165" s="297">
        <v>23334.49</v>
      </c>
      <c r="H165" s="298" t="s">
        <v>415</v>
      </c>
      <c r="I165" s="296">
        <v>10893</v>
      </c>
      <c r="J165" s="299">
        <v>10893</v>
      </c>
      <c r="K165" s="297">
        <v>10893</v>
      </c>
    </row>
    <row r="166" spans="1:11" ht="11.45" customHeight="1" x14ac:dyDescent="0.2">
      <c r="A166" s="289">
        <v>1996</v>
      </c>
      <c r="B166" s="353" t="s">
        <v>485</v>
      </c>
      <c r="C166" s="232" t="s">
        <v>564</v>
      </c>
      <c r="D166" s="232" t="s">
        <v>12</v>
      </c>
      <c r="E166" s="232" t="s">
        <v>181</v>
      </c>
      <c r="F166" s="296">
        <v>10182.34</v>
      </c>
      <c r="G166" s="297">
        <v>15327.61</v>
      </c>
      <c r="H166" s="298" t="s">
        <v>415</v>
      </c>
      <c r="I166" s="296">
        <v>13998</v>
      </c>
      <c r="J166" s="299">
        <v>13998</v>
      </c>
      <c r="K166" s="297">
        <v>13998</v>
      </c>
    </row>
    <row r="167" spans="1:11" ht="11.45" customHeight="1" x14ac:dyDescent="0.2">
      <c r="A167" s="289">
        <v>1994</v>
      </c>
      <c r="B167" s="353" t="s">
        <v>485</v>
      </c>
      <c r="C167" s="232" t="s">
        <v>564</v>
      </c>
      <c r="D167" s="232" t="s">
        <v>12</v>
      </c>
      <c r="E167" s="232" t="s">
        <v>182</v>
      </c>
      <c r="F167" s="296">
        <v>7305.12</v>
      </c>
      <c r="G167" s="297">
        <v>11358.21</v>
      </c>
      <c r="H167" s="298" t="s">
        <v>415</v>
      </c>
      <c r="I167" s="296">
        <v>12776</v>
      </c>
      <c r="J167" s="299">
        <v>12776</v>
      </c>
      <c r="K167" s="297">
        <v>12776</v>
      </c>
    </row>
    <row r="168" spans="1:11" ht="11.45" customHeight="1" x14ac:dyDescent="0.2">
      <c r="A168" s="289">
        <v>1992</v>
      </c>
      <c r="B168" s="353" t="s">
        <v>485</v>
      </c>
      <c r="C168" s="232" t="s">
        <v>564</v>
      </c>
      <c r="D168" s="232" t="s">
        <v>14</v>
      </c>
      <c r="E168" s="232" t="s">
        <v>183</v>
      </c>
      <c r="F168" s="296">
        <v>6131667</v>
      </c>
      <c r="G168" s="297">
        <v>9390231</v>
      </c>
      <c r="H168" s="298" t="s">
        <v>415</v>
      </c>
      <c r="I168" s="296">
        <v>10497</v>
      </c>
      <c r="J168" s="299">
        <v>10497</v>
      </c>
      <c r="K168" s="297">
        <v>10497</v>
      </c>
    </row>
    <row r="169" spans="1:11" ht="11.45" customHeight="1" x14ac:dyDescent="0.2">
      <c r="A169" s="289">
        <v>1989</v>
      </c>
      <c r="B169" s="353" t="s">
        <v>485</v>
      </c>
      <c r="C169" s="232" t="s">
        <v>564</v>
      </c>
      <c r="D169" s="232" t="s">
        <v>14</v>
      </c>
      <c r="E169" s="232" t="s">
        <v>184</v>
      </c>
      <c r="F169" s="296">
        <v>3292114</v>
      </c>
      <c r="G169" s="297">
        <v>4725597</v>
      </c>
      <c r="H169" s="298" t="s">
        <v>415</v>
      </c>
      <c r="I169" s="296">
        <v>11493</v>
      </c>
      <c r="J169" s="299">
        <v>11493</v>
      </c>
      <c r="K169" s="297">
        <v>11493</v>
      </c>
    </row>
    <row r="170" spans="1:11" ht="11.45" customHeight="1" x14ac:dyDescent="0.2">
      <c r="A170" s="289">
        <v>1984</v>
      </c>
      <c r="B170" s="353" t="s">
        <v>485</v>
      </c>
      <c r="C170" s="232" t="s">
        <v>564</v>
      </c>
      <c r="D170" s="232" t="s">
        <v>16</v>
      </c>
      <c r="E170" s="232" t="s">
        <v>185</v>
      </c>
      <c r="F170" s="296">
        <v>180540</v>
      </c>
      <c r="G170" s="297">
        <v>251375.5</v>
      </c>
      <c r="H170" s="298" t="s">
        <v>415</v>
      </c>
      <c r="I170" s="296">
        <v>4720</v>
      </c>
      <c r="J170" s="299">
        <v>4720</v>
      </c>
      <c r="K170" s="297">
        <v>4720</v>
      </c>
    </row>
    <row r="171" spans="1:11" ht="11.45" customHeight="1" x14ac:dyDescent="0.2">
      <c r="A171" s="153">
        <v>2013</v>
      </c>
      <c r="B171" s="352" t="s">
        <v>486</v>
      </c>
      <c r="C171" s="447" t="s">
        <v>559</v>
      </c>
      <c r="D171" s="227" t="s">
        <v>4</v>
      </c>
      <c r="E171" s="227" t="s">
        <v>186</v>
      </c>
      <c r="F171" s="247">
        <v>23013</v>
      </c>
      <c r="G171" s="248">
        <v>25661.78</v>
      </c>
      <c r="H171" s="249" t="s">
        <v>314</v>
      </c>
      <c r="I171" s="247">
        <v>10174</v>
      </c>
      <c r="J171" s="250">
        <v>10159</v>
      </c>
      <c r="K171" s="248">
        <v>10174</v>
      </c>
    </row>
    <row r="172" spans="1:11" ht="11.45" customHeight="1" x14ac:dyDescent="0.2">
      <c r="A172" s="154">
        <v>2010</v>
      </c>
      <c r="B172" s="351" t="s">
        <v>486</v>
      </c>
      <c r="C172" s="222" t="s">
        <v>559</v>
      </c>
      <c r="D172" s="222" t="s">
        <v>4</v>
      </c>
      <c r="E172" s="222" t="s">
        <v>187</v>
      </c>
      <c r="F172" s="238">
        <v>22244.85</v>
      </c>
      <c r="G172" s="239">
        <v>24939.84</v>
      </c>
      <c r="H172" s="240" t="s">
        <v>314</v>
      </c>
      <c r="I172" s="238">
        <v>10492</v>
      </c>
      <c r="J172" s="241">
        <v>10477</v>
      </c>
      <c r="K172" s="239">
        <v>10492</v>
      </c>
    </row>
    <row r="173" spans="1:11" ht="11.45" customHeight="1" x14ac:dyDescent="0.2">
      <c r="A173" s="154">
        <v>2007</v>
      </c>
      <c r="B173" s="351" t="s">
        <v>486</v>
      </c>
      <c r="C173" s="222" t="s">
        <v>559</v>
      </c>
      <c r="D173" s="222" t="s">
        <v>6</v>
      </c>
      <c r="E173" s="222" t="s">
        <v>188</v>
      </c>
      <c r="F173" s="238">
        <v>21471.66</v>
      </c>
      <c r="G173" s="239">
        <v>24538.53</v>
      </c>
      <c r="H173" s="240" t="s">
        <v>314</v>
      </c>
      <c r="I173" s="238">
        <v>10337</v>
      </c>
      <c r="J173" s="241">
        <v>10324</v>
      </c>
      <c r="K173" s="239">
        <v>10337</v>
      </c>
    </row>
    <row r="174" spans="1:11" ht="11.45" customHeight="1" x14ac:dyDescent="0.2">
      <c r="A174" s="154">
        <v>2004</v>
      </c>
      <c r="B174" s="351" t="s">
        <v>486</v>
      </c>
      <c r="C174" s="222" t="s">
        <v>559</v>
      </c>
      <c r="D174" s="222" t="s">
        <v>8</v>
      </c>
      <c r="E174" s="222" t="s">
        <v>189</v>
      </c>
      <c r="F174" s="238">
        <v>18673.240000000002</v>
      </c>
      <c r="G174" s="239">
        <v>20869.22</v>
      </c>
      <c r="H174" s="240" t="s">
        <v>314</v>
      </c>
      <c r="I174" s="238">
        <v>9356</v>
      </c>
      <c r="J174" s="241">
        <v>9351</v>
      </c>
      <c r="K174" s="239">
        <v>9356</v>
      </c>
    </row>
    <row r="175" spans="1:11" ht="11.45" customHeight="1" x14ac:dyDescent="0.2">
      <c r="A175" s="154">
        <v>1999</v>
      </c>
      <c r="B175" s="351" t="s">
        <v>486</v>
      </c>
      <c r="C175" s="222" t="s">
        <v>559</v>
      </c>
      <c r="D175" s="222" t="s">
        <v>10</v>
      </c>
      <c r="E175" s="222" t="s">
        <v>190</v>
      </c>
      <c r="F175" s="238">
        <v>36521.5</v>
      </c>
      <c r="G175" s="239">
        <v>39257.61</v>
      </c>
      <c r="H175" s="240" t="s">
        <v>314</v>
      </c>
      <c r="I175" s="238">
        <v>4333</v>
      </c>
      <c r="J175" s="241">
        <v>4333</v>
      </c>
      <c r="K175" s="239">
        <v>4333</v>
      </c>
    </row>
    <row r="176" spans="1:11" ht="11.45" customHeight="1" x14ac:dyDescent="0.2">
      <c r="A176" s="154">
        <v>1993</v>
      </c>
      <c r="B176" s="351" t="s">
        <v>486</v>
      </c>
      <c r="C176" s="222" t="s">
        <v>559</v>
      </c>
      <c r="D176" s="222" t="s">
        <v>12</v>
      </c>
      <c r="E176" s="222" t="s">
        <v>191</v>
      </c>
      <c r="F176" s="238">
        <v>27728</v>
      </c>
      <c r="G176" s="239">
        <v>29942.46</v>
      </c>
      <c r="H176" s="240" t="s">
        <v>314</v>
      </c>
      <c r="I176" s="238">
        <v>5146</v>
      </c>
      <c r="J176" s="241">
        <v>5146</v>
      </c>
      <c r="K176" s="239">
        <v>5146</v>
      </c>
    </row>
    <row r="177" spans="1:11" ht="11.45" customHeight="1" x14ac:dyDescent="0.2">
      <c r="A177" s="154">
        <v>1990</v>
      </c>
      <c r="B177" s="351" t="s">
        <v>486</v>
      </c>
      <c r="C177" s="222" t="s">
        <v>559</v>
      </c>
      <c r="D177" s="222" t="s">
        <v>14</v>
      </c>
      <c r="E177" s="222" t="s">
        <v>192</v>
      </c>
      <c r="F177" s="238">
        <v>26746.95</v>
      </c>
      <c r="G177" s="239">
        <v>29653.79</v>
      </c>
      <c r="H177" s="240" t="s">
        <v>314</v>
      </c>
      <c r="I177" s="238">
        <v>4348</v>
      </c>
      <c r="J177" s="241">
        <v>4348</v>
      </c>
      <c r="K177" s="239">
        <v>4348</v>
      </c>
    </row>
    <row r="178" spans="1:11" ht="11.45" customHeight="1" x14ac:dyDescent="0.2">
      <c r="A178" s="154">
        <v>1987</v>
      </c>
      <c r="B178" s="351" t="s">
        <v>486</v>
      </c>
      <c r="C178" s="222" t="s">
        <v>559</v>
      </c>
      <c r="D178" s="222" t="s">
        <v>16</v>
      </c>
      <c r="E178" s="222" t="s">
        <v>193</v>
      </c>
      <c r="F178" s="238">
        <v>21686.15</v>
      </c>
      <c r="G178" s="239">
        <v>23682.91</v>
      </c>
      <c r="H178" s="240" t="s">
        <v>314</v>
      </c>
      <c r="I178" s="238">
        <v>4170</v>
      </c>
      <c r="J178" s="241">
        <v>4170</v>
      </c>
      <c r="K178" s="239">
        <v>4170</v>
      </c>
    </row>
    <row r="179" spans="1:11" ht="11.45" customHeight="1" x14ac:dyDescent="0.2">
      <c r="A179" s="155">
        <v>1983</v>
      </c>
      <c r="B179" s="354" t="s">
        <v>486</v>
      </c>
      <c r="C179" s="233" t="s">
        <v>559</v>
      </c>
      <c r="D179" s="233" t="s">
        <v>16</v>
      </c>
      <c r="E179" s="233" t="s">
        <v>194</v>
      </c>
      <c r="F179" s="251">
        <v>19840</v>
      </c>
      <c r="G179" s="252">
        <v>21864.13</v>
      </c>
      <c r="H179" s="253" t="s">
        <v>314</v>
      </c>
      <c r="I179" s="251">
        <v>4821</v>
      </c>
      <c r="J179" s="254">
        <v>4821</v>
      </c>
      <c r="K179" s="252">
        <v>4821</v>
      </c>
    </row>
    <row r="180" spans="1:11" ht="11.45" customHeight="1" x14ac:dyDescent="0.2">
      <c r="A180" s="214">
        <v>2013</v>
      </c>
      <c r="B180" s="351" t="s">
        <v>487</v>
      </c>
      <c r="C180" s="222" t="s">
        <v>560</v>
      </c>
      <c r="D180" s="222" t="s">
        <v>20</v>
      </c>
      <c r="E180" s="222" t="s">
        <v>195</v>
      </c>
      <c r="F180" s="238">
        <v>359843</v>
      </c>
      <c r="G180" s="239">
        <v>386268.5</v>
      </c>
      <c r="H180" s="240" t="s">
        <v>314</v>
      </c>
      <c r="I180" s="286">
        <v>234519</v>
      </c>
      <c r="J180" s="287">
        <v>234497</v>
      </c>
      <c r="K180" s="288">
        <v>234519</v>
      </c>
    </row>
    <row r="181" spans="1:11" ht="11.45" customHeight="1" x14ac:dyDescent="0.2">
      <c r="A181" s="215">
        <v>2010</v>
      </c>
      <c r="B181" s="351" t="s">
        <v>487</v>
      </c>
      <c r="C181" s="222" t="s">
        <v>560</v>
      </c>
      <c r="D181" s="222" t="s">
        <v>4</v>
      </c>
      <c r="E181" s="222" t="s">
        <v>196</v>
      </c>
      <c r="F181" s="238">
        <v>318178</v>
      </c>
      <c r="G181" s="239">
        <v>339428.5</v>
      </c>
      <c r="H181" s="240" t="s">
        <v>314</v>
      </c>
      <c r="I181" s="280">
        <v>227190</v>
      </c>
      <c r="J181" s="281">
        <v>227157</v>
      </c>
      <c r="K181" s="282">
        <v>227190</v>
      </c>
    </row>
    <row r="182" spans="1:11" ht="11.45" customHeight="1" x14ac:dyDescent="0.2">
      <c r="A182" s="215">
        <v>2007</v>
      </c>
      <c r="B182" s="351" t="s">
        <v>487</v>
      </c>
      <c r="C182" s="222" t="s">
        <v>560</v>
      </c>
      <c r="D182" s="222" t="s">
        <v>6</v>
      </c>
      <c r="E182" s="222" t="s">
        <v>197</v>
      </c>
      <c r="F182" s="238">
        <v>281153</v>
      </c>
      <c r="G182" s="239">
        <v>300327.7</v>
      </c>
      <c r="H182" s="240" t="s">
        <v>314</v>
      </c>
      <c r="I182" s="280">
        <v>217162</v>
      </c>
      <c r="J182" s="281">
        <v>217155</v>
      </c>
      <c r="K182" s="282">
        <v>217162</v>
      </c>
    </row>
    <row r="183" spans="1:11" ht="11.45" customHeight="1" x14ac:dyDescent="0.2">
      <c r="A183" s="216">
        <v>2004</v>
      </c>
      <c r="B183" s="351" t="s">
        <v>487</v>
      </c>
      <c r="C183" s="222" t="s">
        <v>560</v>
      </c>
      <c r="D183" s="222" t="s">
        <v>8</v>
      </c>
      <c r="E183" s="222" t="s">
        <v>198</v>
      </c>
      <c r="F183" s="238">
        <v>233186</v>
      </c>
      <c r="G183" s="239">
        <v>254422.9</v>
      </c>
      <c r="H183" s="240" t="s">
        <v>314</v>
      </c>
      <c r="I183" s="238">
        <v>13123</v>
      </c>
      <c r="J183" s="241">
        <v>13122</v>
      </c>
      <c r="K183" s="239">
        <v>13123</v>
      </c>
    </row>
    <row r="184" spans="1:11" ht="11.45" customHeight="1" x14ac:dyDescent="0.2">
      <c r="A184" s="216">
        <v>2000</v>
      </c>
      <c r="B184" s="351" t="s">
        <v>487</v>
      </c>
      <c r="C184" s="222" t="s">
        <v>560</v>
      </c>
      <c r="D184" s="222" t="s">
        <v>10</v>
      </c>
      <c r="E184" s="222" t="s">
        <v>199</v>
      </c>
      <c r="F184" s="238">
        <v>200741.2</v>
      </c>
      <c r="G184" s="239">
        <v>218342</v>
      </c>
      <c r="H184" s="240" t="s">
        <v>314</v>
      </c>
      <c r="I184" s="238">
        <v>12904</v>
      </c>
      <c r="J184" s="241">
        <v>12904</v>
      </c>
      <c r="K184" s="239">
        <v>12904</v>
      </c>
    </row>
    <row r="185" spans="1:11" ht="11.45" customHeight="1" x14ac:dyDescent="0.2">
      <c r="A185" s="216">
        <v>1995</v>
      </c>
      <c r="B185" s="351" t="s">
        <v>487</v>
      </c>
      <c r="C185" s="222" t="s">
        <v>560</v>
      </c>
      <c r="D185" s="222" t="s">
        <v>12</v>
      </c>
      <c r="E185" s="222" t="s">
        <v>200</v>
      </c>
      <c r="F185" s="238">
        <v>152838.29999999999</v>
      </c>
      <c r="G185" s="239">
        <v>162191.6</v>
      </c>
      <c r="H185" s="240" t="s">
        <v>314</v>
      </c>
      <c r="I185" s="238">
        <v>10114</v>
      </c>
      <c r="J185" s="241">
        <v>10114</v>
      </c>
      <c r="K185" s="239">
        <v>10114</v>
      </c>
    </row>
    <row r="186" spans="1:11" ht="11.45" customHeight="1" x14ac:dyDescent="0.2">
      <c r="A186" s="216">
        <v>1991</v>
      </c>
      <c r="B186" s="351" t="s">
        <v>487</v>
      </c>
      <c r="C186" s="222" t="s">
        <v>560</v>
      </c>
      <c r="D186" s="222" t="s">
        <v>14</v>
      </c>
      <c r="E186" s="222" t="s">
        <v>201</v>
      </c>
      <c r="F186" s="238">
        <v>141463</v>
      </c>
      <c r="G186" s="239">
        <v>151021</v>
      </c>
      <c r="H186" s="240" t="s">
        <v>314</v>
      </c>
      <c r="I186" s="238">
        <v>8059</v>
      </c>
      <c r="J186" s="241">
        <v>8059</v>
      </c>
      <c r="K186" s="239">
        <v>8059</v>
      </c>
    </row>
    <row r="187" spans="1:11" ht="11.45" customHeight="1" x14ac:dyDescent="0.2">
      <c r="A187" s="216">
        <v>1986</v>
      </c>
      <c r="B187" s="351" t="s">
        <v>487</v>
      </c>
      <c r="C187" s="222" t="s">
        <v>560</v>
      </c>
      <c r="D187" s="222" t="s">
        <v>16</v>
      </c>
      <c r="E187" s="222" t="s">
        <v>202</v>
      </c>
      <c r="F187" s="238">
        <v>104644.4</v>
      </c>
      <c r="G187" s="239">
        <v>111824.3</v>
      </c>
      <c r="H187" s="240" t="s">
        <v>314</v>
      </c>
      <c r="I187" s="238">
        <v>4969</v>
      </c>
      <c r="J187" s="241">
        <v>4969</v>
      </c>
      <c r="K187" s="239">
        <v>4969</v>
      </c>
    </row>
    <row r="188" spans="1:11" ht="11.45" customHeight="1" x14ac:dyDescent="0.2">
      <c r="A188" s="217">
        <v>1979</v>
      </c>
      <c r="B188" s="351" t="s">
        <v>487</v>
      </c>
      <c r="C188" s="222" t="s">
        <v>560</v>
      </c>
      <c r="D188" s="222" t="s">
        <v>18</v>
      </c>
      <c r="E188" s="222" t="s">
        <v>203</v>
      </c>
      <c r="F188" s="238">
        <v>43050</v>
      </c>
      <c r="G188" s="239">
        <v>45516.27</v>
      </c>
      <c r="H188" s="240" t="s">
        <v>314</v>
      </c>
      <c r="I188" s="238">
        <v>10395</v>
      </c>
      <c r="J188" s="241">
        <v>10395</v>
      </c>
      <c r="K188" s="239">
        <v>10395</v>
      </c>
    </row>
    <row r="189" spans="1:11" ht="11.45" customHeight="1" x14ac:dyDescent="0.2">
      <c r="A189" s="153">
        <v>2013</v>
      </c>
      <c r="B189" s="352" t="s">
        <v>488</v>
      </c>
      <c r="C189" s="447" t="s">
        <v>564</v>
      </c>
      <c r="D189" s="227" t="s">
        <v>20</v>
      </c>
      <c r="E189" s="227" t="s">
        <v>204</v>
      </c>
      <c r="F189" s="247">
        <v>4946.6289999999999</v>
      </c>
      <c r="G189" s="248">
        <v>6983.3590000000004</v>
      </c>
      <c r="H189" s="249" t="s">
        <v>314</v>
      </c>
      <c r="I189" s="247">
        <v>11790</v>
      </c>
      <c r="J189" s="250">
        <v>11790</v>
      </c>
      <c r="K189" s="248">
        <v>11790</v>
      </c>
    </row>
    <row r="190" spans="1:11" ht="11.45" customHeight="1" x14ac:dyDescent="0.2">
      <c r="A190" s="154">
        <v>2010</v>
      </c>
      <c r="B190" s="351" t="s">
        <v>488</v>
      </c>
      <c r="C190" s="222" t="s">
        <v>564</v>
      </c>
      <c r="D190" s="222" t="s">
        <v>4</v>
      </c>
      <c r="E190" s="222" t="s">
        <v>205</v>
      </c>
      <c r="F190" s="238">
        <v>3691.9569999999999</v>
      </c>
      <c r="G190" s="239">
        <v>5288.15</v>
      </c>
      <c r="H190" s="240" t="s">
        <v>314</v>
      </c>
      <c r="I190" s="238">
        <v>13320</v>
      </c>
      <c r="J190" s="241">
        <v>13320</v>
      </c>
      <c r="K190" s="239">
        <v>13320</v>
      </c>
    </row>
    <row r="191" spans="1:11" ht="11.45" customHeight="1" x14ac:dyDescent="0.2">
      <c r="A191" s="155">
        <v>2007</v>
      </c>
      <c r="B191" s="354" t="s">
        <v>488</v>
      </c>
      <c r="C191" s="233" t="s">
        <v>564</v>
      </c>
      <c r="D191" s="233" t="s">
        <v>6</v>
      </c>
      <c r="E191" s="233" t="s">
        <v>206</v>
      </c>
      <c r="F191" s="251">
        <v>3000</v>
      </c>
      <c r="G191" s="252">
        <v>4369.9759999999997</v>
      </c>
      <c r="H191" s="253" t="s">
        <v>314</v>
      </c>
      <c r="I191" s="251">
        <v>12984</v>
      </c>
      <c r="J191" s="254">
        <v>12984</v>
      </c>
      <c r="K191" s="252">
        <v>12984</v>
      </c>
    </row>
    <row r="192" spans="1:11" ht="11.45" customHeight="1" x14ac:dyDescent="0.2">
      <c r="A192" s="289">
        <v>2013</v>
      </c>
      <c r="B192" s="353" t="s">
        <v>489</v>
      </c>
      <c r="C192" s="232" t="s">
        <v>564</v>
      </c>
      <c r="D192" s="232" t="s">
        <v>20</v>
      </c>
      <c r="E192" s="232" t="s">
        <v>207</v>
      </c>
      <c r="F192" s="290">
        <v>18259280</v>
      </c>
      <c r="G192" s="291">
        <v>26221070</v>
      </c>
      <c r="H192" s="298" t="s">
        <v>415</v>
      </c>
      <c r="I192" s="296">
        <v>5379</v>
      </c>
      <c r="J192" s="299">
        <v>5379</v>
      </c>
      <c r="K192" s="297">
        <v>5379</v>
      </c>
    </row>
    <row r="193" spans="1:11" ht="11.45" customHeight="1" x14ac:dyDescent="0.2">
      <c r="A193" s="289">
        <v>2010</v>
      </c>
      <c r="B193" s="353" t="s">
        <v>489</v>
      </c>
      <c r="C193" s="232" t="s">
        <v>564</v>
      </c>
      <c r="D193" s="232" t="s">
        <v>4</v>
      </c>
      <c r="E193" s="232" t="s">
        <v>208</v>
      </c>
      <c r="F193" s="290">
        <v>12900576</v>
      </c>
      <c r="G193" s="291">
        <v>18296481</v>
      </c>
      <c r="H193" s="298" t="s">
        <v>415</v>
      </c>
      <c r="I193" s="296">
        <v>4969</v>
      </c>
      <c r="J193" s="299">
        <v>4969</v>
      </c>
      <c r="K193" s="297">
        <v>4969</v>
      </c>
    </row>
    <row r="194" spans="1:11" ht="11.45" customHeight="1" x14ac:dyDescent="0.2">
      <c r="A194" s="153">
        <v>2013</v>
      </c>
      <c r="B194" s="352" t="s">
        <v>490</v>
      </c>
      <c r="C194" s="447" t="s">
        <v>564</v>
      </c>
      <c r="D194" s="227" t="s">
        <v>20</v>
      </c>
      <c r="E194" s="227" t="s">
        <v>209</v>
      </c>
      <c r="F194" s="247">
        <v>10461.299999999999</v>
      </c>
      <c r="G194" s="248">
        <v>13715.61</v>
      </c>
      <c r="H194" s="249" t="s">
        <v>314</v>
      </c>
      <c r="I194" s="247">
        <v>29970</v>
      </c>
      <c r="J194" s="250">
        <v>29970</v>
      </c>
      <c r="K194" s="248">
        <v>29970</v>
      </c>
    </row>
    <row r="195" spans="1:11" ht="11.45" customHeight="1" x14ac:dyDescent="0.2">
      <c r="A195" s="154">
        <v>2010</v>
      </c>
      <c r="B195" s="351" t="s">
        <v>490</v>
      </c>
      <c r="C195" s="222" t="s">
        <v>564</v>
      </c>
      <c r="D195" s="222" t="s">
        <v>4</v>
      </c>
      <c r="E195" s="222" t="s">
        <v>210</v>
      </c>
      <c r="F195" s="238">
        <v>8350</v>
      </c>
      <c r="G195" s="239">
        <v>11365.35</v>
      </c>
      <c r="H195" s="240" t="s">
        <v>314</v>
      </c>
      <c r="I195" s="238">
        <v>21107</v>
      </c>
      <c r="J195" s="241">
        <v>21107</v>
      </c>
      <c r="K195" s="239">
        <v>21107</v>
      </c>
    </row>
    <row r="196" spans="1:11" ht="11.45" customHeight="1" x14ac:dyDescent="0.2">
      <c r="A196" s="154">
        <v>2007</v>
      </c>
      <c r="B196" s="351" t="s">
        <v>490</v>
      </c>
      <c r="C196" s="222" t="s">
        <v>564</v>
      </c>
      <c r="D196" s="222" t="s">
        <v>6</v>
      </c>
      <c r="E196" s="222" t="s">
        <v>211</v>
      </c>
      <c r="F196" s="238">
        <v>6227.3</v>
      </c>
      <c r="G196" s="239">
        <v>9075.9609999999993</v>
      </c>
      <c r="H196" s="240" t="s">
        <v>314</v>
      </c>
      <c r="I196" s="238">
        <v>21858</v>
      </c>
      <c r="J196" s="241">
        <v>21858</v>
      </c>
      <c r="K196" s="239">
        <v>21858</v>
      </c>
    </row>
    <row r="197" spans="1:11" ht="11.45" customHeight="1" x14ac:dyDescent="0.2">
      <c r="A197" s="155">
        <v>2004</v>
      </c>
      <c r="B197" s="354" t="s">
        <v>490</v>
      </c>
      <c r="C197" s="233" t="s">
        <v>564</v>
      </c>
      <c r="D197" s="233" t="s">
        <v>8</v>
      </c>
      <c r="E197" s="233" t="s">
        <v>212</v>
      </c>
      <c r="F197" s="251">
        <v>4629.1270000000004</v>
      </c>
      <c r="G197" s="252">
        <v>6808.7</v>
      </c>
      <c r="H197" s="253" t="s">
        <v>314</v>
      </c>
      <c r="I197" s="251">
        <v>18797</v>
      </c>
      <c r="J197" s="254">
        <v>18797</v>
      </c>
      <c r="K197" s="252">
        <v>18797</v>
      </c>
    </row>
    <row r="198" spans="1:11" ht="11.45" customHeight="1" x14ac:dyDescent="0.2">
      <c r="A198" s="153">
        <v>2013</v>
      </c>
      <c r="B198" s="351" t="s">
        <v>491</v>
      </c>
      <c r="C198" s="222" t="s">
        <v>565</v>
      </c>
      <c r="D198" s="222" t="s">
        <v>20</v>
      </c>
      <c r="E198" s="222" t="s">
        <v>213</v>
      </c>
      <c r="F198" s="238">
        <v>23520</v>
      </c>
      <c r="G198" s="239">
        <v>27367.7</v>
      </c>
      <c r="H198" s="240" t="s">
        <v>314</v>
      </c>
      <c r="I198" s="238">
        <v>37086</v>
      </c>
      <c r="J198" s="241">
        <v>37086</v>
      </c>
      <c r="K198" s="239">
        <v>37086</v>
      </c>
    </row>
    <row r="199" spans="1:11" ht="11.45" customHeight="1" x14ac:dyDescent="0.2">
      <c r="A199" s="154">
        <v>2010</v>
      </c>
      <c r="B199" s="351" t="s">
        <v>491</v>
      </c>
      <c r="C199" s="222" t="s">
        <v>565</v>
      </c>
      <c r="D199" s="222" t="s">
        <v>4</v>
      </c>
      <c r="E199" s="222" t="s">
        <v>214</v>
      </c>
      <c r="F199" s="238">
        <v>21399.88</v>
      </c>
      <c r="G199" s="239">
        <v>25019.21</v>
      </c>
      <c r="H199" s="240" t="s">
        <v>314</v>
      </c>
      <c r="I199" s="238">
        <v>37365</v>
      </c>
      <c r="J199" s="241">
        <v>37365</v>
      </c>
      <c r="K199" s="239">
        <v>37365</v>
      </c>
    </row>
    <row r="200" spans="1:11" ht="11.45" customHeight="1" x14ac:dyDescent="0.2">
      <c r="A200" s="154">
        <v>2007</v>
      </c>
      <c r="B200" s="351" t="s">
        <v>491</v>
      </c>
      <c r="C200" s="222" t="s">
        <v>565</v>
      </c>
      <c r="D200" s="222" t="s">
        <v>6</v>
      </c>
      <c r="E200" s="222" t="s">
        <v>215</v>
      </c>
      <c r="F200" s="238">
        <v>16412.5</v>
      </c>
      <c r="G200" s="239">
        <v>19268.54</v>
      </c>
      <c r="H200" s="240" t="s">
        <v>314</v>
      </c>
      <c r="I200" s="238">
        <v>37316</v>
      </c>
      <c r="J200" s="241">
        <v>37316</v>
      </c>
      <c r="K200" s="239">
        <v>37316</v>
      </c>
    </row>
    <row r="201" spans="1:11" ht="11.45" customHeight="1" x14ac:dyDescent="0.2">
      <c r="A201" s="154">
        <v>2004</v>
      </c>
      <c r="B201" s="351" t="s">
        <v>491</v>
      </c>
      <c r="C201" s="222" t="s">
        <v>565</v>
      </c>
      <c r="D201" s="222" t="s">
        <v>8</v>
      </c>
      <c r="E201" s="222" t="s">
        <v>216</v>
      </c>
      <c r="F201" s="238">
        <v>12897</v>
      </c>
      <c r="G201" s="239">
        <v>15055.08</v>
      </c>
      <c r="H201" s="240" t="s">
        <v>314</v>
      </c>
      <c r="I201" s="238">
        <v>32163</v>
      </c>
      <c r="J201" s="241">
        <v>32163</v>
      </c>
      <c r="K201" s="239">
        <v>32163</v>
      </c>
    </row>
    <row r="202" spans="1:11" ht="11.45" customHeight="1" x14ac:dyDescent="0.2">
      <c r="A202" s="154">
        <v>1999</v>
      </c>
      <c r="B202" s="351" t="s">
        <v>491</v>
      </c>
      <c r="C202" s="222" t="s">
        <v>565</v>
      </c>
      <c r="D202" s="222" t="s">
        <v>10</v>
      </c>
      <c r="E202" s="222" t="s">
        <v>217</v>
      </c>
      <c r="F202" s="238">
        <v>10680.4</v>
      </c>
      <c r="G202" s="239">
        <v>12017.38</v>
      </c>
      <c r="H202" s="240" t="s">
        <v>314</v>
      </c>
      <c r="I202" s="238">
        <v>31404</v>
      </c>
      <c r="J202" s="241">
        <v>31404</v>
      </c>
      <c r="K202" s="239">
        <v>31404</v>
      </c>
    </row>
    <row r="203" spans="1:11" ht="11.45" customHeight="1" x14ac:dyDescent="0.2">
      <c r="A203" s="154">
        <v>1995</v>
      </c>
      <c r="B203" s="351" t="s">
        <v>491</v>
      </c>
      <c r="C203" s="222" t="s">
        <v>565</v>
      </c>
      <c r="D203" s="222" t="s">
        <v>12</v>
      </c>
      <c r="E203" s="222" t="s">
        <v>219</v>
      </c>
      <c r="F203" s="238">
        <v>5273.6030000000001</v>
      </c>
      <c r="G203" s="239">
        <v>6045.7780000000002</v>
      </c>
      <c r="H203" s="240" t="s">
        <v>416</v>
      </c>
      <c r="I203" s="238">
        <v>31985</v>
      </c>
      <c r="J203" s="241">
        <v>31985</v>
      </c>
      <c r="K203" s="239">
        <v>31985</v>
      </c>
    </row>
    <row r="204" spans="1:11" ht="11.45" customHeight="1" x14ac:dyDescent="0.2">
      <c r="A204" s="289">
        <v>1992</v>
      </c>
      <c r="B204" s="353" t="s">
        <v>491</v>
      </c>
      <c r="C204" s="232" t="s">
        <v>565</v>
      </c>
      <c r="D204" s="232" t="s">
        <v>14</v>
      </c>
      <c r="E204" s="232" t="s">
        <v>220</v>
      </c>
      <c r="F204" s="290">
        <v>29235552</v>
      </c>
      <c r="G204" s="291">
        <v>33038602</v>
      </c>
      <c r="H204" s="298" t="s">
        <v>415</v>
      </c>
      <c r="I204" s="296">
        <v>6601</v>
      </c>
      <c r="J204" s="299">
        <v>6601</v>
      </c>
      <c r="K204" s="297">
        <v>6601</v>
      </c>
    </row>
    <row r="205" spans="1:11" ht="11.45" customHeight="1" x14ac:dyDescent="0.2">
      <c r="A205" s="307">
        <v>1986</v>
      </c>
      <c r="B205" s="353" t="s">
        <v>491</v>
      </c>
      <c r="C205" s="232" t="s">
        <v>565</v>
      </c>
      <c r="D205" s="232" t="s">
        <v>16</v>
      </c>
      <c r="E205" s="232" t="s">
        <v>221</v>
      </c>
      <c r="F205" s="296">
        <v>267370.90000000002</v>
      </c>
      <c r="G205" s="297">
        <v>293916.3</v>
      </c>
      <c r="H205" s="298" t="s">
        <v>415</v>
      </c>
      <c r="I205" s="308">
        <v>10645</v>
      </c>
      <c r="J205" s="309">
        <v>10645</v>
      </c>
      <c r="K205" s="310">
        <v>10645</v>
      </c>
    </row>
    <row r="206" spans="1:11" ht="11.45" customHeight="1" x14ac:dyDescent="0.2">
      <c r="A206" s="159">
        <v>1997</v>
      </c>
      <c r="B206" s="352" t="s">
        <v>492</v>
      </c>
      <c r="C206" s="447" t="s">
        <v>565</v>
      </c>
      <c r="D206" s="227" t="s">
        <v>12</v>
      </c>
      <c r="E206" s="227" t="s">
        <v>222</v>
      </c>
      <c r="F206" s="247">
        <v>7205843</v>
      </c>
      <c r="G206" s="248">
        <v>8164784</v>
      </c>
      <c r="H206" s="249" t="s">
        <v>314</v>
      </c>
      <c r="I206" s="286">
        <v>32187</v>
      </c>
      <c r="J206" s="287">
        <v>32187</v>
      </c>
      <c r="K206" s="288">
        <v>32187</v>
      </c>
    </row>
    <row r="207" spans="1:11" ht="11.45" customHeight="1" x14ac:dyDescent="0.2">
      <c r="A207" s="158">
        <v>1995</v>
      </c>
      <c r="B207" s="354" t="s">
        <v>492</v>
      </c>
      <c r="C207" s="233" t="s">
        <v>565</v>
      </c>
      <c r="D207" s="233" t="s">
        <v>12</v>
      </c>
      <c r="E207" s="233" t="s">
        <v>223</v>
      </c>
      <c r="F207" s="251">
        <v>2241034</v>
      </c>
      <c r="G207" s="252">
        <v>2516987</v>
      </c>
      <c r="H207" s="253" t="s">
        <v>314</v>
      </c>
      <c r="I207" s="283">
        <v>31570</v>
      </c>
      <c r="J207" s="284">
        <v>31570</v>
      </c>
      <c r="K207" s="285">
        <v>31570</v>
      </c>
    </row>
    <row r="208" spans="1:11" ht="11.45" customHeight="1" x14ac:dyDescent="0.2">
      <c r="A208" s="289">
        <v>2013</v>
      </c>
      <c r="B208" s="353" t="s">
        <v>493</v>
      </c>
      <c r="C208" s="232" t="s">
        <v>562</v>
      </c>
      <c r="D208" s="232" t="s">
        <v>20</v>
      </c>
      <c r="E208" s="232" t="s">
        <v>224</v>
      </c>
      <c r="F208" s="296">
        <v>256343.5</v>
      </c>
      <c r="G208" s="297">
        <v>304486.09999999998</v>
      </c>
      <c r="H208" s="298" t="s">
        <v>415</v>
      </c>
      <c r="I208" s="296">
        <v>5658</v>
      </c>
      <c r="J208" s="299">
        <v>5658</v>
      </c>
      <c r="K208" s="297">
        <v>5658</v>
      </c>
    </row>
    <row r="209" spans="1:11" ht="11.45" customHeight="1" x14ac:dyDescent="0.2">
      <c r="A209" s="289">
        <v>2010</v>
      </c>
      <c r="B209" s="353" t="s">
        <v>493</v>
      </c>
      <c r="C209" s="232" t="s">
        <v>562</v>
      </c>
      <c r="D209" s="232" t="s">
        <v>4</v>
      </c>
      <c r="E209" s="232" t="s">
        <v>225</v>
      </c>
      <c r="F209" s="296">
        <v>187567.8</v>
      </c>
      <c r="G209" s="297">
        <v>225440.3</v>
      </c>
      <c r="H209" s="298" t="s">
        <v>415</v>
      </c>
      <c r="I209" s="296">
        <v>5731</v>
      </c>
      <c r="J209" s="299">
        <v>5731</v>
      </c>
      <c r="K209" s="297">
        <v>5731</v>
      </c>
    </row>
    <row r="210" spans="1:11" ht="11.45" customHeight="1" x14ac:dyDescent="0.2">
      <c r="A210" s="289">
        <v>2007</v>
      </c>
      <c r="B210" s="353" t="s">
        <v>493</v>
      </c>
      <c r="C210" s="232" t="s">
        <v>562</v>
      </c>
      <c r="D210" s="232" t="s">
        <v>6</v>
      </c>
      <c r="E210" s="232" t="s">
        <v>226</v>
      </c>
      <c r="F210" s="296">
        <v>114000</v>
      </c>
      <c r="G210" s="297">
        <v>136085.70000000001</v>
      </c>
      <c r="H210" s="298" t="s">
        <v>415</v>
      </c>
      <c r="I210" s="296">
        <v>3378</v>
      </c>
      <c r="J210" s="299">
        <v>3378</v>
      </c>
      <c r="K210" s="297">
        <v>3378</v>
      </c>
    </row>
    <row r="211" spans="1:11" ht="11.45" customHeight="1" x14ac:dyDescent="0.2">
      <c r="A211" s="289">
        <v>2004</v>
      </c>
      <c r="B211" s="353" t="s">
        <v>493</v>
      </c>
      <c r="C211" s="232" t="s">
        <v>562</v>
      </c>
      <c r="D211" s="232" t="s">
        <v>8</v>
      </c>
      <c r="E211" s="232" t="s">
        <v>227</v>
      </c>
      <c r="F211" s="296">
        <v>58504.84</v>
      </c>
      <c r="G211" s="297">
        <v>74363.33</v>
      </c>
      <c r="H211" s="298" t="s">
        <v>415</v>
      </c>
      <c r="I211" s="296">
        <v>3107</v>
      </c>
      <c r="J211" s="299">
        <v>3107</v>
      </c>
      <c r="K211" s="297">
        <v>3107</v>
      </c>
    </row>
    <row r="212" spans="1:11" ht="11.45" customHeight="1" x14ac:dyDescent="0.2">
      <c r="A212" s="289">
        <v>2000</v>
      </c>
      <c r="B212" s="353" t="s">
        <v>493</v>
      </c>
      <c r="C212" s="232" t="s">
        <v>562</v>
      </c>
      <c r="D212" s="232" t="s">
        <v>10</v>
      </c>
      <c r="E212" s="232" t="s">
        <v>228</v>
      </c>
      <c r="F212" s="296">
        <v>19999.990000000002</v>
      </c>
      <c r="G212" s="297">
        <v>26555.29</v>
      </c>
      <c r="H212" s="298" t="s">
        <v>415</v>
      </c>
      <c r="I212" s="296">
        <v>3073</v>
      </c>
      <c r="J212" s="299">
        <v>3073</v>
      </c>
      <c r="K212" s="297">
        <v>3073</v>
      </c>
    </row>
    <row r="213" spans="1:11" ht="11.45" customHeight="1" x14ac:dyDescent="0.2">
      <c r="A213" s="294">
        <v>2013</v>
      </c>
      <c r="B213" s="357" t="s">
        <v>494</v>
      </c>
      <c r="C213" s="448" t="s">
        <v>560</v>
      </c>
      <c r="D213" s="256" t="s">
        <v>20</v>
      </c>
      <c r="E213" s="256" t="s">
        <v>229</v>
      </c>
      <c r="F213" s="311">
        <v>339470.4</v>
      </c>
      <c r="G213" s="312">
        <v>391859.8</v>
      </c>
      <c r="H213" s="313" t="s">
        <v>415</v>
      </c>
      <c r="I213" s="311">
        <v>4471</v>
      </c>
      <c r="J213" s="314">
        <v>4471</v>
      </c>
      <c r="K213" s="312">
        <v>4471</v>
      </c>
    </row>
    <row r="214" spans="1:11" ht="11.45" customHeight="1" x14ac:dyDescent="0.2">
      <c r="A214" s="289">
        <v>2010</v>
      </c>
      <c r="B214" s="353" t="s">
        <v>494</v>
      </c>
      <c r="C214" s="232" t="s">
        <v>560</v>
      </c>
      <c r="D214" s="232" t="s">
        <v>4</v>
      </c>
      <c r="E214" s="232" t="s">
        <v>230</v>
      </c>
      <c r="F214" s="296">
        <v>285105.5</v>
      </c>
      <c r="G214" s="297">
        <v>326117.59999999998</v>
      </c>
      <c r="H214" s="298" t="s">
        <v>415</v>
      </c>
      <c r="I214" s="296">
        <v>4564</v>
      </c>
      <c r="J214" s="299">
        <v>4564</v>
      </c>
      <c r="K214" s="297">
        <v>4564</v>
      </c>
    </row>
    <row r="215" spans="1:11" ht="11.45" customHeight="1" x14ac:dyDescent="0.2">
      <c r="A215" s="295">
        <v>2006</v>
      </c>
      <c r="B215" s="356" t="s">
        <v>494</v>
      </c>
      <c r="C215" s="255" t="s">
        <v>560</v>
      </c>
      <c r="D215" s="255" t="s">
        <v>6</v>
      </c>
      <c r="E215" s="255" t="s">
        <v>231</v>
      </c>
      <c r="F215" s="306">
        <v>188000</v>
      </c>
      <c r="G215" s="305">
        <v>216913.8</v>
      </c>
      <c r="H215" s="303" t="s">
        <v>415</v>
      </c>
      <c r="I215" s="306">
        <v>4527</v>
      </c>
      <c r="J215" s="304">
        <v>4527</v>
      </c>
      <c r="K215" s="305">
        <v>4527</v>
      </c>
    </row>
    <row r="216" spans="1:11" ht="11.45" customHeight="1" x14ac:dyDescent="0.2">
      <c r="A216" s="154">
        <v>2013</v>
      </c>
      <c r="B216" s="351" t="s">
        <v>495</v>
      </c>
      <c r="C216" s="222" t="s">
        <v>565</v>
      </c>
      <c r="D216" s="222" t="s">
        <v>20</v>
      </c>
      <c r="E216" s="222" t="s">
        <v>232</v>
      </c>
      <c r="F216" s="238">
        <v>8107.152</v>
      </c>
      <c r="G216" s="239">
        <v>8995.7900000000009</v>
      </c>
      <c r="H216" s="240" t="s">
        <v>314</v>
      </c>
      <c r="I216" s="238">
        <v>5485</v>
      </c>
      <c r="J216" s="241">
        <v>5485</v>
      </c>
      <c r="K216" s="239">
        <v>5485</v>
      </c>
    </row>
    <row r="217" spans="1:11" ht="11.45" customHeight="1" x14ac:dyDescent="0.2">
      <c r="A217" s="154">
        <v>2010</v>
      </c>
      <c r="B217" s="351" t="s">
        <v>495</v>
      </c>
      <c r="C217" s="222" t="s">
        <v>565</v>
      </c>
      <c r="D217" s="222" t="s">
        <v>4</v>
      </c>
      <c r="E217" s="222" t="s">
        <v>233</v>
      </c>
      <c r="F217" s="238">
        <v>7593.6869999999999</v>
      </c>
      <c r="G217" s="239">
        <v>8365.9619999999995</v>
      </c>
      <c r="H217" s="240" t="s">
        <v>314</v>
      </c>
      <c r="I217" s="238">
        <v>5198</v>
      </c>
      <c r="J217" s="241">
        <v>5198</v>
      </c>
      <c r="K217" s="239">
        <v>5198</v>
      </c>
    </row>
    <row r="218" spans="1:11" ht="11.45" customHeight="1" x14ac:dyDescent="0.2">
      <c r="A218" s="154">
        <v>2007</v>
      </c>
      <c r="B218" s="351" t="s">
        <v>495</v>
      </c>
      <c r="C218" s="222" t="s">
        <v>565</v>
      </c>
      <c r="D218" s="222" t="s">
        <v>6</v>
      </c>
      <c r="E218" s="222" t="s">
        <v>234</v>
      </c>
      <c r="F218" s="238">
        <v>197278.5</v>
      </c>
      <c r="G218" s="239">
        <v>214106.3</v>
      </c>
      <c r="H218" s="240" t="s">
        <v>314</v>
      </c>
      <c r="I218" s="238">
        <v>5327</v>
      </c>
      <c r="J218" s="241">
        <v>5327</v>
      </c>
      <c r="K218" s="239">
        <v>5447</v>
      </c>
    </row>
    <row r="219" spans="1:11" ht="11.45" customHeight="1" x14ac:dyDescent="0.2">
      <c r="A219" s="154">
        <v>2004</v>
      </c>
      <c r="B219" s="351" t="s">
        <v>495</v>
      </c>
      <c r="C219" s="222" t="s">
        <v>565</v>
      </c>
      <c r="D219" s="222" t="s">
        <v>8</v>
      </c>
      <c r="E219" s="222" t="s">
        <v>235</v>
      </c>
      <c r="F219" s="238">
        <v>136616.70000000001</v>
      </c>
      <c r="G219" s="239">
        <v>152019.29999999999</v>
      </c>
      <c r="H219" s="240" t="s">
        <v>314</v>
      </c>
      <c r="I219" s="238">
        <v>5116</v>
      </c>
      <c r="J219" s="241">
        <v>5116</v>
      </c>
      <c r="K219" s="239">
        <v>5147</v>
      </c>
    </row>
    <row r="220" spans="1:11" ht="11.45" customHeight="1" x14ac:dyDescent="0.2">
      <c r="A220" s="289">
        <v>1996</v>
      </c>
      <c r="B220" s="353" t="s">
        <v>495</v>
      </c>
      <c r="C220" s="232" t="s">
        <v>565</v>
      </c>
      <c r="D220" s="232" t="s">
        <v>12</v>
      </c>
      <c r="E220" s="232" t="s">
        <v>237</v>
      </c>
      <c r="F220" s="296">
        <v>70828.05</v>
      </c>
      <c r="G220" s="297">
        <v>76554.64</v>
      </c>
      <c r="H220" s="298" t="s">
        <v>415</v>
      </c>
      <c r="I220" s="296">
        <v>16336</v>
      </c>
      <c r="J220" s="299">
        <v>16336</v>
      </c>
      <c r="K220" s="297">
        <v>16336</v>
      </c>
    </row>
    <row r="221" spans="1:11" ht="11.45" customHeight="1" x14ac:dyDescent="0.2">
      <c r="A221" s="156">
        <v>1992</v>
      </c>
      <c r="B221" s="351" t="s">
        <v>495</v>
      </c>
      <c r="C221" s="222" t="s">
        <v>565</v>
      </c>
      <c r="D221" s="222" t="s">
        <v>14</v>
      </c>
      <c r="E221" s="222" t="s">
        <v>238</v>
      </c>
      <c r="F221" s="238">
        <v>44150</v>
      </c>
      <c r="G221" s="239">
        <v>46891.88</v>
      </c>
      <c r="H221" s="240" t="s">
        <v>314</v>
      </c>
      <c r="I221" s="283">
        <v>15988</v>
      </c>
      <c r="J221" s="284">
        <v>15988</v>
      </c>
      <c r="K221" s="285">
        <v>15988</v>
      </c>
    </row>
    <row r="222" spans="1:11" ht="11.45" customHeight="1" x14ac:dyDescent="0.2">
      <c r="A222" s="294">
        <v>2012</v>
      </c>
      <c r="B222" s="357" t="s">
        <v>496</v>
      </c>
      <c r="C222" s="448" t="s">
        <v>565</v>
      </c>
      <c r="D222" s="256" t="s">
        <v>20</v>
      </c>
      <c r="E222" s="256" t="s">
        <v>239</v>
      </c>
      <c r="F222" s="311">
        <v>13336.5</v>
      </c>
      <c r="G222" s="312">
        <v>14565.18</v>
      </c>
      <c r="H222" s="313" t="s">
        <v>415</v>
      </c>
      <c r="I222" s="311">
        <v>3663</v>
      </c>
      <c r="J222" s="314">
        <v>3663</v>
      </c>
      <c r="K222" s="312">
        <v>3663</v>
      </c>
    </row>
    <row r="223" spans="1:11" ht="11.45" customHeight="1" x14ac:dyDescent="0.2">
      <c r="A223" s="289">
        <v>2010</v>
      </c>
      <c r="B223" s="353" t="s">
        <v>496</v>
      </c>
      <c r="C223" s="232" t="s">
        <v>565</v>
      </c>
      <c r="D223" s="232" t="s">
        <v>4</v>
      </c>
      <c r="E223" s="232" t="s">
        <v>240</v>
      </c>
      <c r="F223" s="296">
        <v>12903.28</v>
      </c>
      <c r="G223" s="297">
        <v>13645.44</v>
      </c>
      <c r="H223" s="298" t="s">
        <v>415</v>
      </c>
      <c r="I223" s="296">
        <v>3923</v>
      </c>
      <c r="J223" s="299">
        <v>3923</v>
      </c>
      <c r="K223" s="297">
        <v>3923</v>
      </c>
    </row>
    <row r="224" spans="1:11" ht="11.45" customHeight="1" x14ac:dyDescent="0.2">
      <c r="A224" s="289">
        <v>2007</v>
      </c>
      <c r="B224" s="353" t="s">
        <v>496</v>
      </c>
      <c r="C224" s="232" t="s">
        <v>565</v>
      </c>
      <c r="D224" s="232" t="s">
        <v>6</v>
      </c>
      <c r="E224" s="232" t="s">
        <v>241</v>
      </c>
      <c r="F224" s="296">
        <v>11223.5</v>
      </c>
      <c r="G224" s="297">
        <v>11880.78</v>
      </c>
      <c r="H224" s="298" t="s">
        <v>415</v>
      </c>
      <c r="I224" s="296">
        <v>3697</v>
      </c>
      <c r="J224" s="299">
        <v>3697</v>
      </c>
      <c r="K224" s="297">
        <v>3697</v>
      </c>
    </row>
    <row r="225" spans="1:11" ht="11.45" customHeight="1" x14ac:dyDescent="0.2">
      <c r="A225" s="289">
        <v>2004</v>
      </c>
      <c r="B225" s="353" t="s">
        <v>496</v>
      </c>
      <c r="C225" s="232" t="s">
        <v>565</v>
      </c>
      <c r="D225" s="232" t="s">
        <v>8</v>
      </c>
      <c r="E225" s="232" t="s">
        <v>242</v>
      </c>
      <c r="F225" s="296">
        <v>2270224</v>
      </c>
      <c r="G225" s="297">
        <v>2426519</v>
      </c>
      <c r="H225" s="298" t="s">
        <v>415</v>
      </c>
      <c r="I225" s="296">
        <v>3724</v>
      </c>
      <c r="J225" s="299">
        <v>3724</v>
      </c>
      <c r="K225" s="297">
        <v>3724</v>
      </c>
    </row>
    <row r="226" spans="1:11" ht="11.45" customHeight="1" x14ac:dyDescent="0.2">
      <c r="A226" s="289">
        <v>1999</v>
      </c>
      <c r="B226" s="353" t="s">
        <v>496</v>
      </c>
      <c r="C226" s="232" t="s">
        <v>565</v>
      </c>
      <c r="D226" s="232" t="s">
        <v>10</v>
      </c>
      <c r="E226" s="232" t="s">
        <v>243</v>
      </c>
      <c r="F226" s="296">
        <v>1477095</v>
      </c>
      <c r="G226" s="297">
        <v>1561185</v>
      </c>
      <c r="H226" s="298" t="s">
        <v>415</v>
      </c>
      <c r="I226" s="296">
        <v>3859</v>
      </c>
      <c r="J226" s="299">
        <v>3859</v>
      </c>
      <c r="K226" s="297">
        <v>3859</v>
      </c>
    </row>
    <row r="227" spans="1:11" ht="11.45" customHeight="1" x14ac:dyDescent="0.2">
      <c r="A227" s="295">
        <v>1997</v>
      </c>
      <c r="B227" s="356" t="s">
        <v>496</v>
      </c>
      <c r="C227" s="255" t="s">
        <v>565</v>
      </c>
      <c r="D227" s="255" t="s">
        <v>12</v>
      </c>
      <c r="E227" s="255" t="s">
        <v>244</v>
      </c>
      <c r="F227" s="306">
        <v>1280555</v>
      </c>
      <c r="G227" s="305">
        <v>1352170</v>
      </c>
      <c r="H227" s="303" t="s">
        <v>415</v>
      </c>
      <c r="I227" s="306">
        <v>2577</v>
      </c>
      <c r="J227" s="304">
        <v>2577</v>
      </c>
      <c r="K227" s="305">
        <v>2577</v>
      </c>
    </row>
    <row r="228" spans="1:11" ht="11.45" customHeight="1" x14ac:dyDescent="0.2">
      <c r="A228" s="154">
        <v>2012</v>
      </c>
      <c r="B228" s="351" t="s">
        <v>497</v>
      </c>
      <c r="C228" s="222" t="s">
        <v>562</v>
      </c>
      <c r="D228" s="222" t="s">
        <v>20</v>
      </c>
      <c r="E228" s="222" t="s">
        <v>245</v>
      </c>
      <c r="F228" s="238">
        <v>19516.150000000001</v>
      </c>
      <c r="G228" s="239">
        <v>38907.42</v>
      </c>
      <c r="H228" s="240" t="s">
        <v>314</v>
      </c>
      <c r="I228" s="238">
        <v>7551</v>
      </c>
      <c r="J228" s="241">
        <v>7549</v>
      </c>
      <c r="K228" s="239">
        <v>7990</v>
      </c>
    </row>
    <row r="229" spans="1:11" ht="11.45" customHeight="1" x14ac:dyDescent="0.2">
      <c r="A229" s="154">
        <v>2010</v>
      </c>
      <c r="B229" s="351" t="s">
        <v>497</v>
      </c>
      <c r="C229" s="222" t="s">
        <v>562</v>
      </c>
      <c r="D229" s="222" t="s">
        <v>4</v>
      </c>
      <c r="E229" s="222" t="s">
        <v>246</v>
      </c>
      <c r="F229" s="238">
        <v>15000</v>
      </c>
      <c r="G229" s="239">
        <v>31313.3</v>
      </c>
      <c r="H229" s="240" t="s">
        <v>314</v>
      </c>
      <c r="I229" s="238">
        <v>6132</v>
      </c>
      <c r="J229" s="241">
        <v>6128</v>
      </c>
      <c r="K229" s="239">
        <v>6751</v>
      </c>
    </row>
    <row r="230" spans="1:11" ht="11.45" customHeight="1" x14ac:dyDescent="0.2">
      <c r="A230" s="154">
        <v>2008</v>
      </c>
      <c r="B230" s="351" t="s">
        <v>497</v>
      </c>
      <c r="C230" s="222" t="s">
        <v>562</v>
      </c>
      <c r="D230" s="222" t="s">
        <v>6</v>
      </c>
      <c r="E230" s="222" t="s">
        <v>247</v>
      </c>
      <c r="F230" s="238">
        <v>12345.43</v>
      </c>
      <c r="G230" s="239">
        <v>27305.7</v>
      </c>
      <c r="H230" s="240" t="s">
        <v>314</v>
      </c>
      <c r="I230" s="238">
        <v>6787</v>
      </c>
      <c r="J230" s="241">
        <v>6778</v>
      </c>
      <c r="K230" s="239">
        <v>7021</v>
      </c>
    </row>
    <row r="231" spans="1:11" ht="11.45" customHeight="1" x14ac:dyDescent="0.2">
      <c r="A231" s="153">
        <v>2012</v>
      </c>
      <c r="B231" s="352" t="s">
        <v>498</v>
      </c>
      <c r="C231" s="447" t="s">
        <v>566</v>
      </c>
      <c r="D231" s="227" t="s">
        <v>20</v>
      </c>
      <c r="E231" s="227" t="s">
        <v>248</v>
      </c>
      <c r="F231" s="228">
        <v>21255420</v>
      </c>
      <c r="G231" s="229">
        <v>23232270</v>
      </c>
      <c r="H231" s="249" t="s">
        <v>314</v>
      </c>
      <c r="I231" s="247">
        <v>13060</v>
      </c>
      <c r="J231" s="250">
        <v>13060</v>
      </c>
      <c r="K231" s="248">
        <v>13060</v>
      </c>
    </row>
    <row r="232" spans="1:11" ht="11.45" customHeight="1" x14ac:dyDescent="0.2">
      <c r="A232" s="154">
        <v>2010</v>
      </c>
      <c r="B232" s="351" t="s">
        <v>498</v>
      </c>
      <c r="C232" s="222" t="s">
        <v>566</v>
      </c>
      <c r="D232" s="222" t="s">
        <v>4</v>
      </c>
      <c r="E232" s="222" t="s">
        <v>249</v>
      </c>
      <c r="F232" s="223">
        <v>18838479</v>
      </c>
      <c r="G232" s="224">
        <v>20732260</v>
      </c>
      <c r="H232" s="240" t="s">
        <v>314</v>
      </c>
      <c r="I232" s="238">
        <v>13289</v>
      </c>
      <c r="J232" s="241">
        <v>13289</v>
      </c>
      <c r="K232" s="239">
        <v>13289</v>
      </c>
    </row>
    <row r="233" spans="1:11" ht="11.45" customHeight="1" x14ac:dyDescent="0.2">
      <c r="A233" s="154">
        <v>2008</v>
      </c>
      <c r="B233" s="351" t="s">
        <v>498</v>
      </c>
      <c r="C233" s="222" t="s">
        <v>566</v>
      </c>
      <c r="D233" s="222" t="s">
        <v>6</v>
      </c>
      <c r="E233" s="222" t="s">
        <v>250</v>
      </c>
      <c r="F233" s="223">
        <v>17410208</v>
      </c>
      <c r="G233" s="224">
        <v>19373307</v>
      </c>
      <c r="H233" s="240" t="s">
        <v>314</v>
      </c>
      <c r="I233" s="238">
        <v>13644</v>
      </c>
      <c r="J233" s="241">
        <v>13644</v>
      </c>
      <c r="K233" s="239">
        <v>13644</v>
      </c>
    </row>
    <row r="234" spans="1:11" ht="11.45" customHeight="1" x14ac:dyDescent="0.2">
      <c r="A234" s="155">
        <v>2006</v>
      </c>
      <c r="B234" s="354" t="s">
        <v>498</v>
      </c>
      <c r="C234" s="233" t="s">
        <v>566</v>
      </c>
      <c r="D234" s="233" t="s">
        <v>8</v>
      </c>
      <c r="E234" s="233" t="s">
        <v>251</v>
      </c>
      <c r="F234" s="234">
        <v>15995150</v>
      </c>
      <c r="G234" s="235">
        <v>17606331</v>
      </c>
      <c r="H234" s="253" t="s">
        <v>314</v>
      </c>
      <c r="I234" s="251">
        <v>15505</v>
      </c>
      <c r="J234" s="254">
        <v>15505</v>
      </c>
      <c r="K234" s="252">
        <v>15505</v>
      </c>
    </row>
    <row r="235" spans="1:11" ht="11.45" customHeight="1" x14ac:dyDescent="0.2">
      <c r="A235" s="154">
        <v>2013</v>
      </c>
      <c r="B235" s="351" t="s">
        <v>499</v>
      </c>
      <c r="C235" s="222" t="s">
        <v>559</v>
      </c>
      <c r="D235" s="222" t="s">
        <v>20</v>
      </c>
      <c r="E235" s="222" t="s">
        <v>252</v>
      </c>
      <c r="F235" s="238">
        <v>15025.31</v>
      </c>
      <c r="G235" s="239">
        <v>17457.79</v>
      </c>
      <c r="H235" s="240" t="s">
        <v>314</v>
      </c>
      <c r="I235" s="238">
        <v>11920</v>
      </c>
      <c r="J235" s="241">
        <v>11920</v>
      </c>
      <c r="K235" s="239">
        <v>11920</v>
      </c>
    </row>
    <row r="236" spans="1:11" ht="11.45" customHeight="1" x14ac:dyDescent="0.2">
      <c r="A236" s="154">
        <v>2010</v>
      </c>
      <c r="B236" s="351" t="s">
        <v>499</v>
      </c>
      <c r="C236" s="222" t="s">
        <v>559</v>
      </c>
      <c r="D236" s="222" t="s">
        <v>4</v>
      </c>
      <c r="E236" s="222" t="s">
        <v>253</v>
      </c>
      <c r="F236" s="238">
        <v>14247.27</v>
      </c>
      <c r="G236" s="239">
        <v>16255.34</v>
      </c>
      <c r="H236" s="240" t="s">
        <v>314</v>
      </c>
      <c r="I236" s="238">
        <v>12803</v>
      </c>
      <c r="J236" s="241">
        <v>12803</v>
      </c>
      <c r="K236" s="239">
        <v>13016</v>
      </c>
    </row>
    <row r="237" spans="1:11" ht="11.45" customHeight="1" x14ac:dyDescent="0.2">
      <c r="A237" s="154">
        <v>2007</v>
      </c>
      <c r="B237" s="351" t="s">
        <v>499</v>
      </c>
      <c r="C237" s="222" t="s">
        <v>559</v>
      </c>
      <c r="D237" s="222" t="s">
        <v>6</v>
      </c>
      <c r="E237" s="222" t="s">
        <v>254</v>
      </c>
      <c r="F237" s="238">
        <v>15027.85</v>
      </c>
      <c r="G237" s="239">
        <v>16788.009999999998</v>
      </c>
      <c r="H237" s="240" t="s">
        <v>314</v>
      </c>
      <c r="I237" s="238">
        <v>12882</v>
      </c>
      <c r="J237" s="241">
        <v>12882</v>
      </c>
      <c r="K237" s="239">
        <v>12984</v>
      </c>
    </row>
    <row r="238" spans="1:11" ht="11.45" customHeight="1" x14ac:dyDescent="0.2">
      <c r="A238" s="289">
        <v>2004</v>
      </c>
      <c r="B238" s="353" t="s">
        <v>499</v>
      </c>
      <c r="C238" s="232" t="s">
        <v>559</v>
      </c>
      <c r="D238" s="232" t="s">
        <v>8</v>
      </c>
      <c r="E238" s="232" t="s">
        <v>255</v>
      </c>
      <c r="F238" s="296">
        <v>12324.87</v>
      </c>
      <c r="G238" s="297">
        <v>14030.83</v>
      </c>
      <c r="H238" s="298" t="s">
        <v>415</v>
      </c>
      <c r="I238" s="296">
        <v>12884</v>
      </c>
      <c r="J238" s="299">
        <v>12884</v>
      </c>
      <c r="K238" s="297">
        <v>12884</v>
      </c>
    </row>
    <row r="239" spans="1:11" ht="11.45" customHeight="1" x14ac:dyDescent="0.2">
      <c r="A239" s="289">
        <v>2000</v>
      </c>
      <c r="B239" s="353" t="s">
        <v>499</v>
      </c>
      <c r="C239" s="232" t="s">
        <v>559</v>
      </c>
      <c r="D239" s="232" t="s">
        <v>10</v>
      </c>
      <c r="E239" s="232" t="s">
        <v>256</v>
      </c>
      <c r="F239" s="296">
        <v>1843427</v>
      </c>
      <c r="G239" s="297">
        <v>2173476</v>
      </c>
      <c r="H239" s="298" t="s">
        <v>415</v>
      </c>
      <c r="I239" s="296">
        <v>4772</v>
      </c>
      <c r="J239" s="299">
        <v>4772</v>
      </c>
      <c r="K239" s="297">
        <v>4772</v>
      </c>
    </row>
    <row r="240" spans="1:11" ht="11.45" customHeight="1" x14ac:dyDescent="0.2">
      <c r="A240" s="289">
        <v>1995</v>
      </c>
      <c r="B240" s="353" t="s">
        <v>499</v>
      </c>
      <c r="C240" s="232" t="s">
        <v>559</v>
      </c>
      <c r="D240" s="232" t="s">
        <v>12</v>
      </c>
      <c r="E240" s="232" t="s">
        <v>257</v>
      </c>
      <c r="F240" s="296">
        <v>1280267</v>
      </c>
      <c r="G240" s="297">
        <v>1580679</v>
      </c>
      <c r="H240" s="298" t="s">
        <v>415</v>
      </c>
      <c r="I240" s="296">
        <v>5899</v>
      </c>
      <c r="J240" s="299">
        <v>5899</v>
      </c>
      <c r="K240" s="297">
        <v>5899</v>
      </c>
    </row>
    <row r="241" spans="1:11" ht="11.45" customHeight="1" x14ac:dyDescent="0.2">
      <c r="A241" s="289">
        <v>1990</v>
      </c>
      <c r="B241" s="353" t="s">
        <v>499</v>
      </c>
      <c r="C241" s="232" t="s">
        <v>559</v>
      </c>
      <c r="D241" s="232" t="s">
        <v>14</v>
      </c>
      <c r="E241" s="232" t="s">
        <v>258</v>
      </c>
      <c r="F241" s="296">
        <v>897719.6</v>
      </c>
      <c r="G241" s="297">
        <v>1039602</v>
      </c>
      <c r="H241" s="298" t="s">
        <v>415</v>
      </c>
      <c r="I241" s="296">
        <v>21108</v>
      </c>
      <c r="J241" s="299">
        <v>21108</v>
      </c>
      <c r="K241" s="297">
        <v>21108</v>
      </c>
    </row>
    <row r="242" spans="1:11" ht="11.45" customHeight="1" x14ac:dyDescent="0.2">
      <c r="A242" s="300">
        <v>1985</v>
      </c>
      <c r="B242" s="353" t="s">
        <v>499</v>
      </c>
      <c r="C242" s="232" t="s">
        <v>559</v>
      </c>
      <c r="D242" s="232" t="s">
        <v>16</v>
      </c>
      <c r="E242" s="232" t="s">
        <v>259</v>
      </c>
      <c r="F242" s="296">
        <v>508706.3</v>
      </c>
      <c r="G242" s="297">
        <v>598792.9</v>
      </c>
      <c r="H242" s="298" t="s">
        <v>415</v>
      </c>
      <c r="I242" s="315">
        <v>3165</v>
      </c>
      <c r="J242" s="316">
        <v>3165</v>
      </c>
      <c r="K242" s="317">
        <v>3165</v>
      </c>
    </row>
    <row r="243" spans="1:11" ht="11.45" customHeight="1" x14ac:dyDescent="0.2">
      <c r="A243" s="300">
        <v>1980</v>
      </c>
      <c r="B243" s="353" t="s">
        <v>499</v>
      </c>
      <c r="C243" s="232" t="s">
        <v>559</v>
      </c>
      <c r="D243" s="232" t="s">
        <v>18</v>
      </c>
      <c r="E243" s="232" t="s">
        <v>260</v>
      </c>
      <c r="F243" s="296">
        <v>300000</v>
      </c>
      <c r="G243" s="297">
        <v>347522</v>
      </c>
      <c r="H243" s="298" t="s">
        <v>415</v>
      </c>
      <c r="I243" s="308">
        <v>23921</v>
      </c>
      <c r="J243" s="309">
        <v>23921</v>
      </c>
      <c r="K243" s="310">
        <v>23921</v>
      </c>
    </row>
    <row r="244" spans="1:11" ht="11.45" customHeight="1" x14ac:dyDescent="0.2">
      <c r="A244" s="153">
        <v>2005</v>
      </c>
      <c r="B244" s="352" t="s">
        <v>500</v>
      </c>
      <c r="C244" s="447" t="s">
        <v>559</v>
      </c>
      <c r="D244" s="227" t="s">
        <v>8</v>
      </c>
      <c r="E244" s="227" t="s">
        <v>261</v>
      </c>
      <c r="F244" s="247">
        <v>189475.6</v>
      </c>
      <c r="G244" s="248">
        <v>203459.6</v>
      </c>
      <c r="H244" s="249" t="s">
        <v>314</v>
      </c>
      <c r="I244" s="247">
        <v>16268</v>
      </c>
      <c r="J244" s="250">
        <v>16268</v>
      </c>
      <c r="K244" s="248">
        <v>16268</v>
      </c>
    </row>
    <row r="245" spans="1:11" ht="11.45" customHeight="1" x14ac:dyDescent="0.2">
      <c r="A245" s="154">
        <v>2000</v>
      </c>
      <c r="B245" s="351" t="s">
        <v>500</v>
      </c>
      <c r="C245" s="222" t="s">
        <v>559</v>
      </c>
      <c r="D245" s="222" t="s">
        <v>10</v>
      </c>
      <c r="E245" s="222" t="s">
        <v>262</v>
      </c>
      <c r="F245" s="238">
        <v>153208.1</v>
      </c>
      <c r="G245" s="239">
        <v>167366.5</v>
      </c>
      <c r="H245" s="240" t="s">
        <v>314</v>
      </c>
      <c r="I245" s="238">
        <v>14491</v>
      </c>
      <c r="J245" s="241">
        <v>14491</v>
      </c>
      <c r="K245" s="239">
        <v>14491</v>
      </c>
    </row>
    <row r="246" spans="1:11" ht="11.45" customHeight="1" x14ac:dyDescent="0.2">
      <c r="A246" s="154">
        <v>1995</v>
      </c>
      <c r="B246" s="351" t="s">
        <v>500</v>
      </c>
      <c r="C246" s="222" t="s">
        <v>559</v>
      </c>
      <c r="D246" s="222" t="s">
        <v>12</v>
      </c>
      <c r="E246" s="222" t="s">
        <v>263</v>
      </c>
      <c r="F246" s="238">
        <v>128529</v>
      </c>
      <c r="G246" s="239">
        <v>135552.6</v>
      </c>
      <c r="H246" s="240" t="s">
        <v>314</v>
      </c>
      <c r="I246" s="238">
        <v>16256</v>
      </c>
      <c r="J246" s="241">
        <v>16256</v>
      </c>
      <c r="K246" s="239">
        <v>16256</v>
      </c>
    </row>
    <row r="247" spans="1:11" ht="11.45" customHeight="1" x14ac:dyDescent="0.2">
      <c r="A247" s="154">
        <v>1992</v>
      </c>
      <c r="B247" s="351" t="s">
        <v>500</v>
      </c>
      <c r="C247" s="222" t="s">
        <v>559</v>
      </c>
      <c r="D247" s="222" t="s">
        <v>14</v>
      </c>
      <c r="E247" s="222" t="s">
        <v>264</v>
      </c>
      <c r="F247" s="238">
        <v>125208.5</v>
      </c>
      <c r="G247" s="239">
        <v>132327.79999999999</v>
      </c>
      <c r="H247" s="240" t="s">
        <v>314</v>
      </c>
      <c r="I247" s="238">
        <v>12483</v>
      </c>
      <c r="J247" s="241">
        <v>12483</v>
      </c>
      <c r="K247" s="239">
        <v>12483</v>
      </c>
    </row>
    <row r="248" spans="1:11" ht="11.45" customHeight="1" x14ac:dyDescent="0.2">
      <c r="A248" s="154">
        <v>1987</v>
      </c>
      <c r="B248" s="351" t="s">
        <v>500</v>
      </c>
      <c r="C248" s="222" t="s">
        <v>559</v>
      </c>
      <c r="D248" s="222" t="s">
        <v>16</v>
      </c>
      <c r="E248" s="222" t="s">
        <v>265</v>
      </c>
      <c r="F248" s="238">
        <v>77498.91</v>
      </c>
      <c r="G248" s="239">
        <v>79696.039999999994</v>
      </c>
      <c r="H248" s="240" t="s">
        <v>314</v>
      </c>
      <c r="I248" s="238">
        <v>9529</v>
      </c>
      <c r="J248" s="241">
        <v>9529</v>
      </c>
      <c r="K248" s="239">
        <v>9529</v>
      </c>
    </row>
    <row r="249" spans="1:11" ht="11.45" customHeight="1" x14ac:dyDescent="0.2">
      <c r="A249" s="156">
        <v>1981</v>
      </c>
      <c r="B249" s="351" t="s">
        <v>500</v>
      </c>
      <c r="C249" s="222" t="s">
        <v>559</v>
      </c>
      <c r="D249" s="222" t="s">
        <v>18</v>
      </c>
      <c r="E249" s="222" t="s">
        <v>266</v>
      </c>
      <c r="F249" s="238">
        <v>48350</v>
      </c>
      <c r="G249" s="239">
        <v>50134.97</v>
      </c>
      <c r="H249" s="240" t="s">
        <v>314</v>
      </c>
      <c r="I249" s="280">
        <v>9592</v>
      </c>
      <c r="J249" s="281">
        <v>9592</v>
      </c>
      <c r="K249" s="282">
        <v>9592</v>
      </c>
    </row>
    <row r="250" spans="1:11" ht="11.45" customHeight="1" x14ac:dyDescent="0.2">
      <c r="A250" s="154">
        <v>1975</v>
      </c>
      <c r="B250" s="351" t="s">
        <v>500</v>
      </c>
      <c r="C250" s="222" t="s">
        <v>559</v>
      </c>
      <c r="D250" s="222" t="s">
        <v>50</v>
      </c>
      <c r="E250" s="222" t="s">
        <v>267</v>
      </c>
      <c r="F250" s="238">
        <v>25901</v>
      </c>
      <c r="G250" s="239">
        <v>26705.99</v>
      </c>
      <c r="H250" s="240" t="s">
        <v>314</v>
      </c>
      <c r="I250" s="238">
        <v>10297</v>
      </c>
      <c r="J250" s="241">
        <v>10297</v>
      </c>
      <c r="K250" s="239">
        <v>10297</v>
      </c>
    </row>
    <row r="251" spans="1:11" ht="11.45" customHeight="1" x14ac:dyDescent="0.2">
      <c r="A251" s="158">
        <v>1967</v>
      </c>
      <c r="B251" s="354" t="s">
        <v>500</v>
      </c>
      <c r="C251" s="233" t="s">
        <v>559</v>
      </c>
      <c r="D251" s="233" t="s">
        <v>50</v>
      </c>
      <c r="E251" s="233" t="s">
        <v>268</v>
      </c>
      <c r="F251" s="251">
        <v>11345.5</v>
      </c>
      <c r="G251" s="252">
        <v>12023.73</v>
      </c>
      <c r="H251" s="253" t="s">
        <v>314</v>
      </c>
      <c r="I251" s="283">
        <v>5377</v>
      </c>
      <c r="J251" s="284">
        <v>5377</v>
      </c>
      <c r="K251" s="285">
        <v>5377</v>
      </c>
    </row>
    <row r="252" spans="1:11" ht="11.45" customHeight="1" x14ac:dyDescent="0.2">
      <c r="A252" s="154">
        <v>2013</v>
      </c>
      <c r="B252" s="351" t="s">
        <v>501</v>
      </c>
      <c r="C252" s="222" t="s">
        <v>560</v>
      </c>
      <c r="D252" s="222" t="s">
        <v>20</v>
      </c>
      <c r="E252" s="222" t="s">
        <v>269</v>
      </c>
      <c r="F252" s="238">
        <v>52587.37</v>
      </c>
      <c r="G252" s="239">
        <v>60832.83</v>
      </c>
      <c r="H252" s="240" t="s">
        <v>314</v>
      </c>
      <c r="I252" s="238">
        <v>6792</v>
      </c>
      <c r="J252" s="241">
        <v>6792</v>
      </c>
      <c r="K252" s="239">
        <v>6792</v>
      </c>
    </row>
    <row r="253" spans="1:11" ht="11.45" customHeight="1" x14ac:dyDescent="0.2">
      <c r="A253" s="154">
        <v>2010</v>
      </c>
      <c r="B253" s="351" t="s">
        <v>501</v>
      </c>
      <c r="C253" s="222" t="s">
        <v>560</v>
      </c>
      <c r="D253" s="222" t="s">
        <v>4</v>
      </c>
      <c r="E253" s="222" t="s">
        <v>270</v>
      </c>
      <c r="F253" s="238">
        <v>52395.91</v>
      </c>
      <c r="G253" s="239">
        <v>59796.800000000003</v>
      </c>
      <c r="H253" s="240" t="s">
        <v>314</v>
      </c>
      <c r="I253" s="238">
        <v>7502</v>
      </c>
      <c r="J253" s="241">
        <v>7502</v>
      </c>
      <c r="K253" s="239">
        <v>7502</v>
      </c>
    </row>
    <row r="254" spans="1:11" ht="11.45" customHeight="1" x14ac:dyDescent="0.2">
      <c r="A254" s="154">
        <v>2007</v>
      </c>
      <c r="B254" s="351" t="s">
        <v>501</v>
      </c>
      <c r="C254" s="222" t="s">
        <v>560</v>
      </c>
      <c r="D254" s="222" t="s">
        <v>6</v>
      </c>
      <c r="E254" s="222" t="s">
        <v>271</v>
      </c>
      <c r="F254" s="238">
        <v>49753.74</v>
      </c>
      <c r="G254" s="239">
        <v>57385.55</v>
      </c>
      <c r="H254" s="240" t="s">
        <v>314</v>
      </c>
      <c r="I254" s="238">
        <v>6778</v>
      </c>
      <c r="J254" s="241">
        <v>6778</v>
      </c>
      <c r="K254" s="239">
        <v>6778</v>
      </c>
    </row>
    <row r="255" spans="1:11" ht="11.45" customHeight="1" x14ac:dyDescent="0.2">
      <c r="A255" s="154">
        <v>2004</v>
      </c>
      <c r="B255" s="351" t="s">
        <v>501</v>
      </c>
      <c r="C255" s="222" t="s">
        <v>560</v>
      </c>
      <c r="D255" s="222" t="s">
        <v>8</v>
      </c>
      <c r="E255" s="222" t="s">
        <v>272</v>
      </c>
      <c r="F255" s="238">
        <v>45260.45</v>
      </c>
      <c r="G255" s="239">
        <v>50019.59</v>
      </c>
      <c r="H255" s="240" t="s">
        <v>314</v>
      </c>
      <c r="I255" s="238">
        <v>3270</v>
      </c>
      <c r="J255" s="241">
        <v>3270</v>
      </c>
      <c r="K255" s="239">
        <v>3270</v>
      </c>
    </row>
    <row r="256" spans="1:11" ht="11.45" customHeight="1" x14ac:dyDescent="0.2">
      <c r="A256" s="154">
        <v>2002</v>
      </c>
      <c r="B256" s="351" t="s">
        <v>501</v>
      </c>
      <c r="C256" s="222" t="s">
        <v>560</v>
      </c>
      <c r="D256" s="222" t="s">
        <v>10</v>
      </c>
      <c r="E256" s="222" t="s">
        <v>273</v>
      </c>
      <c r="F256" s="238">
        <v>46322.5</v>
      </c>
      <c r="G256" s="239">
        <v>51942.96</v>
      </c>
      <c r="H256" s="240" t="s">
        <v>314</v>
      </c>
      <c r="I256" s="238">
        <v>3726</v>
      </c>
      <c r="J256" s="241">
        <v>3726</v>
      </c>
      <c r="K256" s="239">
        <v>3726</v>
      </c>
    </row>
    <row r="257" spans="1:11" ht="11.45" customHeight="1" x14ac:dyDescent="0.2">
      <c r="A257" s="154">
        <v>2000</v>
      </c>
      <c r="B257" s="351" t="s">
        <v>501</v>
      </c>
      <c r="C257" s="222" t="s">
        <v>560</v>
      </c>
      <c r="D257" s="222" t="s">
        <v>10</v>
      </c>
      <c r="E257" s="222" t="s">
        <v>274</v>
      </c>
      <c r="F257" s="238">
        <v>42867</v>
      </c>
      <c r="G257" s="239">
        <v>48891.73</v>
      </c>
      <c r="H257" s="240" t="s">
        <v>314</v>
      </c>
      <c r="I257" s="238">
        <v>3642</v>
      </c>
      <c r="J257" s="241">
        <v>3642</v>
      </c>
      <c r="K257" s="239">
        <v>3642</v>
      </c>
    </row>
    <row r="258" spans="1:11" ht="11.45" customHeight="1" x14ac:dyDescent="0.2">
      <c r="A258" s="154">
        <v>1992</v>
      </c>
      <c r="B258" s="351" t="s">
        <v>501</v>
      </c>
      <c r="C258" s="222" t="s">
        <v>560</v>
      </c>
      <c r="D258" s="222" t="s">
        <v>14</v>
      </c>
      <c r="E258" s="222" t="s">
        <v>275</v>
      </c>
      <c r="F258" s="238">
        <v>39020</v>
      </c>
      <c r="G258" s="239">
        <v>44381.18</v>
      </c>
      <c r="H258" s="240" t="s">
        <v>314</v>
      </c>
      <c r="I258" s="238">
        <v>6277</v>
      </c>
      <c r="J258" s="241">
        <v>6277</v>
      </c>
      <c r="K258" s="239">
        <v>6277</v>
      </c>
    </row>
    <row r="259" spans="1:11" ht="11.45" customHeight="1" x14ac:dyDescent="0.2">
      <c r="A259" s="154">
        <v>1982</v>
      </c>
      <c r="B259" s="351" t="s">
        <v>501</v>
      </c>
      <c r="C259" s="222" t="s">
        <v>560</v>
      </c>
      <c r="D259" s="222" t="s">
        <v>18</v>
      </c>
      <c r="E259" s="222" t="s">
        <v>276</v>
      </c>
      <c r="F259" s="238">
        <v>28100</v>
      </c>
      <c r="G259" s="239">
        <v>33187.86</v>
      </c>
      <c r="H259" s="240" t="s">
        <v>314</v>
      </c>
      <c r="I259" s="238">
        <v>6885</v>
      </c>
      <c r="J259" s="241">
        <v>6885</v>
      </c>
      <c r="K259" s="239">
        <v>6885</v>
      </c>
    </row>
    <row r="260" spans="1:11" ht="11.45" customHeight="1" x14ac:dyDescent="0.2">
      <c r="A260" s="153">
        <v>2013</v>
      </c>
      <c r="B260" s="352" t="s">
        <v>502</v>
      </c>
      <c r="C260" s="447" t="s">
        <v>566</v>
      </c>
      <c r="D260" s="227" t="s">
        <v>20</v>
      </c>
      <c r="E260" s="227" t="s">
        <v>277</v>
      </c>
      <c r="F260" s="247">
        <v>404563.7</v>
      </c>
      <c r="G260" s="248">
        <v>471068.9</v>
      </c>
      <c r="H260" s="249" t="s">
        <v>314</v>
      </c>
      <c r="I260" s="247">
        <v>15858</v>
      </c>
      <c r="J260" s="250">
        <v>15858</v>
      </c>
      <c r="K260" s="248">
        <v>15858</v>
      </c>
    </row>
    <row r="261" spans="1:11" ht="11.45" customHeight="1" x14ac:dyDescent="0.2">
      <c r="A261" s="154">
        <v>2010</v>
      </c>
      <c r="B261" s="351" t="s">
        <v>502</v>
      </c>
      <c r="C261" s="222" t="s">
        <v>566</v>
      </c>
      <c r="D261" s="222" t="s">
        <v>4</v>
      </c>
      <c r="E261" s="222" t="s">
        <v>278</v>
      </c>
      <c r="F261" s="238">
        <v>384265.8</v>
      </c>
      <c r="G261" s="239">
        <v>448197.6</v>
      </c>
      <c r="H261" s="240" t="s">
        <v>314</v>
      </c>
      <c r="I261" s="238">
        <v>14853</v>
      </c>
      <c r="J261" s="241">
        <v>14853</v>
      </c>
      <c r="K261" s="239">
        <v>14853</v>
      </c>
    </row>
    <row r="262" spans="1:11" ht="11.45" customHeight="1" x14ac:dyDescent="0.2">
      <c r="A262" s="154">
        <v>2007</v>
      </c>
      <c r="B262" s="351" t="s">
        <v>502</v>
      </c>
      <c r="C262" s="222" t="s">
        <v>566</v>
      </c>
      <c r="D262" s="222" t="s">
        <v>6</v>
      </c>
      <c r="E262" s="222" t="s">
        <v>279</v>
      </c>
      <c r="F262" s="238">
        <v>405404.5</v>
      </c>
      <c r="G262" s="239">
        <v>474465.8</v>
      </c>
      <c r="H262" s="240" t="s">
        <v>314</v>
      </c>
      <c r="I262" s="238">
        <v>13776</v>
      </c>
      <c r="J262" s="241">
        <v>13776</v>
      </c>
      <c r="K262" s="239">
        <v>13776</v>
      </c>
    </row>
    <row r="263" spans="1:11" ht="11.45" customHeight="1" x14ac:dyDescent="0.2">
      <c r="A263" s="154">
        <v>2005</v>
      </c>
      <c r="B263" s="351" t="s">
        <v>502</v>
      </c>
      <c r="C263" s="222" t="s">
        <v>566</v>
      </c>
      <c r="D263" s="222" t="s">
        <v>8</v>
      </c>
      <c r="E263" s="222" t="s">
        <v>280</v>
      </c>
      <c r="F263" s="238">
        <v>416689.8</v>
      </c>
      <c r="G263" s="239">
        <v>490838.5</v>
      </c>
      <c r="H263" s="240" t="s">
        <v>314</v>
      </c>
      <c r="I263" s="238">
        <v>13681</v>
      </c>
      <c r="J263" s="241">
        <v>13681</v>
      </c>
      <c r="K263" s="239">
        <v>13681</v>
      </c>
    </row>
    <row r="264" spans="1:11" ht="11.45" customHeight="1" x14ac:dyDescent="0.2">
      <c r="A264" s="154">
        <v>2000</v>
      </c>
      <c r="B264" s="351" t="s">
        <v>502</v>
      </c>
      <c r="C264" s="222" t="s">
        <v>566</v>
      </c>
      <c r="D264" s="222" t="s">
        <v>10</v>
      </c>
      <c r="E264" s="222" t="s">
        <v>281</v>
      </c>
      <c r="F264" s="238">
        <v>423021</v>
      </c>
      <c r="G264" s="239">
        <v>488174.8</v>
      </c>
      <c r="H264" s="240" t="s">
        <v>314</v>
      </c>
      <c r="I264" s="238">
        <v>13801</v>
      </c>
      <c r="J264" s="241">
        <v>13801</v>
      </c>
      <c r="K264" s="239">
        <v>13801</v>
      </c>
    </row>
    <row r="265" spans="1:11" ht="11.45" customHeight="1" x14ac:dyDescent="0.2">
      <c r="A265" s="154">
        <v>1997</v>
      </c>
      <c r="B265" s="351" t="s">
        <v>502</v>
      </c>
      <c r="C265" s="222" t="s">
        <v>566</v>
      </c>
      <c r="D265" s="222" t="s">
        <v>12</v>
      </c>
      <c r="E265" s="222" t="s">
        <v>282</v>
      </c>
      <c r="F265" s="238">
        <v>397228.79999999999</v>
      </c>
      <c r="G265" s="239">
        <v>458833.3</v>
      </c>
      <c r="H265" s="240" t="s">
        <v>314</v>
      </c>
      <c r="I265" s="238">
        <v>13701</v>
      </c>
      <c r="J265" s="241">
        <v>13701</v>
      </c>
      <c r="K265" s="239">
        <v>13701</v>
      </c>
    </row>
    <row r="266" spans="1:11" ht="11.45" customHeight="1" x14ac:dyDescent="0.2">
      <c r="A266" s="156">
        <v>1995</v>
      </c>
      <c r="B266" s="351" t="s">
        <v>502</v>
      </c>
      <c r="C266" s="222" t="s">
        <v>566</v>
      </c>
      <c r="D266" s="222" t="s">
        <v>12</v>
      </c>
      <c r="E266" s="222" t="s">
        <v>283</v>
      </c>
      <c r="F266" s="238">
        <v>385707</v>
      </c>
      <c r="G266" s="239">
        <v>440487.5</v>
      </c>
      <c r="H266" s="240" t="s">
        <v>314</v>
      </c>
      <c r="I266" s="238">
        <v>14677</v>
      </c>
      <c r="J266" s="241">
        <v>0</v>
      </c>
      <c r="K266" s="239">
        <v>14677</v>
      </c>
    </row>
    <row r="267" spans="1:11" ht="11.45" customHeight="1" x14ac:dyDescent="0.2">
      <c r="A267" s="154">
        <v>1991</v>
      </c>
      <c r="B267" s="351" t="s">
        <v>502</v>
      </c>
      <c r="C267" s="222" t="s">
        <v>566</v>
      </c>
      <c r="D267" s="222" t="s">
        <v>14</v>
      </c>
      <c r="E267" s="222" t="s">
        <v>284</v>
      </c>
      <c r="F267" s="238">
        <v>276077.90000000002</v>
      </c>
      <c r="G267" s="239">
        <v>316632.7</v>
      </c>
      <c r="H267" s="240" t="s">
        <v>314</v>
      </c>
      <c r="I267" s="238">
        <v>16434</v>
      </c>
      <c r="J267" s="241">
        <v>16434</v>
      </c>
      <c r="K267" s="239">
        <v>16434</v>
      </c>
    </row>
    <row r="268" spans="1:11" ht="11.45" customHeight="1" x14ac:dyDescent="0.2">
      <c r="A268" s="154">
        <v>1986</v>
      </c>
      <c r="B268" s="351" t="s">
        <v>502</v>
      </c>
      <c r="C268" s="222" t="s">
        <v>566</v>
      </c>
      <c r="D268" s="222" t="s">
        <v>16</v>
      </c>
      <c r="E268" s="222" t="s">
        <v>285</v>
      </c>
      <c r="F268" s="238">
        <v>150317.4</v>
      </c>
      <c r="G268" s="239">
        <v>172580.6</v>
      </c>
      <c r="H268" s="240" t="s">
        <v>314</v>
      </c>
      <c r="I268" s="238">
        <v>16434</v>
      </c>
      <c r="J268" s="241">
        <v>16434</v>
      </c>
      <c r="K268" s="239">
        <v>16434</v>
      </c>
    </row>
    <row r="269" spans="1:11" ht="11.45" customHeight="1" x14ac:dyDescent="0.2">
      <c r="A269" s="155">
        <v>1981</v>
      </c>
      <c r="B269" s="354" t="s">
        <v>502</v>
      </c>
      <c r="C269" s="233" t="s">
        <v>566</v>
      </c>
      <c r="D269" s="233" t="s">
        <v>18</v>
      </c>
      <c r="E269" s="233" t="s">
        <v>286</v>
      </c>
      <c r="F269" s="251">
        <v>109850</v>
      </c>
      <c r="G269" s="252">
        <v>126357</v>
      </c>
      <c r="H269" s="253" t="s">
        <v>314</v>
      </c>
      <c r="I269" s="251">
        <v>15285</v>
      </c>
      <c r="J269" s="254">
        <v>15285</v>
      </c>
      <c r="K269" s="252">
        <v>15285</v>
      </c>
    </row>
    <row r="270" spans="1:11" ht="11.45" customHeight="1" x14ac:dyDescent="0.2">
      <c r="A270" s="154">
        <v>2013</v>
      </c>
      <c r="B270" s="351" t="s">
        <v>503</v>
      </c>
      <c r="C270" s="222" t="s">
        <v>559</v>
      </c>
      <c r="D270" s="222" t="s">
        <v>20</v>
      </c>
      <c r="E270" s="222" t="s">
        <v>287</v>
      </c>
      <c r="F270" s="238">
        <v>18218.61</v>
      </c>
      <c r="G270" s="239">
        <v>22212.99</v>
      </c>
      <c r="H270" s="240" t="s">
        <v>314</v>
      </c>
      <c r="I270" s="238">
        <v>20095</v>
      </c>
      <c r="J270" s="241">
        <v>20095</v>
      </c>
      <c r="K270" s="239">
        <v>20095</v>
      </c>
    </row>
    <row r="271" spans="1:11" ht="11.45" customHeight="1" x14ac:dyDescent="0.2">
      <c r="A271" s="154">
        <v>2010</v>
      </c>
      <c r="B271" s="351" t="s">
        <v>503</v>
      </c>
      <c r="C271" s="222" t="s">
        <v>559</v>
      </c>
      <c r="D271" s="222" t="s">
        <v>4</v>
      </c>
      <c r="E271" s="222" t="s">
        <v>288</v>
      </c>
      <c r="F271" s="238">
        <v>16911.169999999998</v>
      </c>
      <c r="G271" s="239">
        <v>20510.52</v>
      </c>
      <c r="H271" s="240" t="s">
        <v>314</v>
      </c>
      <c r="I271" s="238">
        <v>25296</v>
      </c>
      <c r="J271" s="241">
        <v>25296</v>
      </c>
      <c r="K271" s="239">
        <v>25296</v>
      </c>
    </row>
    <row r="272" spans="1:11" ht="11.45" customHeight="1" x14ac:dyDescent="0.2">
      <c r="A272" s="154">
        <v>2007</v>
      </c>
      <c r="B272" s="351" t="s">
        <v>503</v>
      </c>
      <c r="C272" s="222" t="s">
        <v>559</v>
      </c>
      <c r="D272" s="222" t="s">
        <v>6</v>
      </c>
      <c r="E272" s="222" t="s">
        <v>289</v>
      </c>
      <c r="F272" s="238">
        <v>16196.03</v>
      </c>
      <c r="G272" s="239">
        <v>19504.009999999998</v>
      </c>
      <c r="H272" s="240" t="s">
        <v>314</v>
      </c>
      <c r="I272" s="238">
        <v>24939</v>
      </c>
      <c r="J272" s="241">
        <v>24938</v>
      </c>
      <c r="K272" s="239">
        <v>24939</v>
      </c>
    </row>
    <row r="273" spans="1:11" ht="11.45" customHeight="1" x14ac:dyDescent="0.2">
      <c r="A273" s="154">
        <v>2004</v>
      </c>
      <c r="B273" s="351" t="s">
        <v>503</v>
      </c>
      <c r="C273" s="222" t="s">
        <v>559</v>
      </c>
      <c r="D273" s="222" t="s">
        <v>8</v>
      </c>
      <c r="E273" s="222" t="s">
        <v>290</v>
      </c>
      <c r="F273" s="238">
        <v>13638.5</v>
      </c>
      <c r="G273" s="239">
        <v>16706.900000000001</v>
      </c>
      <c r="H273" s="240" t="s">
        <v>314</v>
      </c>
      <c r="I273" s="238">
        <v>27731</v>
      </c>
      <c r="J273" s="241">
        <v>27731</v>
      </c>
      <c r="K273" s="239">
        <v>27731</v>
      </c>
    </row>
    <row r="274" spans="1:11" ht="11.45" customHeight="1" x14ac:dyDescent="0.2">
      <c r="A274" s="154">
        <v>1999</v>
      </c>
      <c r="B274" s="351" t="s">
        <v>503</v>
      </c>
      <c r="C274" s="222" t="s">
        <v>559</v>
      </c>
      <c r="D274" s="222" t="s">
        <v>10</v>
      </c>
      <c r="E274" s="222" t="s">
        <v>291</v>
      </c>
      <c r="F274" s="238">
        <v>10830</v>
      </c>
      <c r="G274" s="239">
        <v>13118.98</v>
      </c>
      <c r="H274" s="240" t="s">
        <v>314</v>
      </c>
      <c r="I274" s="238">
        <v>24977</v>
      </c>
      <c r="J274" s="241">
        <v>24977</v>
      </c>
      <c r="K274" s="239">
        <v>24977</v>
      </c>
    </row>
    <row r="275" spans="1:11" ht="11.45" customHeight="1" x14ac:dyDescent="0.2">
      <c r="A275" s="154">
        <v>1995</v>
      </c>
      <c r="B275" s="351" t="s">
        <v>503</v>
      </c>
      <c r="C275" s="222" t="s">
        <v>559</v>
      </c>
      <c r="D275" s="222" t="s">
        <v>12</v>
      </c>
      <c r="E275" s="222" t="s">
        <v>292</v>
      </c>
      <c r="F275" s="238">
        <v>8716.8340000000007</v>
      </c>
      <c r="G275" s="239">
        <v>10399.06</v>
      </c>
      <c r="H275" s="240" t="s">
        <v>314</v>
      </c>
      <c r="I275" s="238">
        <v>6794</v>
      </c>
      <c r="J275" s="241">
        <v>6794</v>
      </c>
      <c r="K275" s="239">
        <v>6794</v>
      </c>
    </row>
    <row r="276" spans="1:11" ht="11.45" customHeight="1" x14ac:dyDescent="0.2">
      <c r="A276" s="154">
        <v>1994</v>
      </c>
      <c r="B276" s="351" t="s">
        <v>503</v>
      </c>
      <c r="C276" s="222" t="s">
        <v>559</v>
      </c>
      <c r="D276" s="222" t="s">
        <v>12</v>
      </c>
      <c r="E276" s="222" t="s">
        <v>293</v>
      </c>
      <c r="F276" s="238">
        <v>8633.0120000000006</v>
      </c>
      <c r="G276" s="239">
        <v>10512.97</v>
      </c>
      <c r="H276" s="240" t="s">
        <v>314</v>
      </c>
      <c r="I276" s="238">
        <v>26388</v>
      </c>
      <c r="J276" s="241">
        <v>26388</v>
      </c>
      <c r="K276" s="239">
        <v>26388</v>
      </c>
    </row>
    <row r="277" spans="1:11" ht="11.45" customHeight="1" x14ac:dyDescent="0.2">
      <c r="A277" s="154">
        <v>1991</v>
      </c>
      <c r="B277" s="351" t="s">
        <v>503</v>
      </c>
      <c r="C277" s="222" t="s">
        <v>559</v>
      </c>
      <c r="D277" s="222" t="s">
        <v>14</v>
      </c>
      <c r="E277" s="222" t="s">
        <v>294</v>
      </c>
      <c r="F277" s="238">
        <v>7675.5</v>
      </c>
      <c r="G277" s="239">
        <v>9038.1990000000005</v>
      </c>
      <c r="H277" s="240" t="s">
        <v>314</v>
      </c>
      <c r="I277" s="238">
        <v>7056</v>
      </c>
      <c r="J277" s="241">
        <v>7056</v>
      </c>
      <c r="K277" s="239">
        <v>7056</v>
      </c>
    </row>
    <row r="278" spans="1:11" ht="11.45" customHeight="1" x14ac:dyDescent="0.2">
      <c r="A278" s="154">
        <v>1986</v>
      </c>
      <c r="B278" s="351" t="s">
        <v>503</v>
      </c>
      <c r="C278" s="222" t="s">
        <v>559</v>
      </c>
      <c r="D278" s="222" t="s">
        <v>16</v>
      </c>
      <c r="E278" s="222" t="s">
        <v>295</v>
      </c>
      <c r="F278" s="238">
        <v>5015.442</v>
      </c>
      <c r="G278" s="239">
        <v>5723.0320000000002</v>
      </c>
      <c r="H278" s="240" t="s">
        <v>314</v>
      </c>
      <c r="I278" s="238">
        <v>7174</v>
      </c>
      <c r="J278" s="241">
        <v>7174</v>
      </c>
      <c r="K278" s="239">
        <v>7174</v>
      </c>
    </row>
    <row r="279" spans="1:11" ht="11.45" customHeight="1" x14ac:dyDescent="0.2">
      <c r="A279" s="154">
        <v>1979</v>
      </c>
      <c r="B279" s="351" t="s">
        <v>503</v>
      </c>
      <c r="C279" s="222" t="s">
        <v>559</v>
      </c>
      <c r="D279" s="222" t="s">
        <v>18</v>
      </c>
      <c r="E279" s="222" t="s">
        <v>296</v>
      </c>
      <c r="F279" s="238">
        <v>2890.2150000000001</v>
      </c>
      <c r="G279" s="239">
        <v>3182.3240000000001</v>
      </c>
      <c r="H279" s="240" t="s">
        <v>314</v>
      </c>
      <c r="I279" s="238">
        <v>6776</v>
      </c>
      <c r="J279" s="241">
        <v>6776</v>
      </c>
      <c r="K279" s="239">
        <v>6776</v>
      </c>
    </row>
    <row r="280" spans="1:11" ht="11.45" customHeight="1" x14ac:dyDescent="0.2">
      <c r="A280" s="154">
        <v>1974</v>
      </c>
      <c r="B280" s="351" t="s">
        <v>503</v>
      </c>
      <c r="C280" s="222" t="s">
        <v>559</v>
      </c>
      <c r="D280" s="222" t="s">
        <v>50</v>
      </c>
      <c r="E280" s="222" t="s">
        <v>297</v>
      </c>
      <c r="F280" s="238">
        <v>1335.5</v>
      </c>
      <c r="G280" s="239">
        <v>1482.6669999999999</v>
      </c>
      <c r="H280" s="240" t="s">
        <v>314</v>
      </c>
      <c r="I280" s="238">
        <v>6694</v>
      </c>
      <c r="J280" s="241">
        <v>6694</v>
      </c>
      <c r="K280" s="239">
        <v>6694</v>
      </c>
    </row>
    <row r="281" spans="1:11" ht="11.45" customHeight="1" x14ac:dyDescent="0.2">
      <c r="A281" s="154">
        <v>1969</v>
      </c>
      <c r="B281" s="351" t="s">
        <v>503</v>
      </c>
      <c r="C281" s="222" t="s">
        <v>559</v>
      </c>
      <c r="D281" s="222" t="s">
        <v>50</v>
      </c>
      <c r="E281" s="222" t="s">
        <v>298</v>
      </c>
      <c r="F281" s="238">
        <v>648.70650000000001</v>
      </c>
      <c r="G281" s="239">
        <v>741.08370000000002</v>
      </c>
      <c r="H281" s="240" t="s">
        <v>314</v>
      </c>
      <c r="I281" s="238">
        <v>7002</v>
      </c>
      <c r="J281" s="241">
        <v>7002</v>
      </c>
      <c r="K281" s="239">
        <v>7002</v>
      </c>
    </row>
    <row r="282" spans="1:11" ht="11.45" customHeight="1" x14ac:dyDescent="0.2">
      <c r="A282" s="153">
        <v>2013</v>
      </c>
      <c r="B282" s="352" t="s">
        <v>504</v>
      </c>
      <c r="C282" s="447" t="s">
        <v>561</v>
      </c>
      <c r="D282" s="227" t="s">
        <v>20</v>
      </c>
      <c r="E282" s="227" t="s">
        <v>299</v>
      </c>
      <c r="F282" s="247">
        <v>31954.5</v>
      </c>
      <c r="G282" s="248">
        <v>39322.230000000003</v>
      </c>
      <c r="H282" s="249" t="s">
        <v>314</v>
      </c>
      <c r="I282" s="247">
        <v>51105</v>
      </c>
      <c r="J282" s="250">
        <v>51105</v>
      </c>
      <c r="K282" s="248">
        <v>51105</v>
      </c>
    </row>
    <row r="283" spans="1:11" ht="11.45" customHeight="1" x14ac:dyDescent="0.2">
      <c r="A283" s="154">
        <v>2010</v>
      </c>
      <c r="B283" s="351" t="s">
        <v>504</v>
      </c>
      <c r="C283" s="222" t="s">
        <v>561</v>
      </c>
      <c r="D283" s="222" t="s">
        <v>4</v>
      </c>
      <c r="E283" s="222" t="s">
        <v>300</v>
      </c>
      <c r="F283" s="238">
        <v>30245.95</v>
      </c>
      <c r="G283" s="239">
        <v>36483.25</v>
      </c>
      <c r="H283" s="240" t="s">
        <v>314</v>
      </c>
      <c r="I283" s="238">
        <v>74564</v>
      </c>
      <c r="J283" s="241">
        <v>74564</v>
      </c>
      <c r="K283" s="239">
        <v>74564</v>
      </c>
    </row>
    <row r="284" spans="1:11" ht="11.45" customHeight="1" x14ac:dyDescent="0.2">
      <c r="A284" s="154">
        <v>2007</v>
      </c>
      <c r="B284" s="351" t="s">
        <v>504</v>
      </c>
      <c r="C284" s="222" t="s">
        <v>561</v>
      </c>
      <c r="D284" s="222" t="s">
        <v>6</v>
      </c>
      <c r="E284" s="222" t="s">
        <v>301</v>
      </c>
      <c r="F284" s="238">
        <v>29683.06</v>
      </c>
      <c r="G284" s="239">
        <v>35728.449999999997</v>
      </c>
      <c r="H284" s="240" t="s">
        <v>314</v>
      </c>
      <c r="I284" s="238">
        <v>75309</v>
      </c>
      <c r="J284" s="241">
        <v>75309</v>
      </c>
      <c r="K284" s="239">
        <v>75309</v>
      </c>
    </row>
    <row r="285" spans="1:11" ht="11.45" customHeight="1" x14ac:dyDescent="0.2">
      <c r="A285" s="154">
        <v>2004</v>
      </c>
      <c r="B285" s="351" t="s">
        <v>504</v>
      </c>
      <c r="C285" s="222" t="s">
        <v>561</v>
      </c>
      <c r="D285" s="222" t="s">
        <v>8</v>
      </c>
      <c r="E285" s="222" t="s">
        <v>302</v>
      </c>
      <c r="F285" s="238">
        <v>26653</v>
      </c>
      <c r="G285" s="239">
        <v>31759.31</v>
      </c>
      <c r="H285" s="240" t="s">
        <v>314</v>
      </c>
      <c r="I285" s="238">
        <v>75909</v>
      </c>
      <c r="J285" s="241">
        <v>75909</v>
      </c>
      <c r="K285" s="239">
        <v>75909</v>
      </c>
    </row>
    <row r="286" spans="1:11" ht="11.45" customHeight="1" x14ac:dyDescent="0.2">
      <c r="A286" s="154">
        <v>2000</v>
      </c>
      <c r="B286" s="351" t="s">
        <v>504</v>
      </c>
      <c r="C286" s="222" t="s">
        <v>561</v>
      </c>
      <c r="D286" s="222" t="s">
        <v>10</v>
      </c>
      <c r="E286" s="222" t="s">
        <v>303</v>
      </c>
      <c r="F286" s="238">
        <v>24039.13</v>
      </c>
      <c r="G286" s="239">
        <v>28454.69</v>
      </c>
      <c r="H286" s="240" t="s">
        <v>314</v>
      </c>
      <c r="I286" s="238">
        <v>77689</v>
      </c>
      <c r="J286" s="241">
        <v>77689</v>
      </c>
      <c r="K286" s="239">
        <v>77689</v>
      </c>
    </row>
    <row r="287" spans="1:11" ht="11.45" customHeight="1" x14ac:dyDescent="0.2">
      <c r="A287" s="154">
        <v>1997</v>
      </c>
      <c r="B287" s="351" t="s">
        <v>504</v>
      </c>
      <c r="C287" s="222" t="s">
        <v>561</v>
      </c>
      <c r="D287" s="222" t="s">
        <v>12</v>
      </c>
      <c r="E287" s="222" t="s">
        <v>304</v>
      </c>
      <c r="F287" s="238">
        <v>20902.97</v>
      </c>
      <c r="G287" s="239">
        <v>24911.9</v>
      </c>
      <c r="H287" s="240" t="s">
        <v>314</v>
      </c>
      <c r="I287" s="238">
        <v>50109</v>
      </c>
      <c r="J287" s="241">
        <v>50109</v>
      </c>
      <c r="K287" s="239">
        <v>50109</v>
      </c>
    </row>
    <row r="288" spans="1:11" ht="11.45" customHeight="1" x14ac:dyDescent="0.2">
      <c r="A288" s="154">
        <v>1994</v>
      </c>
      <c r="B288" s="351" t="s">
        <v>504</v>
      </c>
      <c r="C288" s="222" t="s">
        <v>561</v>
      </c>
      <c r="D288" s="222" t="s">
        <v>12</v>
      </c>
      <c r="E288" s="222" t="s">
        <v>305</v>
      </c>
      <c r="F288" s="238">
        <v>18318.310000000001</v>
      </c>
      <c r="G288" s="239">
        <v>21897.69</v>
      </c>
      <c r="H288" s="240" t="s">
        <v>314</v>
      </c>
      <c r="I288" s="238">
        <v>56734</v>
      </c>
      <c r="J288" s="241">
        <v>56734</v>
      </c>
      <c r="K288" s="239">
        <v>56734</v>
      </c>
    </row>
    <row r="289" spans="1:17" ht="11.45" customHeight="1" x14ac:dyDescent="0.2">
      <c r="A289" s="154">
        <v>1991</v>
      </c>
      <c r="B289" s="351" t="s">
        <v>504</v>
      </c>
      <c r="C289" s="222" t="s">
        <v>561</v>
      </c>
      <c r="D289" s="222" t="s">
        <v>14</v>
      </c>
      <c r="E289" s="222" t="s">
        <v>306</v>
      </c>
      <c r="F289" s="238">
        <v>16914.05</v>
      </c>
      <c r="G289" s="239">
        <v>19555.12</v>
      </c>
      <c r="H289" s="240" t="s">
        <v>314</v>
      </c>
      <c r="I289" s="238">
        <v>59044</v>
      </c>
      <c r="J289" s="241">
        <v>59044</v>
      </c>
      <c r="K289" s="239">
        <v>59044</v>
      </c>
    </row>
    <row r="290" spans="1:17" ht="11.45" customHeight="1" x14ac:dyDescent="0.2">
      <c r="A290" s="154">
        <v>1986</v>
      </c>
      <c r="B290" s="351" t="s">
        <v>504</v>
      </c>
      <c r="C290" s="222" t="s">
        <v>561</v>
      </c>
      <c r="D290" s="222" t="s">
        <v>16</v>
      </c>
      <c r="E290" s="222" t="s">
        <v>307</v>
      </c>
      <c r="F290" s="238">
        <v>13583.52</v>
      </c>
      <c r="G290" s="239">
        <v>15523.97</v>
      </c>
      <c r="H290" s="240" t="s">
        <v>314</v>
      </c>
      <c r="I290" s="238">
        <v>58049</v>
      </c>
      <c r="J290" s="241">
        <v>58049</v>
      </c>
      <c r="K290" s="239">
        <v>58049</v>
      </c>
    </row>
    <row r="291" spans="1:17" ht="11.45" customHeight="1" x14ac:dyDescent="0.2">
      <c r="A291" s="154">
        <v>1979</v>
      </c>
      <c r="B291" s="351" t="s">
        <v>504</v>
      </c>
      <c r="C291" s="222" t="s">
        <v>561</v>
      </c>
      <c r="D291" s="222" t="s">
        <v>18</v>
      </c>
      <c r="E291" s="222" t="s">
        <v>308</v>
      </c>
      <c r="F291" s="238">
        <v>8888.8169999999991</v>
      </c>
      <c r="G291" s="239">
        <v>9879.0259999999998</v>
      </c>
      <c r="H291" s="240" t="s">
        <v>314</v>
      </c>
      <c r="I291" s="238">
        <v>65055</v>
      </c>
      <c r="J291" s="241">
        <v>65055</v>
      </c>
      <c r="K291" s="239">
        <v>65055</v>
      </c>
    </row>
    <row r="292" spans="1:17" ht="11.45" customHeight="1" x14ac:dyDescent="0.2">
      <c r="A292" s="155">
        <v>1974</v>
      </c>
      <c r="B292" s="354" t="s">
        <v>504</v>
      </c>
      <c r="C292" s="233" t="s">
        <v>561</v>
      </c>
      <c r="D292" s="233" t="s">
        <v>50</v>
      </c>
      <c r="E292" s="233" t="s">
        <v>309</v>
      </c>
      <c r="F292" s="251">
        <v>5792.0330000000004</v>
      </c>
      <c r="G292" s="252">
        <v>6411.93</v>
      </c>
      <c r="H292" s="253" t="s">
        <v>314</v>
      </c>
      <c r="I292" s="251">
        <v>11429</v>
      </c>
      <c r="J292" s="254">
        <v>11429</v>
      </c>
      <c r="K292" s="252">
        <v>11429</v>
      </c>
    </row>
    <row r="293" spans="1:17" ht="11.45" customHeight="1" x14ac:dyDescent="0.2">
      <c r="A293" s="294">
        <v>2013</v>
      </c>
      <c r="B293" s="357" t="s">
        <v>505</v>
      </c>
      <c r="C293" s="448" t="s">
        <v>564</v>
      </c>
      <c r="D293" s="256" t="s">
        <v>20</v>
      </c>
      <c r="E293" s="232" t="s">
        <v>310</v>
      </c>
      <c r="F293" s="311">
        <v>198767.7</v>
      </c>
      <c r="G293" s="312">
        <v>253528.3</v>
      </c>
      <c r="H293" s="313" t="s">
        <v>415</v>
      </c>
      <c r="I293" s="311">
        <v>46582</v>
      </c>
      <c r="J293" s="314">
        <v>46582</v>
      </c>
      <c r="K293" s="312">
        <v>46582</v>
      </c>
    </row>
    <row r="294" spans="1:17" ht="11.45" customHeight="1" x14ac:dyDescent="0.2">
      <c r="A294" s="289">
        <v>2010</v>
      </c>
      <c r="B294" s="353" t="s">
        <v>505</v>
      </c>
      <c r="C294" s="232" t="s">
        <v>564</v>
      </c>
      <c r="D294" s="232" t="s">
        <v>4</v>
      </c>
      <c r="E294" s="232" t="s">
        <v>311</v>
      </c>
      <c r="F294" s="296">
        <v>130638.2</v>
      </c>
      <c r="G294" s="297">
        <v>178137.60000000001</v>
      </c>
      <c r="H294" s="298" t="s">
        <v>415</v>
      </c>
      <c r="I294" s="296">
        <v>46517</v>
      </c>
      <c r="J294" s="299">
        <v>46517</v>
      </c>
      <c r="K294" s="297">
        <v>46517</v>
      </c>
    </row>
    <row r="295" spans="1:17" ht="11.45" customHeight="1" x14ac:dyDescent="0.2">
      <c r="A295" s="289">
        <v>2007</v>
      </c>
      <c r="B295" s="353" t="s">
        <v>505</v>
      </c>
      <c r="C295" s="232" t="s">
        <v>564</v>
      </c>
      <c r="D295" s="232" t="s">
        <v>6</v>
      </c>
      <c r="E295" s="232" t="s">
        <v>312</v>
      </c>
      <c r="F295" s="296">
        <v>87398.399999999994</v>
      </c>
      <c r="G295" s="297">
        <v>124548.7</v>
      </c>
      <c r="H295" s="298" t="s">
        <v>415</v>
      </c>
      <c r="I295" s="296">
        <v>49094</v>
      </c>
      <c r="J295" s="299">
        <v>49094</v>
      </c>
      <c r="K295" s="297">
        <v>49094</v>
      </c>
    </row>
    <row r="296" spans="1:17" ht="11.45" customHeight="1" x14ac:dyDescent="0.2">
      <c r="A296" s="295">
        <v>2004</v>
      </c>
      <c r="B296" s="356" t="s">
        <v>505</v>
      </c>
      <c r="C296" s="255" t="s">
        <v>564</v>
      </c>
      <c r="D296" s="255" t="s">
        <v>8</v>
      </c>
      <c r="E296" s="257" t="s">
        <v>313</v>
      </c>
      <c r="F296" s="306">
        <v>62864.62</v>
      </c>
      <c r="G296" s="305">
        <v>88429.48</v>
      </c>
      <c r="H296" s="303" t="s">
        <v>415</v>
      </c>
      <c r="I296" s="306">
        <v>18392</v>
      </c>
      <c r="J296" s="304">
        <v>18392</v>
      </c>
      <c r="K296" s="305">
        <v>18392</v>
      </c>
    </row>
    <row r="297" spans="1:17" ht="6.95" customHeight="1" x14ac:dyDescent="0.2">
      <c r="D297" s="222"/>
      <c r="E297" s="222"/>
      <c r="F297" s="240"/>
      <c r="G297" s="240"/>
      <c r="H297" s="240"/>
    </row>
    <row r="298" spans="1:17" ht="11.45" customHeight="1" x14ac:dyDescent="0.2">
      <c r="E298" s="222"/>
      <c r="F298" s="240"/>
      <c r="G298" s="240"/>
      <c r="H298" s="240"/>
      <c r="I298" s="241"/>
      <c r="J298" s="261" t="s">
        <v>420</v>
      </c>
      <c r="K298" s="241">
        <f t="shared" ref="K298" si="0">AVERAGE(K4:K296)</f>
        <v>18559.105802047783</v>
      </c>
    </row>
    <row r="299" spans="1:17" ht="11.45" customHeight="1" x14ac:dyDescent="0.2">
      <c r="E299" s="222"/>
      <c r="F299" s="240"/>
      <c r="G299" s="240"/>
      <c r="H299" s="240"/>
      <c r="I299" s="241"/>
      <c r="J299" s="261" t="s">
        <v>456</v>
      </c>
      <c r="K299" s="241">
        <f t="shared" ref="K299" si="1">MIN(K4:K296)</f>
        <v>1636</v>
      </c>
    </row>
    <row r="300" spans="1:17" ht="11.45" customHeight="1" x14ac:dyDescent="0.2">
      <c r="E300" s="222"/>
      <c r="F300" s="240"/>
      <c r="G300" s="240"/>
      <c r="H300" s="240"/>
      <c r="I300" s="241"/>
      <c r="J300" s="261" t="s">
        <v>457</v>
      </c>
      <c r="K300" s="241">
        <f t="shared" ref="K300" si="2">MAX(K4:K296)</f>
        <v>234519</v>
      </c>
    </row>
    <row r="301" spans="1:17" ht="11.45" customHeight="1" x14ac:dyDescent="0.2">
      <c r="A301" s="338" t="s">
        <v>443</v>
      </c>
      <c r="D301" s="222"/>
      <c r="E301" s="222"/>
      <c r="F301" s="240"/>
      <c r="G301" s="240"/>
      <c r="H301" s="240"/>
      <c r="K301" s="241"/>
    </row>
    <row r="302" spans="1:17" ht="19.899999999999999" customHeight="1" x14ac:dyDescent="0.2">
      <c r="A302" s="834" t="s">
        <v>528</v>
      </c>
      <c r="B302" s="834"/>
      <c r="C302" s="834"/>
      <c r="D302" s="834"/>
      <c r="E302" s="834"/>
      <c r="F302" s="834"/>
      <c r="G302" s="834"/>
      <c r="H302" s="834"/>
      <c r="I302" s="834"/>
      <c r="J302" s="834"/>
      <c r="K302" s="834"/>
      <c r="L302" s="51"/>
      <c r="M302" s="51"/>
      <c r="N302" s="51"/>
      <c r="O302" s="51"/>
      <c r="P302" s="51"/>
      <c r="Q302" s="51"/>
    </row>
    <row r="303" spans="1:17" ht="60" customHeight="1" x14ac:dyDescent="0.2">
      <c r="A303" s="834" t="s">
        <v>567</v>
      </c>
      <c r="B303" s="834"/>
      <c r="C303" s="834"/>
      <c r="D303" s="834"/>
      <c r="E303" s="834"/>
      <c r="F303" s="834"/>
      <c r="G303" s="834"/>
      <c r="H303" s="834"/>
      <c r="I303" s="834"/>
      <c r="J303" s="834"/>
      <c r="K303" s="834"/>
      <c r="L303" s="337"/>
      <c r="M303" s="337"/>
      <c r="N303" s="337"/>
      <c r="O303" s="337"/>
      <c r="P303" s="337"/>
      <c r="Q303" s="337"/>
    </row>
    <row r="304" spans="1:17" ht="11.65" customHeight="1" x14ac:dyDescent="0.2">
      <c r="A304" s="835" t="s">
        <v>604</v>
      </c>
      <c r="B304" s="835"/>
      <c r="C304" s="835"/>
      <c r="D304" s="835"/>
      <c r="E304" s="835"/>
      <c r="F304" s="835"/>
      <c r="G304" s="835"/>
      <c r="H304" s="835"/>
      <c r="I304" s="835"/>
      <c r="J304" s="835"/>
      <c r="K304" s="835"/>
      <c r="L304" s="51"/>
      <c r="M304" s="51"/>
      <c r="N304" s="51"/>
      <c r="O304" s="51"/>
      <c r="P304" s="51"/>
      <c r="Q304" s="51"/>
    </row>
    <row r="305" ht="11.45" customHeight="1" x14ac:dyDescent="0.2"/>
    <row r="306" ht="11.45" customHeight="1" x14ac:dyDescent="0.2"/>
    <row r="307" ht="11.45" customHeight="1" x14ac:dyDescent="0.2"/>
    <row r="308" ht="11.45" customHeight="1" x14ac:dyDescent="0.2"/>
    <row r="309" ht="11.45" customHeight="1" x14ac:dyDescent="0.2"/>
    <row r="310" ht="11.45" customHeight="1" x14ac:dyDescent="0.2"/>
    <row r="311" ht="11.45" customHeight="1" x14ac:dyDescent="0.2"/>
    <row r="312" ht="11.45" customHeight="1" x14ac:dyDescent="0.2"/>
    <row r="313" ht="11.45" customHeight="1" x14ac:dyDescent="0.2"/>
    <row r="314" ht="11.45" customHeight="1" x14ac:dyDescent="0.2"/>
    <row r="315" ht="11.45" customHeight="1" x14ac:dyDescent="0.2"/>
    <row r="316" ht="11.45" customHeight="1" x14ac:dyDescent="0.2"/>
    <row r="317" ht="11.45" customHeight="1" x14ac:dyDescent="0.2"/>
    <row r="318" ht="11.45" customHeight="1" x14ac:dyDescent="0.2"/>
    <row r="319" ht="11.45" customHeight="1" x14ac:dyDescent="0.2"/>
    <row r="320" ht="11.45" customHeight="1" x14ac:dyDescent="0.2"/>
    <row r="321" ht="11.45" customHeight="1" x14ac:dyDescent="0.2"/>
    <row r="322" ht="11.45" customHeight="1" x14ac:dyDescent="0.2"/>
    <row r="323" ht="11.45" customHeight="1" x14ac:dyDescent="0.2"/>
    <row r="324" ht="11.45" customHeight="1" x14ac:dyDescent="0.2"/>
    <row r="325" ht="11.45" customHeight="1" x14ac:dyDescent="0.2"/>
    <row r="326" ht="11.45" customHeight="1" x14ac:dyDescent="0.2"/>
    <row r="327" ht="11.45" customHeight="1" x14ac:dyDescent="0.2"/>
    <row r="328" ht="11.45" customHeight="1" x14ac:dyDescent="0.2"/>
    <row r="329" ht="11.45" customHeight="1" x14ac:dyDescent="0.2"/>
    <row r="330" ht="11.45" customHeight="1" x14ac:dyDescent="0.2"/>
  </sheetData>
  <mergeCells count="3">
    <mergeCell ref="A302:K302"/>
    <mergeCell ref="A303:K303"/>
    <mergeCell ref="A304:K304"/>
  </mergeCells>
  <pageMargins left="0.51181102362204722" right="0.51181102362204722" top="0.43307086614173229" bottom="0.35433070866141736" header="0.27559055118110237" footer="0.15748031496062992"/>
  <pageSetup paperSize="9" scale="91" fitToHeight="0" orientation="portrait" r:id="rId1"/>
  <headerFooter>
    <oddFooter>&amp;L&amp;8&amp;F&amp;C&amp;8&amp; &amp;"-,Bold"  &amp;"-,Regular" Page &amp;P / &amp;N&amp;R&amp;8&amp;A</oddFooter>
  </headerFooter>
  <ignoredErrors>
    <ignoredError sqref="K298:K300" unlocked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4"/>
  <sheetViews>
    <sheetView workbookViewId="0">
      <selection activeCell="F2" sqref="F2"/>
    </sheetView>
  </sheetViews>
  <sheetFormatPr defaultRowHeight="15" x14ac:dyDescent="0.25"/>
  <cols>
    <col min="1" max="1" width="17.5703125" bestFit="1" customWidth="1"/>
    <col min="2" max="2" width="15.7109375" bestFit="1" customWidth="1"/>
    <col min="3" max="3" width="8.5703125" bestFit="1" customWidth="1"/>
    <col min="4" max="4" width="7.7109375" customWidth="1"/>
    <col min="5" max="5" width="3.28515625" customWidth="1"/>
    <col min="6" max="6" width="28.42578125" bestFit="1" customWidth="1"/>
    <col min="7" max="7" width="11.5703125" bestFit="1" customWidth="1"/>
  </cols>
  <sheetData>
    <row r="1" spans="1:4" x14ac:dyDescent="0.25">
      <c r="A1" s="332" t="s">
        <v>445</v>
      </c>
      <c r="B1" s="198" t="s">
        <v>513</v>
      </c>
    </row>
    <row r="2" spans="1:4" x14ac:dyDescent="0.25">
      <c r="A2" s="332" t="s">
        <v>414</v>
      </c>
      <c r="B2" s="198" t="s">
        <v>511</v>
      </c>
      <c r="C2" s="198"/>
      <c r="D2" s="198"/>
    </row>
    <row r="3" spans="1:4" x14ac:dyDescent="0.25">
      <c r="A3" s="332" t="s">
        <v>1</v>
      </c>
      <c r="B3" s="198" t="s">
        <v>511</v>
      </c>
      <c r="C3" s="198"/>
      <c r="D3" s="198"/>
    </row>
    <row r="4" spans="1:4" x14ac:dyDescent="0.25">
      <c r="A4" s="332" t="s">
        <v>426</v>
      </c>
      <c r="B4" s="198" t="s">
        <v>314</v>
      </c>
      <c r="C4" s="198"/>
      <c r="D4" s="198"/>
    </row>
    <row r="5" spans="1:4" x14ac:dyDescent="0.25">
      <c r="A5" s="332" t="s">
        <v>558</v>
      </c>
      <c r="B5" s="198" t="s">
        <v>511</v>
      </c>
      <c r="C5" s="198"/>
      <c r="D5" s="198"/>
    </row>
    <row r="6" spans="1:4" x14ac:dyDescent="0.25">
      <c r="A6" s="198"/>
      <c r="B6" s="198"/>
      <c r="C6" s="198"/>
      <c r="D6" s="198"/>
    </row>
    <row r="7" spans="1:4" ht="40.15" customHeight="1" x14ac:dyDescent="0.25">
      <c r="A7" s="332" t="s">
        <v>512</v>
      </c>
      <c r="B7" s="390" t="s">
        <v>521</v>
      </c>
      <c r="C7" s="144" t="s">
        <v>517</v>
      </c>
    </row>
    <row r="8" spans="1:4" ht="14.1" customHeight="1" x14ac:dyDescent="0.25">
      <c r="A8" s="140" t="s">
        <v>21</v>
      </c>
      <c r="B8" s="333">
        <v>5906</v>
      </c>
      <c r="C8" s="334">
        <v>1</v>
      </c>
    </row>
    <row r="9" spans="1:4" ht="14.1" customHeight="1" x14ac:dyDescent="0.25">
      <c r="A9" s="140" t="s">
        <v>37</v>
      </c>
      <c r="B9" s="333">
        <v>106408</v>
      </c>
      <c r="C9" s="334">
        <v>1</v>
      </c>
    </row>
    <row r="10" spans="1:4" ht="14.1" customHeight="1" x14ac:dyDescent="0.25">
      <c r="A10" s="140" t="s">
        <v>36</v>
      </c>
      <c r="B10" s="333">
        <v>110888</v>
      </c>
      <c r="C10" s="334">
        <v>1</v>
      </c>
    </row>
    <row r="11" spans="1:4" ht="14.1" customHeight="1" x14ac:dyDescent="0.25">
      <c r="A11" s="140" t="s">
        <v>60</v>
      </c>
      <c r="B11" s="333">
        <v>8053</v>
      </c>
      <c r="C11" s="334">
        <v>1</v>
      </c>
    </row>
    <row r="12" spans="1:4" ht="14.1" customHeight="1" x14ac:dyDescent="0.25">
      <c r="A12" s="140" t="s">
        <v>67</v>
      </c>
      <c r="B12" s="333">
        <v>87517</v>
      </c>
      <c r="C12" s="334">
        <v>1</v>
      </c>
    </row>
    <row r="13" spans="1:4" ht="14.1" customHeight="1" x14ac:dyDescent="0.25">
      <c r="A13" s="140" t="s">
        <v>78</v>
      </c>
      <c r="B13" s="333">
        <v>5750</v>
      </c>
      <c r="C13" s="334">
        <v>1</v>
      </c>
    </row>
    <row r="14" spans="1:4" ht="14.1" customHeight="1" x14ac:dyDescent="0.25">
      <c r="A14" s="140" t="s">
        <v>84</v>
      </c>
      <c r="B14" s="333">
        <v>11026</v>
      </c>
      <c r="C14" s="334">
        <v>1</v>
      </c>
    </row>
    <row r="15" spans="1:4" ht="14.1" customHeight="1" x14ac:dyDescent="0.25">
      <c r="A15" s="140" t="s">
        <v>101</v>
      </c>
      <c r="B15" s="333">
        <v>15941</v>
      </c>
      <c r="C15" s="334">
        <v>1</v>
      </c>
    </row>
    <row r="16" spans="1:4" ht="14.1" customHeight="1" x14ac:dyDescent="0.25">
      <c r="A16" s="140" t="s">
        <v>113</v>
      </c>
      <c r="B16" s="333">
        <v>8610</v>
      </c>
      <c r="C16" s="334">
        <v>1</v>
      </c>
    </row>
    <row r="17" spans="1:3" ht="14.1" customHeight="1" x14ac:dyDescent="0.25">
      <c r="A17" s="140" t="s">
        <v>120</v>
      </c>
      <c r="B17" s="333">
        <v>13257</v>
      </c>
      <c r="C17" s="334">
        <v>1</v>
      </c>
    </row>
    <row r="18" spans="1:3" ht="14.1" customHeight="1" x14ac:dyDescent="0.25">
      <c r="A18" s="140" t="s">
        <v>119</v>
      </c>
      <c r="B18" s="333">
        <v>11512</v>
      </c>
      <c r="C18" s="334">
        <v>1</v>
      </c>
    </row>
    <row r="19" spans="1:3" ht="14.1" customHeight="1" x14ac:dyDescent="0.25">
      <c r="A19" s="140" t="s">
        <v>142</v>
      </c>
      <c r="B19" s="333">
        <v>8742</v>
      </c>
      <c r="C19" s="334">
        <v>1</v>
      </c>
    </row>
    <row r="20" spans="1:3" ht="14.1" customHeight="1" x14ac:dyDescent="0.25">
      <c r="A20" s="140" t="s">
        <v>165</v>
      </c>
      <c r="B20" s="333">
        <v>3873</v>
      </c>
      <c r="C20" s="334">
        <v>1</v>
      </c>
    </row>
    <row r="21" spans="1:3" ht="14.1" customHeight="1" x14ac:dyDescent="0.25">
      <c r="A21" s="140" t="s">
        <v>186</v>
      </c>
      <c r="B21" s="333">
        <v>10174</v>
      </c>
      <c r="C21" s="334">
        <v>1</v>
      </c>
    </row>
    <row r="22" spans="1:3" ht="14.1" customHeight="1" x14ac:dyDescent="0.25">
      <c r="A22" s="140" t="s">
        <v>195</v>
      </c>
      <c r="B22" s="333">
        <v>234519</v>
      </c>
      <c r="C22" s="334">
        <v>1</v>
      </c>
    </row>
    <row r="23" spans="1:3" ht="14.1" customHeight="1" x14ac:dyDescent="0.25">
      <c r="A23" s="140" t="s">
        <v>204</v>
      </c>
      <c r="B23" s="333">
        <v>11790</v>
      </c>
      <c r="C23" s="334">
        <v>1</v>
      </c>
    </row>
    <row r="24" spans="1:3" ht="14.1" customHeight="1" x14ac:dyDescent="0.25">
      <c r="A24" s="140" t="s">
        <v>209</v>
      </c>
      <c r="B24" s="333">
        <v>29970</v>
      </c>
      <c r="C24" s="334">
        <v>1</v>
      </c>
    </row>
    <row r="25" spans="1:3" ht="14.1" customHeight="1" x14ac:dyDescent="0.25">
      <c r="A25" s="140" t="s">
        <v>213</v>
      </c>
      <c r="B25" s="333">
        <v>37086</v>
      </c>
      <c r="C25" s="334">
        <v>1</v>
      </c>
    </row>
    <row r="26" spans="1:3" ht="14.1" customHeight="1" x14ac:dyDescent="0.25">
      <c r="A26" s="140" t="s">
        <v>232</v>
      </c>
      <c r="B26" s="333">
        <v>5485</v>
      </c>
      <c r="C26" s="334">
        <v>1</v>
      </c>
    </row>
    <row r="27" spans="1:3" ht="14.1" customHeight="1" x14ac:dyDescent="0.25">
      <c r="A27" s="140" t="s">
        <v>245</v>
      </c>
      <c r="B27" s="333">
        <v>7990</v>
      </c>
      <c r="C27" s="334">
        <v>1</v>
      </c>
    </row>
    <row r="28" spans="1:3" ht="14.1" customHeight="1" x14ac:dyDescent="0.25">
      <c r="A28" s="140" t="s">
        <v>248</v>
      </c>
      <c r="B28" s="333">
        <v>13060</v>
      </c>
      <c r="C28" s="334">
        <v>1</v>
      </c>
    </row>
    <row r="29" spans="1:3" ht="14.1" customHeight="1" x14ac:dyDescent="0.25">
      <c r="A29" s="140" t="s">
        <v>252</v>
      </c>
      <c r="B29" s="333">
        <v>11920</v>
      </c>
      <c r="C29" s="334">
        <v>1</v>
      </c>
    </row>
    <row r="30" spans="1:3" ht="14.1" customHeight="1" x14ac:dyDescent="0.25">
      <c r="A30" s="140" t="s">
        <v>269</v>
      </c>
      <c r="B30" s="333">
        <v>6792</v>
      </c>
      <c r="C30" s="334">
        <v>1</v>
      </c>
    </row>
    <row r="31" spans="1:3" ht="14.1" customHeight="1" x14ac:dyDescent="0.25">
      <c r="A31" s="140" t="s">
        <v>277</v>
      </c>
      <c r="B31" s="333">
        <v>15858</v>
      </c>
      <c r="C31" s="334">
        <v>1</v>
      </c>
    </row>
    <row r="32" spans="1:3" ht="14.1" customHeight="1" x14ac:dyDescent="0.25">
      <c r="A32" s="140" t="s">
        <v>287</v>
      </c>
      <c r="B32" s="333">
        <v>20095</v>
      </c>
      <c r="C32" s="334">
        <v>1</v>
      </c>
    </row>
    <row r="33" spans="1:3" ht="14.1" customHeight="1" x14ac:dyDescent="0.25">
      <c r="A33" s="140" t="s">
        <v>299</v>
      </c>
      <c r="B33" s="333">
        <v>51105</v>
      </c>
      <c r="C33" s="334">
        <v>1</v>
      </c>
    </row>
    <row r="34" spans="1:3" ht="14.1" customHeight="1" x14ac:dyDescent="0.25">
      <c r="A34" s="140" t="s">
        <v>538</v>
      </c>
      <c r="B34" s="333">
        <v>853327</v>
      </c>
      <c r="C34" s="334">
        <v>26</v>
      </c>
    </row>
  </sheetData>
  <pageMargins left="0.70866141732283472" right="0.70866141732283472" top="0.74803149606299213" bottom="0.74803149606299213" header="0.31496062992125984" footer="0.11811023622047245"/>
  <pageSetup paperSize="9" orientation="portrait" r:id="rId2"/>
  <headerFooter>
    <oddFooter>&amp;L&amp;7&amp;F&amp;C&amp;8&amp;P / &amp;N&amp;R&amp;8&amp;A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345"/>
  <sheetViews>
    <sheetView showGridLines="0" zoomScaleNormal="100" workbookViewId="0"/>
  </sheetViews>
  <sheetFormatPr defaultColWidth="8.7109375" defaultRowHeight="12.75" customHeight="1" x14ac:dyDescent="0.2"/>
  <cols>
    <col min="1" max="1" width="4.28515625" style="1" customWidth="1"/>
    <col min="2" max="2" width="4.28515625" style="1" hidden="1" customWidth="1"/>
    <col min="3" max="3" width="4.7109375" style="1" customWidth="1"/>
    <col min="4" max="4" width="11.28515625" style="4" customWidth="1"/>
    <col min="5" max="5" width="15.42578125" style="4" customWidth="1"/>
    <col min="6" max="6" width="6.7109375" style="16" customWidth="1"/>
    <col min="7" max="8" width="8.7109375" style="14" customWidth="1"/>
    <col min="9" max="9" width="9.7109375" style="14" customWidth="1"/>
    <col min="10" max="10" width="7.7109375" style="51" customWidth="1"/>
    <col min="11" max="11" width="8.7109375" style="51"/>
    <col min="12" max="13" width="7.7109375" style="51" customWidth="1"/>
    <col min="14" max="14" width="8.7109375" style="51"/>
    <col min="15" max="15" width="7.7109375" style="51" customWidth="1"/>
    <col min="16" max="17" width="12.7109375" style="51" customWidth="1"/>
    <col min="18" max="18" width="4.28515625" style="51" customWidth="1"/>
    <col min="19" max="19" width="4.7109375" style="51" customWidth="1"/>
    <col min="20" max="20" width="11.28515625" style="51" customWidth="1"/>
    <col min="21" max="21" width="15.42578125" style="51" customWidth="1"/>
    <col min="22" max="22" width="6.7109375" style="51" customWidth="1"/>
    <col min="23" max="24" width="8.7109375" style="1"/>
    <col min="25" max="25" width="9.7109375" style="1" customWidth="1"/>
    <col min="26" max="26" width="7.7109375" style="1" customWidth="1"/>
    <col min="27" max="27" width="8.7109375" style="1"/>
    <col min="28" max="29" width="7.7109375" style="1" customWidth="1"/>
    <col min="30" max="30" width="8.7109375" style="1"/>
    <col min="31" max="31" width="7.7109375" style="1" customWidth="1"/>
    <col min="32" max="33" width="12.7109375" style="1" customWidth="1"/>
    <col min="34" max="16384" width="8.7109375" style="1"/>
  </cols>
  <sheetData>
    <row r="1" spans="1:33" ht="12.75" customHeight="1" x14ac:dyDescent="0.25">
      <c r="A1" s="151" t="s">
        <v>455</v>
      </c>
      <c r="B1" s="151"/>
      <c r="R1" s="151" t="s">
        <v>449</v>
      </c>
    </row>
    <row r="2" spans="1:33" ht="7.15" customHeight="1" x14ac:dyDescent="0.2"/>
    <row r="3" spans="1:33" ht="12.75" customHeight="1" x14ac:dyDescent="0.2">
      <c r="G3" s="838" t="s">
        <v>437</v>
      </c>
      <c r="H3" s="839"/>
      <c r="I3" s="839"/>
      <c r="J3" s="839"/>
      <c r="K3" s="839"/>
      <c r="L3" s="839"/>
      <c r="M3" s="839"/>
      <c r="N3" s="839"/>
      <c r="O3" s="839"/>
      <c r="P3" s="839"/>
      <c r="Q3" s="840"/>
      <c r="R3" s="262"/>
      <c r="S3" s="262"/>
      <c r="T3" s="4"/>
      <c r="U3" s="4"/>
      <c r="V3" s="16"/>
      <c r="W3" s="841" t="s">
        <v>438</v>
      </c>
      <c r="X3" s="842"/>
      <c r="Y3" s="842"/>
      <c r="Z3" s="842"/>
      <c r="AA3" s="842"/>
      <c r="AB3" s="842"/>
      <c r="AC3" s="842"/>
      <c r="AD3" s="842"/>
      <c r="AE3" s="842"/>
      <c r="AF3" s="842"/>
      <c r="AG3" s="843"/>
    </row>
    <row r="4" spans="1:33" ht="12" customHeight="1" x14ac:dyDescent="0.2">
      <c r="A4" s="263"/>
      <c r="B4" s="263"/>
      <c r="C4" s="263"/>
      <c r="D4" s="263"/>
      <c r="E4" s="263"/>
      <c r="F4" s="265"/>
      <c r="G4" s="846" t="s">
        <v>430</v>
      </c>
      <c r="H4" s="847"/>
      <c r="I4" s="848"/>
      <c r="J4" s="849" t="s">
        <v>417</v>
      </c>
      <c r="K4" s="850"/>
      <c r="L4" s="851"/>
      <c r="M4" s="849" t="s">
        <v>418</v>
      </c>
      <c r="N4" s="850"/>
      <c r="O4" s="851"/>
      <c r="P4" s="844" t="s">
        <v>432</v>
      </c>
      <c r="Q4" s="845"/>
      <c r="R4" s="263"/>
      <c r="S4" s="263"/>
      <c r="T4" s="263"/>
      <c r="U4" s="263"/>
      <c r="V4" s="265"/>
      <c r="W4" s="846" t="s">
        <v>430</v>
      </c>
      <c r="X4" s="847"/>
      <c r="Y4" s="848"/>
      <c r="Z4" s="849" t="s">
        <v>417</v>
      </c>
      <c r="AA4" s="850"/>
      <c r="AB4" s="851"/>
      <c r="AC4" s="849" t="s">
        <v>418</v>
      </c>
      <c r="AD4" s="850"/>
      <c r="AE4" s="851"/>
      <c r="AF4" s="836" t="s">
        <v>432</v>
      </c>
      <c r="AG4" s="837"/>
    </row>
    <row r="5" spans="1:33" ht="22.9" customHeight="1" x14ac:dyDescent="0.2">
      <c r="A5" s="264" t="s">
        <v>445</v>
      </c>
      <c r="B5" s="259" t="s">
        <v>558</v>
      </c>
      <c r="C5" s="264" t="s">
        <v>509</v>
      </c>
      <c r="D5" s="264" t="s">
        <v>1</v>
      </c>
      <c r="E5" s="264" t="s">
        <v>0</v>
      </c>
      <c r="F5" s="267" t="s">
        <v>510</v>
      </c>
      <c r="G5" s="31" t="s">
        <v>450</v>
      </c>
      <c r="H5" s="32" t="s">
        <v>451</v>
      </c>
      <c r="I5" s="134" t="s">
        <v>452</v>
      </c>
      <c r="J5" s="135" t="s">
        <v>419</v>
      </c>
      <c r="K5" s="123" t="s">
        <v>428</v>
      </c>
      <c r="L5" s="133" t="s">
        <v>429</v>
      </c>
      <c r="M5" s="135" t="s">
        <v>419</v>
      </c>
      <c r="N5" s="123" t="s">
        <v>428</v>
      </c>
      <c r="O5" s="133" t="s">
        <v>429</v>
      </c>
      <c r="P5" s="136" t="s">
        <v>428</v>
      </c>
      <c r="Q5" s="133" t="s">
        <v>429</v>
      </c>
      <c r="R5" s="264" t="s">
        <v>445</v>
      </c>
      <c r="S5" s="264" t="s">
        <v>509</v>
      </c>
      <c r="T5" s="264" t="s">
        <v>1</v>
      </c>
      <c r="U5" s="264" t="s">
        <v>0</v>
      </c>
      <c r="V5" s="266" t="s">
        <v>510</v>
      </c>
      <c r="W5" s="31" t="s">
        <v>450</v>
      </c>
      <c r="X5" s="32" t="s">
        <v>451</v>
      </c>
      <c r="Y5" s="134" t="s">
        <v>452</v>
      </c>
      <c r="Z5" s="135" t="s">
        <v>419</v>
      </c>
      <c r="AA5" s="123" t="s">
        <v>428</v>
      </c>
      <c r="AB5" s="133" t="s">
        <v>429</v>
      </c>
      <c r="AC5" s="135" t="s">
        <v>419</v>
      </c>
      <c r="AD5" s="123" t="s">
        <v>428</v>
      </c>
      <c r="AE5" s="133" t="s">
        <v>429</v>
      </c>
      <c r="AF5" s="136" t="s">
        <v>428</v>
      </c>
      <c r="AG5" s="133" t="s">
        <v>429</v>
      </c>
    </row>
    <row r="6" spans="1:33" ht="11.45" customHeight="1" x14ac:dyDescent="0.2">
      <c r="A6" s="4">
        <v>2010</v>
      </c>
      <c r="B6" s="222" t="s">
        <v>561</v>
      </c>
      <c r="C6" s="4" t="s">
        <v>459</v>
      </c>
      <c r="D6" s="4" t="s">
        <v>4</v>
      </c>
      <c r="E6" s="4" t="s">
        <v>5</v>
      </c>
      <c r="F6" s="125" t="s">
        <v>314</v>
      </c>
      <c r="G6" s="5">
        <v>0.47715229999999997</v>
      </c>
      <c r="H6" s="6">
        <v>0.36766199999999999</v>
      </c>
      <c r="I6" s="6">
        <v>0.33005669999999998</v>
      </c>
      <c r="J6" s="13">
        <f>G6-I6</f>
        <v>0.14709559999999999</v>
      </c>
      <c r="K6" s="14">
        <f>G6-H6</f>
        <v>0.10949029999999998</v>
      </c>
      <c r="L6" s="15">
        <f>H6-I6</f>
        <v>3.7605300000000008E-2</v>
      </c>
      <c r="M6" s="33">
        <f>(G6-I6)/G6</f>
        <v>0.30827809066413386</v>
      </c>
      <c r="N6" s="33">
        <f>(G6-H6)/G6</f>
        <v>0.22946614739151419</v>
      </c>
      <c r="O6" s="33">
        <f>(H6-I6)/G6</f>
        <v>7.8811943272619686E-2</v>
      </c>
      <c r="P6" s="34">
        <f>(G6-H6)/(G6-I6)</f>
        <v>0.74434789347879871</v>
      </c>
      <c r="Q6" s="35">
        <f>(H6-I6)/(G6-I6)</f>
        <v>0.25565210652120124</v>
      </c>
      <c r="R6" s="4">
        <v>2010</v>
      </c>
      <c r="S6" s="4" t="s">
        <v>459</v>
      </c>
      <c r="T6" s="4" t="s">
        <v>4</v>
      </c>
      <c r="U6" s="4" t="s">
        <v>5</v>
      </c>
      <c r="V6" s="125" t="s">
        <v>314</v>
      </c>
      <c r="W6" s="5">
        <v>0.41428939999999997</v>
      </c>
      <c r="X6" s="6">
        <v>0.3466998</v>
      </c>
      <c r="Y6" s="6">
        <v>0.31274659999999999</v>
      </c>
      <c r="Z6" s="13">
        <f>W6-Y6</f>
        <v>0.10154279999999999</v>
      </c>
      <c r="AA6" s="14">
        <f>W6-X6</f>
        <v>6.7589599999999972E-2</v>
      </c>
      <c r="AB6" s="15">
        <f>X6-Y6</f>
        <v>3.3953200000000017E-2</v>
      </c>
      <c r="AC6" s="33">
        <f>(W6-Y6)/W6</f>
        <v>0.24510112978994875</v>
      </c>
      <c r="AD6" s="33">
        <f>(W6-X6)/W6</f>
        <v>0.16314585890925518</v>
      </c>
      <c r="AE6" s="33">
        <f>(X6-Y6)/W6</f>
        <v>8.1955270880693584E-2</v>
      </c>
      <c r="AF6" s="34">
        <f>(W6-X6)/(W6-Y6)</f>
        <v>0.66562671110113159</v>
      </c>
      <c r="AG6" s="35">
        <f>(X6-Y6)/(W6-Y6)</f>
        <v>0.33437328889886847</v>
      </c>
    </row>
    <row r="7" spans="1:33" ht="11.45" customHeight="1" x14ac:dyDescent="0.2">
      <c r="A7" s="4">
        <v>2008</v>
      </c>
      <c r="B7" s="222" t="s">
        <v>561</v>
      </c>
      <c r="C7" s="4" t="s">
        <v>459</v>
      </c>
      <c r="D7" s="4" t="s">
        <v>6</v>
      </c>
      <c r="E7" s="4" t="s">
        <v>7</v>
      </c>
      <c r="F7" s="125" t="s">
        <v>314</v>
      </c>
      <c r="G7" s="5">
        <v>0.4749102</v>
      </c>
      <c r="H7" s="6">
        <v>0.37573260000000003</v>
      </c>
      <c r="I7" s="6">
        <v>0.33309480000000002</v>
      </c>
      <c r="J7" s="13">
        <f t="shared" ref="J7:J70" si="0">G7-I7</f>
        <v>0.14181539999999998</v>
      </c>
      <c r="K7" s="14">
        <f t="shared" ref="K7:L70" si="1">G7-H7</f>
        <v>9.9177599999999977E-2</v>
      </c>
      <c r="L7" s="15">
        <f t="shared" si="1"/>
        <v>4.2637800000000003E-2</v>
      </c>
      <c r="M7" s="33">
        <f t="shared" ref="M7:M70" si="2">(G7-I7)/G7</f>
        <v>0.29861519082976101</v>
      </c>
      <c r="N7" s="33">
        <f t="shared" ref="N7:N70" si="3">(G7-H7)/G7</f>
        <v>0.20883442806661129</v>
      </c>
      <c r="O7" s="33">
        <f t="shared" ref="O7:O70" si="4">(H7-I7)/G7</f>
        <v>8.9780762763149752E-2</v>
      </c>
      <c r="P7" s="34">
        <f t="shared" ref="P7:P70" si="5">(G7-H7)/(G7-I7)</f>
        <v>0.69934294865014657</v>
      </c>
      <c r="Q7" s="35">
        <f t="shared" ref="Q7:Q70" si="6">(H7-I7)/(G7-I7)</f>
        <v>0.30065705134985349</v>
      </c>
      <c r="R7" s="4">
        <v>2008</v>
      </c>
      <c r="S7" s="4" t="s">
        <v>459</v>
      </c>
      <c r="T7" s="4" t="s">
        <v>6</v>
      </c>
      <c r="U7" s="4" t="s">
        <v>7</v>
      </c>
      <c r="V7" s="125" t="s">
        <v>314</v>
      </c>
      <c r="W7" s="5">
        <v>0.41664469999999998</v>
      </c>
      <c r="X7" s="6">
        <v>0.35859669999999999</v>
      </c>
      <c r="Y7" s="6">
        <v>0.32051439999999998</v>
      </c>
      <c r="Z7" s="13">
        <f t="shared" ref="Z7:Z70" si="7">W7-Y7</f>
        <v>9.6130300000000002E-2</v>
      </c>
      <c r="AA7" s="14">
        <f t="shared" ref="AA7:AB70" si="8">W7-X7</f>
        <v>5.8047999999999988E-2</v>
      </c>
      <c r="AB7" s="15">
        <f t="shared" si="8"/>
        <v>3.8082300000000013E-2</v>
      </c>
      <c r="AC7" s="33">
        <f t="shared" ref="AC7:AC70" si="9">(W7-Y7)/W7</f>
        <v>0.23072488381587478</v>
      </c>
      <c r="AD7" s="33">
        <f t="shared" ref="AD7:AD70" si="10">(W7-X7)/W7</f>
        <v>0.13932254508457684</v>
      </c>
      <c r="AE7" s="33">
        <f t="shared" ref="AE7:AE70" si="11">(X7-Y7)/W7</f>
        <v>9.1402338731297952E-2</v>
      </c>
      <c r="AF7" s="34">
        <f t="shared" ref="AF7:AF70" si="12">(W7-X7)/(W7-Y7)</f>
        <v>0.60384707007051874</v>
      </c>
      <c r="AG7" s="35">
        <f t="shared" ref="AG7:AG70" si="13">(X7-Y7)/(W7-Y7)</f>
        <v>0.39615292992948126</v>
      </c>
    </row>
    <row r="8" spans="1:33" ht="11.45" customHeight="1" x14ac:dyDescent="0.2">
      <c r="A8" s="4">
        <v>2003</v>
      </c>
      <c r="B8" s="222" t="s">
        <v>561</v>
      </c>
      <c r="C8" s="4" t="s">
        <v>459</v>
      </c>
      <c r="D8" s="4" t="s">
        <v>8</v>
      </c>
      <c r="E8" s="4" t="s">
        <v>9</v>
      </c>
      <c r="F8" s="125" t="s">
        <v>314</v>
      </c>
      <c r="G8" s="5">
        <v>0.47548750000000001</v>
      </c>
      <c r="H8" s="6">
        <v>0.3596799</v>
      </c>
      <c r="I8" s="6">
        <v>0.31206430000000002</v>
      </c>
      <c r="J8" s="13">
        <f t="shared" si="0"/>
        <v>0.16342319999999999</v>
      </c>
      <c r="K8" s="14">
        <f t="shared" si="1"/>
        <v>0.11580760000000001</v>
      </c>
      <c r="L8" s="15">
        <f t="shared" si="1"/>
        <v>4.761559999999998E-2</v>
      </c>
      <c r="M8" s="33">
        <f t="shared" si="2"/>
        <v>0.3436961013696469</v>
      </c>
      <c r="N8" s="33">
        <f t="shared" si="3"/>
        <v>0.24355550881989538</v>
      </c>
      <c r="O8" s="33">
        <f t="shared" si="4"/>
        <v>0.10014059254975152</v>
      </c>
      <c r="P8" s="34">
        <f t="shared" si="5"/>
        <v>0.70863622790399416</v>
      </c>
      <c r="Q8" s="35">
        <f t="shared" si="6"/>
        <v>0.29136377209600584</v>
      </c>
      <c r="R8" s="4">
        <v>2003</v>
      </c>
      <c r="S8" s="4" t="s">
        <v>459</v>
      </c>
      <c r="T8" s="4" t="s">
        <v>8</v>
      </c>
      <c r="U8" s="4" t="s">
        <v>9</v>
      </c>
      <c r="V8" s="125" t="s">
        <v>314</v>
      </c>
      <c r="W8" s="5">
        <v>0.4206628</v>
      </c>
      <c r="X8" s="6">
        <v>0.3441592</v>
      </c>
      <c r="Y8" s="6">
        <v>0.30091760000000001</v>
      </c>
      <c r="Z8" s="13">
        <f t="shared" si="7"/>
        <v>0.1197452</v>
      </c>
      <c r="AA8" s="14">
        <f t="shared" si="8"/>
        <v>7.6503600000000005E-2</v>
      </c>
      <c r="AB8" s="15">
        <f t="shared" si="8"/>
        <v>4.3241599999999991E-2</v>
      </c>
      <c r="AC8" s="33">
        <f t="shared" si="9"/>
        <v>0.28465840098054784</v>
      </c>
      <c r="AD8" s="33">
        <f t="shared" si="10"/>
        <v>0.18186442918175794</v>
      </c>
      <c r="AE8" s="33">
        <f t="shared" si="11"/>
        <v>0.10279397179878989</v>
      </c>
      <c r="AF8" s="34">
        <f t="shared" si="12"/>
        <v>0.63888656914849207</v>
      </c>
      <c r="AG8" s="35">
        <f t="shared" si="13"/>
        <v>0.36111343085150799</v>
      </c>
    </row>
    <row r="9" spans="1:33" ht="11.45" customHeight="1" x14ac:dyDescent="0.2">
      <c r="A9" s="4">
        <v>2001</v>
      </c>
      <c r="B9" s="222" t="s">
        <v>561</v>
      </c>
      <c r="C9" s="4" t="s">
        <v>459</v>
      </c>
      <c r="D9" s="4" t="s">
        <v>10</v>
      </c>
      <c r="E9" s="4" t="s">
        <v>11</v>
      </c>
      <c r="F9" s="125" t="s">
        <v>314</v>
      </c>
      <c r="G9" s="5">
        <v>0.48829860000000003</v>
      </c>
      <c r="H9" s="6">
        <v>0.36621350000000003</v>
      </c>
      <c r="I9" s="6">
        <v>0.31705489999999997</v>
      </c>
      <c r="J9" s="13">
        <f t="shared" si="0"/>
        <v>0.17124370000000005</v>
      </c>
      <c r="K9" s="14">
        <f t="shared" si="1"/>
        <v>0.1220851</v>
      </c>
      <c r="L9" s="15">
        <f t="shared" si="1"/>
        <v>4.9158600000000052E-2</v>
      </c>
      <c r="M9" s="33">
        <f t="shared" si="2"/>
        <v>0.3506946364376225</v>
      </c>
      <c r="N9" s="33">
        <f t="shared" si="3"/>
        <v>0.25002140083956825</v>
      </c>
      <c r="O9" s="33">
        <f t="shared" si="4"/>
        <v>0.10067323559805424</v>
      </c>
      <c r="P9" s="34">
        <f t="shared" si="5"/>
        <v>0.71293192099913727</v>
      </c>
      <c r="Q9" s="35">
        <f t="shared" si="6"/>
        <v>0.28706807900086273</v>
      </c>
      <c r="R9" s="4">
        <v>2001</v>
      </c>
      <c r="S9" s="4" t="s">
        <v>459</v>
      </c>
      <c r="T9" s="4" t="s">
        <v>10</v>
      </c>
      <c r="U9" s="4" t="s">
        <v>11</v>
      </c>
      <c r="V9" s="125" t="s">
        <v>314</v>
      </c>
      <c r="W9" s="5">
        <v>0.43323640000000002</v>
      </c>
      <c r="X9" s="6">
        <v>0.3517634</v>
      </c>
      <c r="Y9" s="6">
        <v>0.3079575</v>
      </c>
      <c r="Z9" s="13">
        <f t="shared" si="7"/>
        <v>0.12527890000000003</v>
      </c>
      <c r="AA9" s="14">
        <f t="shared" si="8"/>
        <v>8.1473000000000018E-2</v>
      </c>
      <c r="AB9" s="15">
        <f t="shared" si="8"/>
        <v>4.3805900000000009E-2</v>
      </c>
      <c r="AC9" s="33">
        <f t="shared" si="9"/>
        <v>0.28916983891473574</v>
      </c>
      <c r="AD9" s="33">
        <f t="shared" si="10"/>
        <v>0.1880566822178377</v>
      </c>
      <c r="AE9" s="33">
        <f t="shared" si="11"/>
        <v>0.10111315669689806</v>
      </c>
      <c r="AF9" s="34">
        <f t="shared" si="12"/>
        <v>0.65033297706158022</v>
      </c>
      <c r="AG9" s="35">
        <f t="shared" si="13"/>
        <v>0.34966702293841978</v>
      </c>
    </row>
    <row r="10" spans="1:33" ht="11.45" customHeight="1" x14ac:dyDescent="0.2">
      <c r="A10" s="4">
        <v>1995</v>
      </c>
      <c r="B10" s="222" t="s">
        <v>561</v>
      </c>
      <c r="C10" s="4" t="s">
        <v>459</v>
      </c>
      <c r="D10" s="4" t="s">
        <v>12</v>
      </c>
      <c r="E10" s="4" t="s">
        <v>13</v>
      </c>
      <c r="F10" s="125" t="s">
        <v>314</v>
      </c>
      <c r="G10" s="5">
        <v>0.47380430000000001</v>
      </c>
      <c r="H10" s="6">
        <v>0.35688140000000002</v>
      </c>
      <c r="I10" s="6">
        <v>0.30825000000000002</v>
      </c>
      <c r="J10" s="13">
        <f t="shared" si="0"/>
        <v>0.16555429999999999</v>
      </c>
      <c r="K10" s="14">
        <f t="shared" si="1"/>
        <v>0.1169229</v>
      </c>
      <c r="L10" s="15">
        <f t="shared" si="1"/>
        <v>4.8631399999999991E-2</v>
      </c>
      <c r="M10" s="33">
        <f t="shared" si="2"/>
        <v>0.34941493777072091</v>
      </c>
      <c r="N10" s="33">
        <f t="shared" si="3"/>
        <v>0.24677467047048748</v>
      </c>
      <c r="O10" s="33">
        <f t="shared" si="4"/>
        <v>0.10264026730023343</v>
      </c>
      <c r="P10" s="34">
        <f t="shared" si="5"/>
        <v>0.70625106083019296</v>
      </c>
      <c r="Q10" s="35">
        <f t="shared" si="6"/>
        <v>0.2937489391698071</v>
      </c>
      <c r="R10" s="4">
        <v>1995</v>
      </c>
      <c r="S10" s="4" t="s">
        <v>459</v>
      </c>
      <c r="T10" s="4" t="s">
        <v>12</v>
      </c>
      <c r="U10" s="4" t="s">
        <v>13</v>
      </c>
      <c r="V10" s="125" t="s">
        <v>314</v>
      </c>
      <c r="W10" s="5">
        <v>0.42206840000000001</v>
      </c>
      <c r="X10" s="6">
        <v>0.34327780000000002</v>
      </c>
      <c r="Y10" s="6">
        <v>0.29933969999999999</v>
      </c>
      <c r="Z10" s="13">
        <f t="shared" si="7"/>
        <v>0.12272870000000002</v>
      </c>
      <c r="AA10" s="14">
        <f t="shared" si="8"/>
        <v>7.8790599999999988E-2</v>
      </c>
      <c r="AB10" s="15">
        <f t="shared" si="8"/>
        <v>4.3938100000000035E-2</v>
      </c>
      <c r="AC10" s="33">
        <f t="shared" si="9"/>
        <v>0.29077917228581912</v>
      </c>
      <c r="AD10" s="33">
        <f t="shared" si="10"/>
        <v>0.18667732528661227</v>
      </c>
      <c r="AE10" s="33">
        <f t="shared" si="11"/>
        <v>0.10410184699920684</v>
      </c>
      <c r="AF10" s="34">
        <f t="shared" si="12"/>
        <v>0.64199001537537648</v>
      </c>
      <c r="AG10" s="35">
        <f t="shared" si="13"/>
        <v>0.35800998462462347</v>
      </c>
    </row>
    <row r="11" spans="1:33" ht="11.45" customHeight="1" x14ac:dyDescent="0.2">
      <c r="A11" s="4">
        <v>1989</v>
      </c>
      <c r="B11" s="222" t="s">
        <v>561</v>
      </c>
      <c r="C11" s="4" t="s">
        <v>459</v>
      </c>
      <c r="D11" s="4" t="s">
        <v>14</v>
      </c>
      <c r="E11" s="4" t="s">
        <v>15</v>
      </c>
      <c r="F11" s="125" t="s">
        <v>314</v>
      </c>
      <c r="G11" s="5">
        <v>0.4345214</v>
      </c>
      <c r="H11" s="6">
        <v>0.3525952</v>
      </c>
      <c r="I11" s="6">
        <v>0.30248000000000003</v>
      </c>
      <c r="J11" s="13">
        <f t="shared" si="0"/>
        <v>0.13204139999999998</v>
      </c>
      <c r="K11" s="14">
        <f t="shared" si="1"/>
        <v>8.1926200000000005E-2</v>
      </c>
      <c r="L11" s="15">
        <f t="shared" si="1"/>
        <v>5.0115199999999971E-2</v>
      </c>
      <c r="M11" s="33">
        <f t="shared" si="2"/>
        <v>0.30387778369488816</v>
      </c>
      <c r="N11" s="33">
        <f t="shared" si="3"/>
        <v>0.18854353318386621</v>
      </c>
      <c r="O11" s="33">
        <f t="shared" si="4"/>
        <v>0.11533425051102195</v>
      </c>
      <c r="P11" s="34">
        <f t="shared" si="5"/>
        <v>0.62045843197663775</v>
      </c>
      <c r="Q11" s="35">
        <f t="shared" si="6"/>
        <v>0.3795415680233622</v>
      </c>
      <c r="R11" s="4">
        <v>1989</v>
      </c>
      <c r="S11" s="4" t="s">
        <v>459</v>
      </c>
      <c r="T11" s="4" t="s">
        <v>14</v>
      </c>
      <c r="U11" s="4" t="s">
        <v>15</v>
      </c>
      <c r="V11" s="125" t="s">
        <v>314</v>
      </c>
      <c r="W11" s="5">
        <v>0.38568989999999997</v>
      </c>
      <c r="X11" s="6">
        <v>0.33243630000000002</v>
      </c>
      <c r="Y11" s="6">
        <v>0.28717789999999999</v>
      </c>
      <c r="Z11" s="13">
        <f t="shared" si="7"/>
        <v>9.8511999999999988E-2</v>
      </c>
      <c r="AA11" s="14">
        <f t="shared" si="8"/>
        <v>5.3253599999999957E-2</v>
      </c>
      <c r="AB11" s="15">
        <f t="shared" si="8"/>
        <v>4.5258400000000032E-2</v>
      </c>
      <c r="AC11" s="33">
        <f t="shared" si="9"/>
        <v>0.25541762955161645</v>
      </c>
      <c r="AD11" s="33">
        <f t="shared" si="10"/>
        <v>0.13807361820986228</v>
      </c>
      <c r="AE11" s="33">
        <f t="shared" si="11"/>
        <v>0.11734401134175418</v>
      </c>
      <c r="AF11" s="34">
        <f t="shared" si="12"/>
        <v>0.54057982783823255</v>
      </c>
      <c r="AG11" s="35">
        <f t="shared" si="13"/>
        <v>0.45942017216176745</v>
      </c>
    </row>
    <row r="12" spans="1:33" ht="11.45" customHeight="1" x14ac:dyDescent="0.2">
      <c r="A12" s="4">
        <v>1985</v>
      </c>
      <c r="B12" s="222" t="s">
        <v>561</v>
      </c>
      <c r="C12" s="4" t="s">
        <v>459</v>
      </c>
      <c r="D12" s="4" t="s">
        <v>16</v>
      </c>
      <c r="E12" s="4" t="s">
        <v>17</v>
      </c>
      <c r="F12" s="125" t="s">
        <v>314</v>
      </c>
      <c r="G12" s="5">
        <v>0.43449840000000001</v>
      </c>
      <c r="H12" s="6">
        <v>0.34611579999999997</v>
      </c>
      <c r="I12" s="6">
        <v>0.29153829999999997</v>
      </c>
      <c r="J12" s="13">
        <f t="shared" si="0"/>
        <v>0.14296010000000003</v>
      </c>
      <c r="K12" s="14">
        <f t="shared" si="1"/>
        <v>8.8382600000000033E-2</v>
      </c>
      <c r="L12" s="15">
        <f t="shared" si="1"/>
        <v>5.4577500000000001E-2</v>
      </c>
      <c r="M12" s="33">
        <f t="shared" si="2"/>
        <v>0.32902330595463652</v>
      </c>
      <c r="N12" s="33">
        <f t="shared" si="3"/>
        <v>0.20341294697517881</v>
      </c>
      <c r="O12" s="33">
        <f t="shared" si="4"/>
        <v>0.12561035897945769</v>
      </c>
      <c r="P12" s="34">
        <f t="shared" si="5"/>
        <v>0.61823263973654197</v>
      </c>
      <c r="Q12" s="35">
        <f t="shared" si="6"/>
        <v>0.38176736026345803</v>
      </c>
      <c r="R12" s="4">
        <v>1985</v>
      </c>
      <c r="S12" s="4" t="s">
        <v>459</v>
      </c>
      <c r="T12" s="4" t="s">
        <v>16</v>
      </c>
      <c r="U12" s="4" t="s">
        <v>17</v>
      </c>
      <c r="V12" s="125" t="s">
        <v>314</v>
      </c>
      <c r="W12" s="5">
        <v>0.38970630000000001</v>
      </c>
      <c r="X12" s="6">
        <v>0.32898359999999999</v>
      </c>
      <c r="Y12" s="6">
        <v>0.2791575</v>
      </c>
      <c r="Z12" s="13">
        <f t="shared" si="7"/>
        <v>0.1105488</v>
      </c>
      <c r="AA12" s="14">
        <f t="shared" si="8"/>
        <v>6.0722700000000018E-2</v>
      </c>
      <c r="AB12" s="15">
        <f t="shared" si="8"/>
        <v>4.9826099999999984E-2</v>
      </c>
      <c r="AC12" s="33">
        <f t="shared" si="9"/>
        <v>0.28367208844198821</v>
      </c>
      <c r="AD12" s="33">
        <f t="shared" si="10"/>
        <v>0.15581657263431464</v>
      </c>
      <c r="AE12" s="33">
        <f t="shared" si="11"/>
        <v>0.12785551580767357</v>
      </c>
      <c r="AF12" s="34">
        <f t="shared" si="12"/>
        <v>0.54928411705961544</v>
      </c>
      <c r="AG12" s="35">
        <f t="shared" si="13"/>
        <v>0.45071588294038456</v>
      </c>
    </row>
    <row r="13" spans="1:33" ht="11.45" customHeight="1" x14ac:dyDescent="0.2">
      <c r="A13" s="4">
        <v>1981</v>
      </c>
      <c r="B13" s="222" t="s">
        <v>561</v>
      </c>
      <c r="C13" s="4" t="s">
        <v>459</v>
      </c>
      <c r="D13" s="4" t="s">
        <v>18</v>
      </c>
      <c r="E13" s="4" t="s">
        <v>19</v>
      </c>
      <c r="F13" s="125" t="s">
        <v>314</v>
      </c>
      <c r="G13" s="5">
        <v>0.402499</v>
      </c>
      <c r="H13" s="6">
        <v>0.32677909999999999</v>
      </c>
      <c r="I13" s="6">
        <v>0.28069690000000003</v>
      </c>
      <c r="J13" s="13">
        <f t="shared" si="0"/>
        <v>0.12180209999999997</v>
      </c>
      <c r="K13" s="14">
        <f t="shared" si="1"/>
        <v>7.5719900000000007E-2</v>
      </c>
      <c r="L13" s="15">
        <f t="shared" si="1"/>
        <v>4.6082199999999962E-2</v>
      </c>
      <c r="M13" s="33">
        <f t="shared" si="2"/>
        <v>0.3026146648811549</v>
      </c>
      <c r="N13" s="33">
        <f t="shared" si="3"/>
        <v>0.18812444254519889</v>
      </c>
      <c r="O13" s="33">
        <f t="shared" si="4"/>
        <v>0.11449022233595602</v>
      </c>
      <c r="P13" s="34">
        <f t="shared" si="5"/>
        <v>0.62166333749582336</v>
      </c>
      <c r="Q13" s="35">
        <f t="shared" si="6"/>
        <v>0.37833666250417664</v>
      </c>
      <c r="R13" s="4">
        <v>1981</v>
      </c>
      <c r="S13" s="4" t="s">
        <v>459</v>
      </c>
      <c r="T13" s="4" t="s">
        <v>18</v>
      </c>
      <c r="U13" s="4" t="s">
        <v>19</v>
      </c>
      <c r="V13" s="125" t="s">
        <v>314</v>
      </c>
      <c r="W13" s="5">
        <v>0.3665001</v>
      </c>
      <c r="X13" s="6">
        <v>0.31742789999999999</v>
      </c>
      <c r="Y13" s="6">
        <v>0.27351700000000001</v>
      </c>
      <c r="Z13" s="13">
        <f t="shared" si="7"/>
        <v>9.2983099999999985E-2</v>
      </c>
      <c r="AA13" s="14">
        <f t="shared" si="8"/>
        <v>4.907220000000001E-2</v>
      </c>
      <c r="AB13" s="15">
        <f t="shared" si="8"/>
        <v>4.3910899999999975E-2</v>
      </c>
      <c r="AC13" s="33">
        <f t="shared" si="9"/>
        <v>0.25370552422768777</v>
      </c>
      <c r="AD13" s="33">
        <f t="shared" si="10"/>
        <v>0.13389409716395714</v>
      </c>
      <c r="AE13" s="33">
        <f t="shared" si="11"/>
        <v>0.11981142706373062</v>
      </c>
      <c r="AF13" s="34">
        <f t="shared" si="12"/>
        <v>0.52775396819422038</v>
      </c>
      <c r="AG13" s="35">
        <f t="shared" si="13"/>
        <v>0.47224603180577956</v>
      </c>
    </row>
    <row r="14" spans="1:33" ht="11.45" customHeight="1" x14ac:dyDescent="0.2">
      <c r="A14" s="7">
        <v>2013</v>
      </c>
      <c r="B14" s="447" t="s">
        <v>559</v>
      </c>
      <c r="C14" s="7" t="s">
        <v>460</v>
      </c>
      <c r="D14" s="7" t="s">
        <v>20</v>
      </c>
      <c r="E14" s="7" t="s">
        <v>21</v>
      </c>
      <c r="F14" s="126" t="s">
        <v>314</v>
      </c>
      <c r="G14" s="8">
        <v>0.49322860000000002</v>
      </c>
      <c r="H14" s="9">
        <v>0.32242969999999999</v>
      </c>
      <c r="I14" s="9">
        <v>0.27862360000000003</v>
      </c>
      <c r="J14" s="19">
        <f t="shared" si="0"/>
        <v>0.21460499999999999</v>
      </c>
      <c r="K14" s="20">
        <f t="shared" si="1"/>
        <v>0.17079890000000003</v>
      </c>
      <c r="L14" s="21">
        <f t="shared" si="1"/>
        <v>4.3806099999999959E-2</v>
      </c>
      <c r="M14" s="36">
        <f t="shared" si="2"/>
        <v>0.43510250622125313</v>
      </c>
      <c r="N14" s="36">
        <f t="shared" si="3"/>
        <v>0.34628750238733119</v>
      </c>
      <c r="O14" s="36">
        <f t="shared" si="4"/>
        <v>8.8815003833921949E-2</v>
      </c>
      <c r="P14" s="37">
        <f t="shared" si="5"/>
        <v>0.79587567857226083</v>
      </c>
      <c r="Q14" s="38">
        <f t="shared" si="6"/>
        <v>0.20412432142773915</v>
      </c>
      <c r="R14" s="7">
        <v>2013</v>
      </c>
      <c r="S14" s="7" t="s">
        <v>460</v>
      </c>
      <c r="T14" s="7" t="s">
        <v>20</v>
      </c>
      <c r="U14" s="7" t="s">
        <v>21</v>
      </c>
      <c r="V14" s="126" t="s">
        <v>314</v>
      </c>
      <c r="W14" s="8">
        <v>0.41694209999999998</v>
      </c>
      <c r="X14" s="9">
        <v>0.32033919999999999</v>
      </c>
      <c r="Y14" s="9">
        <v>0.27987440000000002</v>
      </c>
      <c r="Z14" s="19">
        <f t="shared" si="7"/>
        <v>0.13706769999999996</v>
      </c>
      <c r="AA14" s="20">
        <f t="shared" si="8"/>
        <v>9.6602899999999992E-2</v>
      </c>
      <c r="AB14" s="21">
        <f t="shared" si="8"/>
        <v>4.0464799999999967E-2</v>
      </c>
      <c r="AC14" s="36">
        <f t="shared" si="9"/>
        <v>0.32874516629527206</v>
      </c>
      <c r="AD14" s="36">
        <f t="shared" si="10"/>
        <v>0.2316938011297012</v>
      </c>
      <c r="AE14" s="36">
        <f t="shared" si="11"/>
        <v>9.7051365165570877E-2</v>
      </c>
      <c r="AF14" s="37">
        <f t="shared" si="12"/>
        <v>0.70478238126123094</v>
      </c>
      <c r="AG14" s="38">
        <f t="shared" si="13"/>
        <v>0.29521761873876906</v>
      </c>
    </row>
    <row r="15" spans="1:33" ht="11.45" customHeight="1" x14ac:dyDescent="0.2">
      <c r="A15" s="4">
        <v>2010</v>
      </c>
      <c r="B15" s="222" t="s">
        <v>559</v>
      </c>
      <c r="C15" s="4" t="s">
        <v>460</v>
      </c>
      <c r="D15" s="4" t="s">
        <v>4</v>
      </c>
      <c r="E15" s="4" t="s">
        <v>22</v>
      </c>
      <c r="F15" s="125" t="s">
        <v>314</v>
      </c>
      <c r="G15" s="5">
        <v>0.49091859999999998</v>
      </c>
      <c r="H15" s="6">
        <v>0.32498260000000001</v>
      </c>
      <c r="I15" s="6">
        <v>0.27928360000000002</v>
      </c>
      <c r="J15" s="13">
        <f t="shared" si="0"/>
        <v>0.21163499999999996</v>
      </c>
      <c r="K15" s="14">
        <f t="shared" si="1"/>
        <v>0.16593599999999997</v>
      </c>
      <c r="L15" s="15">
        <f t="shared" si="1"/>
        <v>4.569899999999999E-2</v>
      </c>
      <c r="M15" s="39">
        <f t="shared" si="2"/>
        <v>0.4310999827670004</v>
      </c>
      <c r="N15" s="39">
        <f t="shared" si="3"/>
        <v>0.33801123037505604</v>
      </c>
      <c r="O15" s="39">
        <f t="shared" si="4"/>
        <v>9.308875239194439E-2</v>
      </c>
      <c r="P15" s="34">
        <f t="shared" si="5"/>
        <v>0.78406690764760079</v>
      </c>
      <c r="Q15" s="35">
        <f t="shared" si="6"/>
        <v>0.21593309235239916</v>
      </c>
      <c r="R15" s="4">
        <v>2010</v>
      </c>
      <c r="S15" s="4" t="s">
        <v>460</v>
      </c>
      <c r="T15" s="4" t="s">
        <v>4</v>
      </c>
      <c r="U15" s="4" t="s">
        <v>22</v>
      </c>
      <c r="V15" s="125" t="s">
        <v>314</v>
      </c>
      <c r="W15" s="5">
        <v>0.42079240000000001</v>
      </c>
      <c r="X15" s="6">
        <v>0.32040590000000002</v>
      </c>
      <c r="Y15" s="6">
        <v>0.27734520000000001</v>
      </c>
      <c r="Z15" s="13">
        <f t="shared" si="7"/>
        <v>0.1434472</v>
      </c>
      <c r="AA15" s="14">
        <f t="shared" si="8"/>
        <v>0.10038649999999999</v>
      </c>
      <c r="AB15" s="15">
        <f t="shared" si="8"/>
        <v>4.3060700000000007E-2</v>
      </c>
      <c r="AC15" s="39">
        <f t="shared" si="9"/>
        <v>0.34089779188027158</v>
      </c>
      <c r="AD15" s="39">
        <f t="shared" si="10"/>
        <v>0.23856538283486106</v>
      </c>
      <c r="AE15" s="39">
        <f t="shared" si="11"/>
        <v>0.10233240904541054</v>
      </c>
      <c r="AF15" s="34">
        <f t="shared" si="12"/>
        <v>0.69981498418930443</v>
      </c>
      <c r="AG15" s="35">
        <f t="shared" si="13"/>
        <v>0.30018501581069557</v>
      </c>
    </row>
    <row r="16" spans="1:33" ht="11.45" customHeight="1" x14ac:dyDescent="0.2">
      <c r="A16" s="4">
        <v>2007</v>
      </c>
      <c r="B16" s="222" t="s">
        <v>559</v>
      </c>
      <c r="C16" s="4" t="s">
        <v>460</v>
      </c>
      <c r="D16" s="4" t="s">
        <v>6</v>
      </c>
      <c r="E16" s="4" t="s">
        <v>23</v>
      </c>
      <c r="F16" s="125" t="s">
        <v>314</v>
      </c>
      <c r="G16" s="5">
        <v>0.48456870000000002</v>
      </c>
      <c r="H16" s="6">
        <v>0.32874569999999997</v>
      </c>
      <c r="I16" s="6">
        <v>0.28395039999999999</v>
      </c>
      <c r="J16" s="13">
        <f t="shared" si="0"/>
        <v>0.20061830000000003</v>
      </c>
      <c r="K16" s="14">
        <f t="shared" si="1"/>
        <v>0.15582300000000004</v>
      </c>
      <c r="L16" s="15">
        <f t="shared" si="1"/>
        <v>4.4795299999999982E-2</v>
      </c>
      <c r="M16" s="39">
        <f t="shared" si="2"/>
        <v>0.41401415320469526</v>
      </c>
      <c r="N16" s="39">
        <f t="shared" si="3"/>
        <v>0.32157050176786084</v>
      </c>
      <c r="O16" s="39">
        <f t="shared" si="4"/>
        <v>9.2443651436834404E-2</v>
      </c>
      <c r="P16" s="34">
        <f t="shared" si="5"/>
        <v>0.77671378932031632</v>
      </c>
      <c r="Q16" s="35">
        <f t="shared" si="6"/>
        <v>0.22328621067968363</v>
      </c>
      <c r="R16" s="4">
        <v>2007</v>
      </c>
      <c r="S16" s="4" t="s">
        <v>460</v>
      </c>
      <c r="T16" s="4" t="s">
        <v>6</v>
      </c>
      <c r="U16" s="4" t="s">
        <v>23</v>
      </c>
      <c r="V16" s="125" t="s">
        <v>314</v>
      </c>
      <c r="W16" s="5">
        <v>0.41582239999999998</v>
      </c>
      <c r="X16" s="6">
        <v>0.32224429999999998</v>
      </c>
      <c r="Y16" s="6">
        <v>0.28058</v>
      </c>
      <c r="Z16" s="13">
        <f t="shared" si="7"/>
        <v>0.13524239999999998</v>
      </c>
      <c r="AA16" s="14">
        <f t="shared" si="8"/>
        <v>9.3578099999999997E-2</v>
      </c>
      <c r="AB16" s="15">
        <f t="shared" si="8"/>
        <v>4.1664299999999987E-2</v>
      </c>
      <c r="AC16" s="39">
        <f t="shared" si="9"/>
        <v>0.32524077586969818</v>
      </c>
      <c r="AD16" s="39">
        <f t="shared" si="10"/>
        <v>0.22504343200366311</v>
      </c>
      <c r="AE16" s="39">
        <f t="shared" si="11"/>
        <v>0.10019734386603509</v>
      </c>
      <c r="AF16" s="34">
        <f t="shared" si="12"/>
        <v>0.69192871466344885</v>
      </c>
      <c r="AG16" s="35">
        <f t="shared" si="13"/>
        <v>0.3080712853365512</v>
      </c>
    </row>
    <row r="17" spans="1:33" ht="11.45" customHeight="1" x14ac:dyDescent="0.2">
      <c r="A17" s="4">
        <v>2004</v>
      </c>
      <c r="B17" s="222" t="s">
        <v>559</v>
      </c>
      <c r="C17" s="4" t="s">
        <v>460</v>
      </c>
      <c r="D17" s="4" t="s">
        <v>8</v>
      </c>
      <c r="E17" s="4" t="s">
        <v>24</v>
      </c>
      <c r="F17" s="125" t="s">
        <v>314</v>
      </c>
      <c r="G17" s="5">
        <v>0.45829779999999998</v>
      </c>
      <c r="H17" s="6">
        <v>0.30296529999999999</v>
      </c>
      <c r="I17" s="6">
        <v>0.26856449999999998</v>
      </c>
      <c r="J17" s="13">
        <f t="shared" si="0"/>
        <v>0.18973329999999999</v>
      </c>
      <c r="K17" s="14">
        <f t="shared" si="1"/>
        <v>0.15533249999999998</v>
      </c>
      <c r="L17" s="15">
        <f t="shared" si="1"/>
        <v>3.4400800000000009E-2</v>
      </c>
      <c r="M17" s="39">
        <f t="shared" si="2"/>
        <v>0.41399565959077267</v>
      </c>
      <c r="N17" s="39">
        <f t="shared" si="3"/>
        <v>0.33893354932098735</v>
      </c>
      <c r="O17" s="39">
        <f t="shared" si="4"/>
        <v>7.5062110269785307E-2</v>
      </c>
      <c r="P17" s="34">
        <f t="shared" si="5"/>
        <v>0.81868865402119706</v>
      </c>
      <c r="Q17" s="35">
        <f t="shared" si="6"/>
        <v>0.18131134597880294</v>
      </c>
      <c r="R17" s="4">
        <v>2004</v>
      </c>
      <c r="S17" s="4" t="s">
        <v>460</v>
      </c>
      <c r="T17" s="4" t="s">
        <v>8</v>
      </c>
      <c r="U17" s="4" t="s">
        <v>24</v>
      </c>
      <c r="V17" s="125" t="s">
        <v>314</v>
      </c>
      <c r="W17" s="5">
        <v>0.39945079999999999</v>
      </c>
      <c r="X17" s="6">
        <v>0.29824220000000001</v>
      </c>
      <c r="Y17" s="6">
        <v>0.26727309999999999</v>
      </c>
      <c r="Z17" s="13">
        <f t="shared" si="7"/>
        <v>0.13217770000000001</v>
      </c>
      <c r="AA17" s="14">
        <f t="shared" si="8"/>
        <v>0.10120859999999998</v>
      </c>
      <c r="AB17" s="15">
        <f t="shared" si="8"/>
        <v>3.0969100000000027E-2</v>
      </c>
      <c r="AC17" s="39">
        <f t="shared" si="9"/>
        <v>0.33089857374174747</v>
      </c>
      <c r="AD17" s="39">
        <f t="shared" si="10"/>
        <v>0.25336937615345867</v>
      </c>
      <c r="AE17" s="39">
        <f t="shared" si="11"/>
        <v>7.7529197588288787E-2</v>
      </c>
      <c r="AF17" s="34">
        <f t="shared" si="12"/>
        <v>0.76570102218452862</v>
      </c>
      <c r="AG17" s="35">
        <f t="shared" si="13"/>
        <v>0.23429897781547132</v>
      </c>
    </row>
    <row r="18" spans="1:33" ht="11.45" customHeight="1" x14ac:dyDescent="0.2">
      <c r="A18" s="52">
        <v>2000</v>
      </c>
      <c r="B18" s="232" t="s">
        <v>559</v>
      </c>
      <c r="C18" s="52" t="s">
        <v>460</v>
      </c>
      <c r="D18" s="52" t="s">
        <v>10</v>
      </c>
      <c r="E18" s="52" t="s">
        <v>25</v>
      </c>
      <c r="F18" s="627" t="s">
        <v>415</v>
      </c>
      <c r="G18" s="53">
        <v>0.42722379999999999</v>
      </c>
      <c r="H18" s="54">
        <v>0.25733159999999999</v>
      </c>
      <c r="I18" s="54">
        <v>0.25733159999999999</v>
      </c>
      <c r="J18" s="55">
        <f t="shared" si="0"/>
        <v>0.16989219999999999</v>
      </c>
      <c r="K18" s="56">
        <f t="shared" si="1"/>
        <v>0.16989219999999999</v>
      </c>
      <c r="L18" s="57"/>
      <c r="M18" s="58">
        <f t="shared" si="2"/>
        <v>0.39766557949252829</v>
      </c>
      <c r="N18" s="58">
        <f t="shared" si="3"/>
        <v>0.39766557949252829</v>
      </c>
      <c r="O18" s="58">
        <f t="shared" si="4"/>
        <v>0</v>
      </c>
      <c r="P18" s="59">
        <f t="shared" si="5"/>
        <v>1</v>
      </c>
      <c r="Q18" s="60"/>
      <c r="R18" s="52">
        <v>2000</v>
      </c>
      <c r="S18" s="52" t="s">
        <v>460</v>
      </c>
      <c r="T18" s="52" t="s">
        <v>10</v>
      </c>
      <c r="U18" s="52" t="s">
        <v>25</v>
      </c>
      <c r="V18" s="627" t="s">
        <v>415</v>
      </c>
      <c r="W18" s="53">
        <v>0.3636954</v>
      </c>
      <c r="X18" s="54">
        <v>0.2537296</v>
      </c>
      <c r="Y18" s="54">
        <v>0.2537296</v>
      </c>
      <c r="Z18" s="55">
        <f t="shared" si="7"/>
        <v>0.1099658</v>
      </c>
      <c r="AA18" s="56">
        <f t="shared" si="8"/>
        <v>0.1099658</v>
      </c>
      <c r="AB18" s="57"/>
      <c r="AC18" s="58">
        <f t="shared" si="9"/>
        <v>0.30235686236339532</v>
      </c>
      <c r="AD18" s="58">
        <f t="shared" si="10"/>
        <v>0.30235686236339532</v>
      </c>
      <c r="AE18" s="58">
        <f t="shared" si="11"/>
        <v>0</v>
      </c>
      <c r="AF18" s="59">
        <f t="shared" si="12"/>
        <v>1</v>
      </c>
      <c r="AG18" s="60"/>
    </row>
    <row r="19" spans="1:33" ht="11.45" customHeight="1" x14ac:dyDescent="0.2">
      <c r="A19" s="52">
        <v>1997</v>
      </c>
      <c r="B19" s="232" t="s">
        <v>559</v>
      </c>
      <c r="C19" s="52" t="s">
        <v>460</v>
      </c>
      <c r="D19" s="52" t="s">
        <v>12</v>
      </c>
      <c r="E19" s="52" t="s">
        <v>26</v>
      </c>
      <c r="F19" s="627" t="s">
        <v>415</v>
      </c>
      <c r="G19" s="53">
        <v>0.42658109999999999</v>
      </c>
      <c r="H19" s="54">
        <v>0.26596829999999999</v>
      </c>
      <c r="I19" s="54">
        <v>0.26596829999999999</v>
      </c>
      <c r="J19" s="55">
        <f t="shared" si="0"/>
        <v>0.1606128</v>
      </c>
      <c r="K19" s="56">
        <f t="shared" si="1"/>
        <v>0.1606128</v>
      </c>
      <c r="L19" s="57"/>
      <c r="M19" s="58">
        <f t="shared" si="2"/>
        <v>0.37651175825651911</v>
      </c>
      <c r="N19" s="58">
        <f t="shared" si="3"/>
        <v>0.37651175825651911</v>
      </c>
      <c r="O19" s="58">
        <f t="shared" si="4"/>
        <v>0</v>
      </c>
      <c r="P19" s="59">
        <f t="shared" si="5"/>
        <v>1</v>
      </c>
      <c r="Q19" s="60"/>
      <c r="R19" s="52">
        <v>1997</v>
      </c>
      <c r="S19" s="52" t="s">
        <v>460</v>
      </c>
      <c r="T19" s="52" t="s">
        <v>12</v>
      </c>
      <c r="U19" s="52" t="s">
        <v>26</v>
      </c>
      <c r="V19" s="627" t="s">
        <v>415</v>
      </c>
      <c r="W19" s="53">
        <v>0.36373290000000003</v>
      </c>
      <c r="X19" s="54">
        <v>0.26107209999999997</v>
      </c>
      <c r="Y19" s="54">
        <v>0.26107209999999997</v>
      </c>
      <c r="Z19" s="55">
        <f t="shared" si="7"/>
        <v>0.10266080000000005</v>
      </c>
      <c r="AA19" s="56">
        <f t="shared" si="8"/>
        <v>0.10266080000000005</v>
      </c>
      <c r="AB19" s="57"/>
      <c r="AC19" s="58">
        <f t="shared" si="9"/>
        <v>0.28224227173291183</v>
      </c>
      <c r="AD19" s="58">
        <f t="shared" si="10"/>
        <v>0.28224227173291183</v>
      </c>
      <c r="AE19" s="58">
        <f t="shared" si="11"/>
        <v>0</v>
      </c>
      <c r="AF19" s="59">
        <f t="shared" si="12"/>
        <v>1</v>
      </c>
      <c r="AG19" s="60"/>
    </row>
    <row r="20" spans="1:33" ht="11.45" customHeight="1" x14ac:dyDescent="0.2">
      <c r="A20" s="4">
        <v>1995</v>
      </c>
      <c r="B20" s="222" t="s">
        <v>559</v>
      </c>
      <c r="C20" s="4" t="s">
        <v>460</v>
      </c>
      <c r="D20" s="4" t="s">
        <v>12</v>
      </c>
      <c r="E20" s="4" t="s">
        <v>27</v>
      </c>
      <c r="F20" s="125" t="s">
        <v>416</v>
      </c>
      <c r="G20" s="5"/>
      <c r="H20" s="6"/>
      <c r="I20" s="6">
        <v>0.2766306</v>
      </c>
      <c r="J20" s="13"/>
      <c r="K20" s="14"/>
      <c r="L20" s="15"/>
      <c r="M20" s="14"/>
      <c r="N20" s="14"/>
      <c r="O20" s="14"/>
      <c r="P20" s="13"/>
      <c r="Q20" s="15"/>
      <c r="R20" s="4">
        <v>1995</v>
      </c>
      <c r="S20" s="4" t="s">
        <v>460</v>
      </c>
      <c r="T20" s="4" t="s">
        <v>12</v>
      </c>
      <c r="U20" s="4" t="s">
        <v>27</v>
      </c>
      <c r="V20" s="125" t="s">
        <v>416</v>
      </c>
      <c r="W20" s="5"/>
      <c r="X20" s="6"/>
      <c r="Y20" s="6">
        <v>0.27085530000000002</v>
      </c>
      <c r="Z20" s="13"/>
      <c r="AA20" s="14"/>
      <c r="AB20" s="15"/>
      <c r="AC20" s="14"/>
      <c r="AD20" s="14"/>
      <c r="AE20" s="14"/>
      <c r="AF20" s="13"/>
      <c r="AG20" s="15"/>
    </row>
    <row r="21" spans="1:33" ht="11.45" customHeight="1" x14ac:dyDescent="0.2">
      <c r="A21" s="52">
        <v>1994</v>
      </c>
      <c r="B21" s="232" t="s">
        <v>559</v>
      </c>
      <c r="C21" s="52" t="s">
        <v>460</v>
      </c>
      <c r="D21" s="52" t="s">
        <v>12</v>
      </c>
      <c r="E21" s="52" t="s">
        <v>28</v>
      </c>
      <c r="F21" s="627" t="s">
        <v>415</v>
      </c>
      <c r="G21" s="53">
        <v>0.43873679999999998</v>
      </c>
      <c r="H21" s="54">
        <v>0.28039619999999998</v>
      </c>
      <c r="I21" s="54">
        <v>0.28039619999999998</v>
      </c>
      <c r="J21" s="55">
        <f t="shared" si="0"/>
        <v>0.1583406</v>
      </c>
      <c r="K21" s="56">
        <f t="shared" si="1"/>
        <v>0.1583406</v>
      </c>
      <c r="L21" s="57"/>
      <c r="M21" s="58">
        <f t="shared" si="2"/>
        <v>0.36090111428993421</v>
      </c>
      <c r="N21" s="58">
        <f t="shared" si="3"/>
        <v>0.36090111428993421</v>
      </c>
      <c r="O21" s="58">
        <f t="shared" si="4"/>
        <v>0</v>
      </c>
      <c r="P21" s="59">
        <f t="shared" si="5"/>
        <v>1</v>
      </c>
      <c r="Q21" s="60"/>
      <c r="R21" s="52">
        <v>1994</v>
      </c>
      <c r="S21" s="52" t="s">
        <v>460</v>
      </c>
      <c r="T21" s="52" t="s">
        <v>12</v>
      </c>
      <c r="U21" s="52" t="s">
        <v>28</v>
      </c>
      <c r="V21" s="627" t="s">
        <v>415</v>
      </c>
      <c r="W21" s="53">
        <v>0.3752895</v>
      </c>
      <c r="X21" s="54">
        <v>0.27800570000000002</v>
      </c>
      <c r="Y21" s="54">
        <v>0.27800570000000002</v>
      </c>
      <c r="Z21" s="55">
        <f t="shared" si="7"/>
        <v>9.7283799999999976E-2</v>
      </c>
      <c r="AA21" s="56">
        <f t="shared" si="8"/>
        <v>9.7283799999999976E-2</v>
      </c>
      <c r="AB21" s="57"/>
      <c r="AC21" s="58">
        <f t="shared" si="9"/>
        <v>0.25922334624336674</v>
      </c>
      <c r="AD21" s="58">
        <f t="shared" si="10"/>
        <v>0.25922334624336674</v>
      </c>
      <c r="AE21" s="58">
        <f t="shared" si="11"/>
        <v>0</v>
      </c>
      <c r="AF21" s="59">
        <f t="shared" si="12"/>
        <v>1</v>
      </c>
      <c r="AG21" s="60"/>
    </row>
    <row r="22" spans="1:33" ht="11.45" customHeight="1" x14ac:dyDescent="0.2">
      <c r="A22" s="10">
        <v>1987</v>
      </c>
      <c r="B22" s="233" t="s">
        <v>559</v>
      </c>
      <c r="C22" s="10" t="s">
        <v>460</v>
      </c>
      <c r="D22" s="10" t="s">
        <v>16</v>
      </c>
      <c r="E22" s="10" t="s">
        <v>29</v>
      </c>
      <c r="F22" s="127" t="s">
        <v>416</v>
      </c>
      <c r="G22" s="11"/>
      <c r="H22" s="12"/>
      <c r="I22" s="12">
        <v>0.2272546</v>
      </c>
      <c r="J22" s="22"/>
      <c r="K22" s="23"/>
      <c r="L22" s="24"/>
      <c r="M22" s="23"/>
      <c r="N22" s="23"/>
      <c r="O22" s="23"/>
      <c r="P22" s="22"/>
      <c r="Q22" s="24"/>
      <c r="R22" s="10">
        <v>1987</v>
      </c>
      <c r="S22" s="10" t="s">
        <v>460</v>
      </c>
      <c r="T22" s="10" t="s">
        <v>16</v>
      </c>
      <c r="U22" s="10" t="s">
        <v>29</v>
      </c>
      <c r="V22" s="127" t="s">
        <v>416</v>
      </c>
      <c r="W22" s="11"/>
      <c r="X22" s="12"/>
      <c r="Y22" s="12">
        <v>0.2119366</v>
      </c>
      <c r="Z22" s="22"/>
      <c r="AA22" s="23"/>
      <c r="AB22" s="24"/>
      <c r="AC22" s="23"/>
      <c r="AD22" s="23"/>
      <c r="AE22" s="23"/>
      <c r="AF22" s="22"/>
      <c r="AG22" s="24"/>
    </row>
    <row r="23" spans="1:33" ht="11.45" customHeight="1" x14ac:dyDescent="0.2">
      <c r="A23" s="52">
        <v>2000</v>
      </c>
      <c r="B23" s="232" t="s">
        <v>559</v>
      </c>
      <c r="C23" s="52" t="s">
        <v>461</v>
      </c>
      <c r="D23" s="52" t="s">
        <v>10</v>
      </c>
      <c r="E23" s="52" t="s">
        <v>30</v>
      </c>
      <c r="F23" s="627" t="s">
        <v>415</v>
      </c>
      <c r="G23" s="53">
        <v>0.47412159999999998</v>
      </c>
      <c r="H23" s="54">
        <v>0.27934340000000002</v>
      </c>
      <c r="I23" s="54">
        <v>0.27934340000000002</v>
      </c>
      <c r="J23" s="55">
        <f t="shared" si="0"/>
        <v>0.19477819999999996</v>
      </c>
      <c r="K23" s="56">
        <f t="shared" si="1"/>
        <v>0.19477819999999996</v>
      </c>
      <c r="L23" s="57"/>
      <c r="M23" s="61">
        <f t="shared" si="2"/>
        <v>0.41081908101212844</v>
      </c>
      <c r="N23" s="61">
        <f t="shared" si="3"/>
        <v>0.41081908101212844</v>
      </c>
      <c r="O23" s="61">
        <f t="shared" si="4"/>
        <v>0</v>
      </c>
      <c r="P23" s="59">
        <f t="shared" si="5"/>
        <v>1</v>
      </c>
      <c r="Q23" s="60"/>
      <c r="R23" s="52">
        <v>2000</v>
      </c>
      <c r="S23" s="52" t="s">
        <v>461</v>
      </c>
      <c r="T23" s="52" t="s">
        <v>10</v>
      </c>
      <c r="U23" s="52" t="s">
        <v>30</v>
      </c>
      <c r="V23" s="627" t="s">
        <v>415</v>
      </c>
      <c r="W23" s="53">
        <v>0.39208700000000002</v>
      </c>
      <c r="X23" s="54">
        <v>0.27468910000000002</v>
      </c>
      <c r="Y23" s="54">
        <v>0.27468910000000002</v>
      </c>
      <c r="Z23" s="55">
        <f t="shared" si="7"/>
        <v>0.1173979</v>
      </c>
      <c r="AA23" s="56">
        <f t="shared" si="8"/>
        <v>0.1173979</v>
      </c>
      <c r="AB23" s="57"/>
      <c r="AC23" s="61">
        <f t="shared" si="9"/>
        <v>0.29941798631426186</v>
      </c>
      <c r="AD23" s="61">
        <f t="shared" si="10"/>
        <v>0.29941798631426186</v>
      </c>
      <c r="AE23" s="61">
        <f t="shared" si="11"/>
        <v>0</v>
      </c>
      <c r="AF23" s="59">
        <f t="shared" si="12"/>
        <v>1</v>
      </c>
      <c r="AG23" s="60"/>
    </row>
    <row r="24" spans="1:33" ht="11.45" customHeight="1" x14ac:dyDescent="0.2">
      <c r="A24" s="4">
        <v>1997</v>
      </c>
      <c r="B24" s="222" t="s">
        <v>559</v>
      </c>
      <c r="C24" s="4" t="s">
        <v>461</v>
      </c>
      <c r="D24" s="4" t="s">
        <v>12</v>
      </c>
      <c r="E24" s="4" t="s">
        <v>31</v>
      </c>
      <c r="F24" s="125" t="s">
        <v>314</v>
      </c>
      <c r="G24" s="5">
        <v>0.48160069999999999</v>
      </c>
      <c r="H24" s="6">
        <v>0.32351920000000001</v>
      </c>
      <c r="I24" s="6">
        <v>0.25017850000000003</v>
      </c>
      <c r="J24" s="13">
        <f t="shared" si="0"/>
        <v>0.23142219999999997</v>
      </c>
      <c r="K24" s="14">
        <f t="shared" si="1"/>
        <v>0.15808149999999999</v>
      </c>
      <c r="L24" s="15">
        <f t="shared" si="1"/>
        <v>7.3340699999999981E-2</v>
      </c>
      <c r="M24" s="33">
        <f t="shared" si="2"/>
        <v>0.48052712547967635</v>
      </c>
      <c r="N24" s="33">
        <f t="shared" si="3"/>
        <v>0.32824184018004954</v>
      </c>
      <c r="O24" s="33">
        <f t="shared" si="4"/>
        <v>0.15228528529962682</v>
      </c>
      <c r="P24" s="34">
        <f t="shared" si="5"/>
        <v>0.68308701585241183</v>
      </c>
      <c r="Q24" s="35">
        <f t="shared" si="6"/>
        <v>0.31691298414758823</v>
      </c>
      <c r="R24" s="4">
        <v>1997</v>
      </c>
      <c r="S24" s="4" t="s">
        <v>461</v>
      </c>
      <c r="T24" s="4" t="s">
        <v>12</v>
      </c>
      <c r="U24" s="4" t="s">
        <v>31</v>
      </c>
      <c r="V24" s="125" t="s">
        <v>314</v>
      </c>
      <c r="W24" s="5">
        <v>0.4180064</v>
      </c>
      <c r="X24" s="6">
        <v>0.31164979999999998</v>
      </c>
      <c r="Y24" s="6">
        <v>0.24613199999999999</v>
      </c>
      <c r="Z24" s="13">
        <f t="shared" si="7"/>
        <v>0.17187440000000001</v>
      </c>
      <c r="AA24" s="14">
        <f t="shared" si="8"/>
        <v>0.10635660000000002</v>
      </c>
      <c r="AB24" s="15">
        <f t="shared" si="8"/>
        <v>6.5517799999999987E-2</v>
      </c>
      <c r="AC24" s="33">
        <f t="shared" si="9"/>
        <v>0.41117647959457082</v>
      </c>
      <c r="AD24" s="33">
        <f t="shared" si="10"/>
        <v>0.25443773109694018</v>
      </c>
      <c r="AE24" s="33">
        <f t="shared" si="11"/>
        <v>0.15673874849763061</v>
      </c>
      <c r="AF24" s="34">
        <f t="shared" si="12"/>
        <v>0.6188041965528317</v>
      </c>
      <c r="AG24" s="35">
        <f t="shared" si="13"/>
        <v>0.3811958034471683</v>
      </c>
    </row>
    <row r="25" spans="1:33" ht="11.45" customHeight="1" x14ac:dyDescent="0.2">
      <c r="A25" s="52">
        <v>1995</v>
      </c>
      <c r="B25" s="232" t="s">
        <v>559</v>
      </c>
      <c r="C25" s="52" t="s">
        <v>461</v>
      </c>
      <c r="D25" s="52" t="s">
        <v>12</v>
      </c>
      <c r="E25" s="52" t="s">
        <v>32</v>
      </c>
      <c r="F25" s="627" t="s">
        <v>415</v>
      </c>
      <c r="G25" s="53">
        <v>0.4667579</v>
      </c>
      <c r="H25" s="54">
        <v>0.26628230000000003</v>
      </c>
      <c r="I25" s="54">
        <v>0.26628230000000003</v>
      </c>
      <c r="J25" s="55">
        <f t="shared" si="0"/>
        <v>0.20047559999999998</v>
      </c>
      <c r="K25" s="56">
        <f t="shared" si="1"/>
        <v>0.20047559999999998</v>
      </c>
      <c r="L25" s="57"/>
      <c r="M25" s="61">
        <f t="shared" si="2"/>
        <v>0.42950660288770681</v>
      </c>
      <c r="N25" s="61">
        <f t="shared" si="3"/>
        <v>0.42950660288770681</v>
      </c>
      <c r="O25" s="61">
        <f t="shared" si="4"/>
        <v>0</v>
      </c>
      <c r="P25" s="59">
        <f t="shared" si="5"/>
        <v>1</v>
      </c>
      <c r="Q25" s="60"/>
      <c r="R25" s="52">
        <v>1995</v>
      </c>
      <c r="S25" s="52" t="s">
        <v>461</v>
      </c>
      <c r="T25" s="52" t="s">
        <v>12</v>
      </c>
      <c r="U25" s="52" t="s">
        <v>32</v>
      </c>
      <c r="V25" s="627" t="s">
        <v>415</v>
      </c>
      <c r="W25" s="53">
        <v>0.3988158</v>
      </c>
      <c r="X25" s="54">
        <v>0.26242700000000002</v>
      </c>
      <c r="Y25" s="54">
        <v>0.26242700000000002</v>
      </c>
      <c r="Z25" s="55">
        <f t="shared" si="7"/>
        <v>0.13638879999999998</v>
      </c>
      <c r="AA25" s="56">
        <f t="shared" si="8"/>
        <v>0.13638879999999998</v>
      </c>
      <c r="AB25" s="57"/>
      <c r="AC25" s="61">
        <f t="shared" si="9"/>
        <v>0.34198444494927227</v>
      </c>
      <c r="AD25" s="61">
        <f t="shared" si="10"/>
        <v>0.34198444494927227</v>
      </c>
      <c r="AE25" s="61">
        <f t="shared" si="11"/>
        <v>0</v>
      </c>
      <c r="AF25" s="59">
        <f t="shared" si="12"/>
        <v>1</v>
      </c>
      <c r="AG25" s="60"/>
    </row>
    <row r="26" spans="1:33" ht="11.45" customHeight="1" x14ac:dyDescent="0.2">
      <c r="A26" s="4">
        <v>1992</v>
      </c>
      <c r="B26" s="222" t="s">
        <v>559</v>
      </c>
      <c r="C26" s="4" t="s">
        <v>461</v>
      </c>
      <c r="D26" s="4" t="s">
        <v>14</v>
      </c>
      <c r="E26" s="4" t="s">
        <v>33</v>
      </c>
      <c r="F26" s="125" t="s">
        <v>314</v>
      </c>
      <c r="G26" s="5">
        <v>0.44982670000000002</v>
      </c>
      <c r="H26" s="6">
        <v>0.28545280000000001</v>
      </c>
      <c r="I26" s="6">
        <v>0.22247459999999999</v>
      </c>
      <c r="J26" s="13">
        <f t="shared" si="0"/>
        <v>0.22735210000000003</v>
      </c>
      <c r="K26" s="14">
        <f t="shared" si="1"/>
        <v>0.16437390000000002</v>
      </c>
      <c r="L26" s="15">
        <f t="shared" si="1"/>
        <v>6.2978200000000012E-2</v>
      </c>
      <c r="M26" s="33">
        <f t="shared" si="2"/>
        <v>0.50542153233678666</v>
      </c>
      <c r="N26" s="33">
        <f t="shared" si="3"/>
        <v>0.36541605911787806</v>
      </c>
      <c r="O26" s="33">
        <f t="shared" si="4"/>
        <v>0.14000547321890855</v>
      </c>
      <c r="P26" s="34">
        <f t="shared" si="5"/>
        <v>0.72299266204270818</v>
      </c>
      <c r="Q26" s="35">
        <f t="shared" si="6"/>
        <v>0.27700733795729182</v>
      </c>
      <c r="R26" s="4">
        <v>1992</v>
      </c>
      <c r="S26" s="4" t="s">
        <v>461</v>
      </c>
      <c r="T26" s="4" t="s">
        <v>14</v>
      </c>
      <c r="U26" s="4" t="s">
        <v>33</v>
      </c>
      <c r="V26" s="125" t="s">
        <v>314</v>
      </c>
      <c r="W26" s="5">
        <v>0.39490839999999999</v>
      </c>
      <c r="X26" s="6">
        <v>0.27355610000000002</v>
      </c>
      <c r="Y26" s="6">
        <v>0.2175541</v>
      </c>
      <c r="Z26" s="13">
        <f t="shared" si="7"/>
        <v>0.17735429999999999</v>
      </c>
      <c r="AA26" s="14">
        <f t="shared" si="8"/>
        <v>0.12135229999999997</v>
      </c>
      <c r="AB26" s="15">
        <f t="shared" si="8"/>
        <v>5.6002000000000024E-2</v>
      </c>
      <c r="AC26" s="33">
        <f t="shared" si="9"/>
        <v>0.44910237412017573</v>
      </c>
      <c r="AD26" s="33">
        <f t="shared" si="10"/>
        <v>0.30729227334743947</v>
      </c>
      <c r="AE26" s="33">
        <f t="shared" si="11"/>
        <v>0.14181010077273623</v>
      </c>
      <c r="AF26" s="34">
        <f t="shared" si="12"/>
        <v>0.68423658180264013</v>
      </c>
      <c r="AG26" s="35">
        <f t="shared" si="13"/>
        <v>0.31576341819735992</v>
      </c>
    </row>
    <row r="27" spans="1:33" ht="11.45" customHeight="1" x14ac:dyDescent="0.2">
      <c r="A27" s="52">
        <v>1988</v>
      </c>
      <c r="B27" s="232" t="s">
        <v>559</v>
      </c>
      <c r="C27" s="52" t="s">
        <v>461</v>
      </c>
      <c r="D27" s="52" t="s">
        <v>14</v>
      </c>
      <c r="E27" s="52" t="s">
        <v>34</v>
      </c>
      <c r="F27" s="627" t="s">
        <v>415</v>
      </c>
      <c r="G27" s="53">
        <v>0.42113630000000002</v>
      </c>
      <c r="H27" s="54">
        <v>0.23210529999999999</v>
      </c>
      <c r="I27" s="54">
        <v>0.23210529999999999</v>
      </c>
      <c r="J27" s="55">
        <f t="shared" si="0"/>
        <v>0.18903100000000003</v>
      </c>
      <c r="K27" s="56">
        <f t="shared" si="1"/>
        <v>0.18903100000000003</v>
      </c>
      <c r="L27" s="57"/>
      <c r="M27" s="61">
        <f t="shared" si="2"/>
        <v>0.44885943102031345</v>
      </c>
      <c r="N27" s="61">
        <f t="shared" si="3"/>
        <v>0.44885943102031345</v>
      </c>
      <c r="O27" s="61">
        <f t="shared" si="4"/>
        <v>0</v>
      </c>
      <c r="P27" s="59">
        <f t="shared" si="5"/>
        <v>1</v>
      </c>
      <c r="Q27" s="60"/>
      <c r="R27" s="52">
        <v>1988</v>
      </c>
      <c r="S27" s="52" t="s">
        <v>461</v>
      </c>
      <c r="T27" s="52" t="s">
        <v>14</v>
      </c>
      <c r="U27" s="52" t="s">
        <v>34</v>
      </c>
      <c r="V27" s="627" t="s">
        <v>415</v>
      </c>
      <c r="W27" s="53">
        <v>0.37276550000000003</v>
      </c>
      <c r="X27" s="54">
        <v>0.22806960000000001</v>
      </c>
      <c r="Y27" s="54">
        <v>0.22806960000000001</v>
      </c>
      <c r="Z27" s="55">
        <f t="shared" si="7"/>
        <v>0.14469590000000002</v>
      </c>
      <c r="AA27" s="56">
        <f t="shared" si="8"/>
        <v>0.14469590000000002</v>
      </c>
      <c r="AB27" s="57"/>
      <c r="AC27" s="61">
        <f t="shared" si="9"/>
        <v>0.38816870123442221</v>
      </c>
      <c r="AD27" s="61">
        <f t="shared" si="10"/>
        <v>0.38816870123442221</v>
      </c>
      <c r="AE27" s="61">
        <f t="shared" si="11"/>
        <v>0</v>
      </c>
      <c r="AF27" s="59">
        <f t="shared" si="12"/>
        <v>1</v>
      </c>
      <c r="AG27" s="60"/>
    </row>
    <row r="28" spans="1:33" ht="11.45" customHeight="1" x14ac:dyDescent="0.2">
      <c r="A28" s="52">
        <v>1985</v>
      </c>
      <c r="B28" s="232" t="s">
        <v>559</v>
      </c>
      <c r="C28" s="52" t="s">
        <v>461</v>
      </c>
      <c r="D28" s="52" t="s">
        <v>16</v>
      </c>
      <c r="E28" s="52" t="s">
        <v>35</v>
      </c>
      <c r="F28" s="627" t="s">
        <v>415</v>
      </c>
      <c r="G28" s="53">
        <v>0.41423520000000003</v>
      </c>
      <c r="H28" s="54">
        <v>0.226661</v>
      </c>
      <c r="I28" s="54">
        <v>0.226661</v>
      </c>
      <c r="J28" s="55">
        <f t="shared" si="0"/>
        <v>0.18757420000000002</v>
      </c>
      <c r="K28" s="56">
        <f t="shared" si="1"/>
        <v>0.18757420000000002</v>
      </c>
      <c r="L28" s="57"/>
      <c r="M28" s="61">
        <f t="shared" si="2"/>
        <v>0.45282052321965882</v>
      </c>
      <c r="N28" s="61">
        <f t="shared" si="3"/>
        <v>0.45282052321965882</v>
      </c>
      <c r="O28" s="61">
        <f t="shared" si="4"/>
        <v>0</v>
      </c>
      <c r="P28" s="59">
        <f t="shared" si="5"/>
        <v>1</v>
      </c>
      <c r="Q28" s="60"/>
      <c r="R28" s="52">
        <v>1985</v>
      </c>
      <c r="S28" s="52" t="s">
        <v>461</v>
      </c>
      <c r="T28" s="52" t="s">
        <v>16</v>
      </c>
      <c r="U28" s="52" t="s">
        <v>35</v>
      </c>
      <c r="V28" s="627" t="s">
        <v>415</v>
      </c>
      <c r="W28" s="53">
        <v>0.36963990000000002</v>
      </c>
      <c r="X28" s="54">
        <v>0.22459570000000001</v>
      </c>
      <c r="Y28" s="54">
        <v>0.22459570000000001</v>
      </c>
      <c r="Z28" s="55">
        <f t="shared" si="7"/>
        <v>0.14504420000000001</v>
      </c>
      <c r="AA28" s="56">
        <f t="shared" si="8"/>
        <v>0.14504420000000001</v>
      </c>
      <c r="AB28" s="57"/>
      <c r="AC28" s="61">
        <f t="shared" si="9"/>
        <v>0.39239324542615667</v>
      </c>
      <c r="AD28" s="61">
        <f t="shared" si="10"/>
        <v>0.39239324542615667</v>
      </c>
      <c r="AE28" s="61">
        <f t="shared" si="11"/>
        <v>0</v>
      </c>
      <c r="AF28" s="59">
        <f t="shared" si="12"/>
        <v>1</v>
      </c>
      <c r="AG28" s="60"/>
    </row>
    <row r="29" spans="1:33" ht="11.45" customHeight="1" x14ac:dyDescent="0.2">
      <c r="A29" s="7">
        <v>2013</v>
      </c>
      <c r="B29" s="447" t="s">
        <v>562</v>
      </c>
      <c r="C29" s="7" t="s">
        <v>462</v>
      </c>
      <c r="D29" s="7" t="s">
        <v>20</v>
      </c>
      <c r="E29" s="7" t="s">
        <v>36</v>
      </c>
      <c r="F29" s="126" t="s">
        <v>314</v>
      </c>
      <c r="G29" s="8">
        <v>0.54247579999999995</v>
      </c>
      <c r="H29" s="9">
        <v>0.46785900000000002</v>
      </c>
      <c r="I29" s="9">
        <v>0.44969409999999999</v>
      </c>
      <c r="J29" s="19">
        <f t="shared" si="0"/>
        <v>9.2781699999999967E-2</v>
      </c>
      <c r="K29" s="20">
        <f t="shared" si="1"/>
        <v>7.4616799999999928E-2</v>
      </c>
      <c r="L29" s="21">
        <f t="shared" si="1"/>
        <v>1.8164900000000039E-2</v>
      </c>
      <c r="M29" s="36">
        <f t="shared" si="2"/>
        <v>0.17103380464160792</v>
      </c>
      <c r="N29" s="36">
        <f t="shared" si="3"/>
        <v>0.13754862428886216</v>
      </c>
      <c r="O29" s="36">
        <f t="shared" si="4"/>
        <v>3.3485180352745766E-2</v>
      </c>
      <c r="P29" s="37">
        <f t="shared" si="5"/>
        <v>0.80421893541506517</v>
      </c>
      <c r="Q29" s="38">
        <f t="shared" si="6"/>
        <v>0.1957810645849348</v>
      </c>
      <c r="R29" s="7">
        <v>2013</v>
      </c>
      <c r="S29" s="7" t="s">
        <v>462</v>
      </c>
      <c r="T29" s="7" t="s">
        <v>20</v>
      </c>
      <c r="U29" s="7" t="s">
        <v>36</v>
      </c>
      <c r="V29" s="126" t="s">
        <v>314</v>
      </c>
      <c r="W29" s="8">
        <v>0.51552500000000001</v>
      </c>
      <c r="X29" s="9">
        <v>0.46257389999999998</v>
      </c>
      <c r="Y29" s="9">
        <v>0.4439864</v>
      </c>
      <c r="Z29" s="19">
        <f t="shared" si="7"/>
        <v>7.1538600000000008E-2</v>
      </c>
      <c r="AA29" s="20">
        <f t="shared" si="8"/>
        <v>5.2951100000000029E-2</v>
      </c>
      <c r="AB29" s="21">
        <f t="shared" si="8"/>
        <v>1.8587499999999979E-2</v>
      </c>
      <c r="AC29" s="36">
        <f t="shared" si="9"/>
        <v>0.13876843993986715</v>
      </c>
      <c r="AD29" s="36">
        <f t="shared" si="10"/>
        <v>0.10271296251394216</v>
      </c>
      <c r="AE29" s="36">
        <f t="shared" si="11"/>
        <v>3.6055477425924985E-2</v>
      </c>
      <c r="AF29" s="37">
        <f t="shared" si="12"/>
        <v>0.74017523406943975</v>
      </c>
      <c r="AG29" s="38">
        <f t="shared" si="13"/>
        <v>0.25982476593056025</v>
      </c>
    </row>
    <row r="30" spans="1:33" ht="11.45" customHeight="1" x14ac:dyDescent="0.2">
      <c r="A30" s="4">
        <v>2011</v>
      </c>
      <c r="B30" s="222" t="s">
        <v>562</v>
      </c>
      <c r="C30" s="4" t="s">
        <v>462</v>
      </c>
      <c r="D30" s="4" t="s">
        <v>4</v>
      </c>
      <c r="E30" s="4" t="s">
        <v>37</v>
      </c>
      <c r="F30" s="125" t="s">
        <v>314</v>
      </c>
      <c r="G30" s="5">
        <v>0.5436531</v>
      </c>
      <c r="H30" s="6">
        <v>0.47592479999999998</v>
      </c>
      <c r="I30" s="6">
        <v>0.45977649999999998</v>
      </c>
      <c r="J30" s="13">
        <f t="shared" si="0"/>
        <v>8.3876600000000023E-2</v>
      </c>
      <c r="K30" s="14">
        <f t="shared" si="1"/>
        <v>6.7728300000000019E-2</v>
      </c>
      <c r="L30" s="15">
        <f t="shared" si="1"/>
        <v>1.6148300000000004E-2</v>
      </c>
      <c r="M30" s="39">
        <f t="shared" si="2"/>
        <v>0.15428331044189764</v>
      </c>
      <c r="N30" s="39">
        <f t="shared" si="3"/>
        <v>0.12457999411757244</v>
      </c>
      <c r="O30" s="39">
        <f t="shared" si="4"/>
        <v>2.9703316324325206E-2</v>
      </c>
      <c r="P30" s="34">
        <f t="shared" si="5"/>
        <v>0.80747550568334914</v>
      </c>
      <c r="Q30" s="35">
        <f t="shared" si="6"/>
        <v>0.19252449431665089</v>
      </c>
      <c r="R30" s="4">
        <v>2011</v>
      </c>
      <c r="S30" s="4" t="s">
        <v>462</v>
      </c>
      <c r="T30" s="4" t="s">
        <v>4</v>
      </c>
      <c r="U30" s="4" t="s">
        <v>37</v>
      </c>
      <c r="V30" s="125" t="s">
        <v>314</v>
      </c>
      <c r="W30" s="5">
        <v>0.51787479999999997</v>
      </c>
      <c r="X30" s="6">
        <v>0.47035880000000002</v>
      </c>
      <c r="Y30" s="6">
        <v>0.45394190000000001</v>
      </c>
      <c r="Z30" s="13">
        <f t="shared" si="7"/>
        <v>6.3932899999999959E-2</v>
      </c>
      <c r="AA30" s="14">
        <f t="shared" si="8"/>
        <v>4.7515999999999947E-2</v>
      </c>
      <c r="AB30" s="15">
        <f t="shared" si="8"/>
        <v>1.6416900000000012E-2</v>
      </c>
      <c r="AC30" s="39">
        <f t="shared" si="9"/>
        <v>0.1234524251807579</v>
      </c>
      <c r="AD30" s="39">
        <f t="shared" si="10"/>
        <v>9.1751906059147792E-2</v>
      </c>
      <c r="AE30" s="39">
        <f t="shared" si="11"/>
        <v>3.1700519121610114E-2</v>
      </c>
      <c r="AF30" s="34">
        <f t="shared" si="12"/>
        <v>0.74321671627597019</v>
      </c>
      <c r="AG30" s="35">
        <f t="shared" si="13"/>
        <v>0.25678328372402975</v>
      </c>
    </row>
    <row r="31" spans="1:33" ht="11.45" customHeight="1" x14ac:dyDescent="0.2">
      <c r="A31" s="4">
        <v>2009</v>
      </c>
      <c r="B31" s="222" t="s">
        <v>562</v>
      </c>
      <c r="C31" s="4" t="s">
        <v>462</v>
      </c>
      <c r="D31" s="4" t="s">
        <v>6</v>
      </c>
      <c r="E31" s="4" t="s">
        <v>38</v>
      </c>
      <c r="F31" s="125" t="s">
        <v>314</v>
      </c>
      <c r="G31" s="5">
        <v>0.54583590000000004</v>
      </c>
      <c r="H31" s="6">
        <v>0.48274719999999999</v>
      </c>
      <c r="I31" s="6">
        <v>0.46727940000000001</v>
      </c>
      <c r="J31" s="13">
        <f t="shared" si="0"/>
        <v>7.8556500000000029E-2</v>
      </c>
      <c r="K31" s="14">
        <f t="shared" si="1"/>
        <v>6.3088700000000053E-2</v>
      </c>
      <c r="L31" s="15">
        <f t="shared" si="1"/>
        <v>1.5467799999999976E-2</v>
      </c>
      <c r="M31" s="39">
        <f t="shared" si="2"/>
        <v>0.14391962859167018</v>
      </c>
      <c r="N31" s="39">
        <f t="shared" si="3"/>
        <v>0.11558180764585116</v>
      </c>
      <c r="O31" s="39">
        <f t="shared" si="4"/>
        <v>2.8337820945819017E-2</v>
      </c>
      <c r="P31" s="34">
        <f t="shared" si="5"/>
        <v>0.80309967984826247</v>
      </c>
      <c r="Q31" s="35">
        <f t="shared" si="6"/>
        <v>0.19690032015173753</v>
      </c>
      <c r="R31" s="4">
        <v>2009</v>
      </c>
      <c r="S31" s="4" t="s">
        <v>462</v>
      </c>
      <c r="T31" s="4" t="s">
        <v>6</v>
      </c>
      <c r="U31" s="4" t="s">
        <v>38</v>
      </c>
      <c r="V31" s="125" t="s">
        <v>314</v>
      </c>
      <c r="W31" s="5">
        <v>0.52136079999999996</v>
      </c>
      <c r="X31" s="6">
        <v>0.47680719999999999</v>
      </c>
      <c r="Y31" s="6">
        <v>0.46101690000000001</v>
      </c>
      <c r="Z31" s="13">
        <f t="shared" si="7"/>
        <v>6.034389999999995E-2</v>
      </c>
      <c r="AA31" s="14">
        <f t="shared" si="8"/>
        <v>4.4553599999999971E-2</v>
      </c>
      <c r="AB31" s="15">
        <f t="shared" si="8"/>
        <v>1.5790299999999979E-2</v>
      </c>
      <c r="AC31" s="39">
        <f t="shared" si="9"/>
        <v>0.11574307082542445</v>
      </c>
      <c r="AD31" s="39">
        <f t="shared" si="10"/>
        <v>8.5456367260446073E-2</v>
      </c>
      <c r="AE31" s="39">
        <f t="shared" si="11"/>
        <v>3.0286703564978382E-2</v>
      </c>
      <c r="AF31" s="34">
        <f t="shared" si="12"/>
        <v>0.73832814915840717</v>
      </c>
      <c r="AG31" s="35">
        <f t="shared" si="13"/>
        <v>0.26167185084159283</v>
      </c>
    </row>
    <row r="32" spans="1:33" ht="11.45" customHeight="1" x14ac:dyDescent="0.2">
      <c r="A32" s="10">
        <v>2006</v>
      </c>
      <c r="B32" s="233" t="s">
        <v>562</v>
      </c>
      <c r="C32" s="10" t="s">
        <v>462</v>
      </c>
      <c r="D32" s="10" t="s">
        <v>8</v>
      </c>
      <c r="E32" s="10" t="s">
        <v>39</v>
      </c>
      <c r="F32" s="127" t="s">
        <v>314</v>
      </c>
      <c r="G32" s="11">
        <v>0.55820829999999999</v>
      </c>
      <c r="H32" s="12">
        <v>0.50036400000000003</v>
      </c>
      <c r="I32" s="12">
        <v>0.48683900000000002</v>
      </c>
      <c r="J32" s="22">
        <f t="shared" si="0"/>
        <v>7.1369299999999969E-2</v>
      </c>
      <c r="K32" s="23">
        <f t="shared" si="1"/>
        <v>5.784429999999996E-2</v>
      </c>
      <c r="L32" s="24">
        <f t="shared" si="1"/>
        <v>1.3525000000000009E-2</v>
      </c>
      <c r="M32" s="40">
        <f t="shared" si="2"/>
        <v>0.12785424365778864</v>
      </c>
      <c r="N32" s="40">
        <f t="shared" si="3"/>
        <v>0.10362493714264005</v>
      </c>
      <c r="O32" s="40">
        <f t="shared" si="4"/>
        <v>2.4229306515148572E-2</v>
      </c>
      <c r="P32" s="41">
        <f t="shared" si="5"/>
        <v>0.81049274688136197</v>
      </c>
      <c r="Q32" s="42">
        <f t="shared" si="6"/>
        <v>0.18950725311863806</v>
      </c>
      <c r="R32" s="10">
        <v>2006</v>
      </c>
      <c r="S32" s="10" t="s">
        <v>462</v>
      </c>
      <c r="T32" s="10" t="s">
        <v>8</v>
      </c>
      <c r="U32" s="10" t="s">
        <v>39</v>
      </c>
      <c r="V32" s="127" t="s">
        <v>314</v>
      </c>
      <c r="W32" s="11">
        <v>0.53618069999999995</v>
      </c>
      <c r="X32" s="12">
        <v>0.49404629999999999</v>
      </c>
      <c r="Y32" s="12">
        <v>0.48040919999999998</v>
      </c>
      <c r="Z32" s="22">
        <f t="shared" si="7"/>
        <v>5.5771499999999974E-2</v>
      </c>
      <c r="AA32" s="23">
        <f t="shared" si="8"/>
        <v>4.2134399999999961E-2</v>
      </c>
      <c r="AB32" s="24">
        <f t="shared" si="8"/>
        <v>1.3637100000000013E-2</v>
      </c>
      <c r="AC32" s="40">
        <f t="shared" si="9"/>
        <v>0.10401623930141457</v>
      </c>
      <c r="AD32" s="40">
        <f t="shared" si="10"/>
        <v>7.8582462964444572E-2</v>
      </c>
      <c r="AE32" s="40">
        <f t="shared" si="11"/>
        <v>2.5433776336970006E-2</v>
      </c>
      <c r="AF32" s="41">
        <f t="shared" si="12"/>
        <v>0.75548263898227552</v>
      </c>
      <c r="AG32" s="42">
        <f t="shared" si="13"/>
        <v>0.24451736101772445</v>
      </c>
    </row>
    <row r="33" spans="1:33" ht="11.45" customHeight="1" x14ac:dyDescent="0.2">
      <c r="A33" s="4">
        <v>2010</v>
      </c>
      <c r="B33" s="222" t="s">
        <v>561</v>
      </c>
      <c r="C33" s="4" t="s">
        <v>463</v>
      </c>
      <c r="D33" s="4" t="s">
        <v>4</v>
      </c>
      <c r="E33" s="4" t="s">
        <v>40</v>
      </c>
      <c r="F33" s="128" t="s">
        <v>314</v>
      </c>
      <c r="G33" s="13">
        <v>0.48093639999999999</v>
      </c>
      <c r="H33" s="14">
        <v>0.356105</v>
      </c>
      <c r="I33" s="14">
        <v>0.31701439999999997</v>
      </c>
      <c r="J33" s="13">
        <f t="shared" si="0"/>
        <v>0.16392200000000001</v>
      </c>
      <c r="K33" s="14">
        <f t="shared" si="1"/>
        <v>0.12483139999999998</v>
      </c>
      <c r="L33" s="15">
        <f t="shared" si="1"/>
        <v>3.9090600000000031E-2</v>
      </c>
      <c r="M33" s="33">
        <f t="shared" si="2"/>
        <v>0.34083924610405869</v>
      </c>
      <c r="N33" s="33">
        <f t="shared" si="3"/>
        <v>0.2595590602000597</v>
      </c>
      <c r="O33" s="33">
        <f t="shared" si="4"/>
        <v>8.1280185903999019E-2</v>
      </c>
      <c r="P33" s="34">
        <f t="shared" si="5"/>
        <v>0.76152926391820486</v>
      </c>
      <c r="Q33" s="35">
        <f t="shared" si="6"/>
        <v>0.23847073608179517</v>
      </c>
      <c r="R33" s="4">
        <v>2010</v>
      </c>
      <c r="S33" s="4" t="s">
        <v>463</v>
      </c>
      <c r="T33" s="4" t="s">
        <v>4</v>
      </c>
      <c r="U33" s="4" t="s">
        <v>40</v>
      </c>
      <c r="V33" s="128" t="s">
        <v>314</v>
      </c>
      <c r="W33" s="13">
        <v>0.43198500000000001</v>
      </c>
      <c r="X33" s="14">
        <v>0.35785860000000003</v>
      </c>
      <c r="Y33" s="14">
        <v>0.3217835</v>
      </c>
      <c r="Z33" s="13">
        <f t="shared" si="7"/>
        <v>0.11020150000000001</v>
      </c>
      <c r="AA33" s="14">
        <f t="shared" si="8"/>
        <v>7.4126399999999981E-2</v>
      </c>
      <c r="AB33" s="15">
        <f t="shared" si="8"/>
        <v>3.6075100000000027E-2</v>
      </c>
      <c r="AC33" s="33">
        <f t="shared" si="9"/>
        <v>0.25510492262462819</v>
      </c>
      <c r="AD33" s="33">
        <f t="shared" si="10"/>
        <v>0.17159484704330008</v>
      </c>
      <c r="AE33" s="33">
        <f t="shared" si="11"/>
        <v>8.3510075581328114E-2</v>
      </c>
      <c r="AF33" s="34">
        <f t="shared" si="12"/>
        <v>0.67264420175768913</v>
      </c>
      <c r="AG33" s="35">
        <f t="shared" si="13"/>
        <v>0.32735579824231087</v>
      </c>
    </row>
    <row r="34" spans="1:33" ht="11.45" customHeight="1" x14ac:dyDescent="0.2">
      <c r="A34" s="4">
        <v>2007</v>
      </c>
      <c r="B34" s="222" t="s">
        <v>561</v>
      </c>
      <c r="C34" s="4" t="s">
        <v>463</v>
      </c>
      <c r="D34" s="4" t="s">
        <v>6</v>
      </c>
      <c r="E34" s="4" t="s">
        <v>41</v>
      </c>
      <c r="F34" s="128" t="s">
        <v>314</v>
      </c>
      <c r="G34" s="13">
        <v>0.47101769999999998</v>
      </c>
      <c r="H34" s="14">
        <v>0.35468830000000001</v>
      </c>
      <c r="I34" s="14">
        <v>0.31460149999999998</v>
      </c>
      <c r="J34" s="13">
        <f t="shared" si="0"/>
        <v>0.15641620000000001</v>
      </c>
      <c r="K34" s="14">
        <f t="shared" si="1"/>
        <v>0.11632939999999997</v>
      </c>
      <c r="L34" s="15">
        <f t="shared" si="1"/>
        <v>4.0086800000000034E-2</v>
      </c>
      <c r="M34" s="33">
        <f t="shared" si="2"/>
        <v>0.3320813633967471</v>
      </c>
      <c r="N34" s="33">
        <f t="shared" si="3"/>
        <v>0.24697458290845539</v>
      </c>
      <c r="O34" s="33">
        <f t="shared" si="4"/>
        <v>8.5106780488291706E-2</v>
      </c>
      <c r="P34" s="34">
        <f t="shared" si="5"/>
        <v>0.74371708301314032</v>
      </c>
      <c r="Q34" s="35">
        <f t="shared" si="6"/>
        <v>0.25628291698685962</v>
      </c>
      <c r="R34" s="4">
        <v>2007</v>
      </c>
      <c r="S34" s="4" t="s">
        <v>463</v>
      </c>
      <c r="T34" s="4" t="s">
        <v>6</v>
      </c>
      <c r="U34" s="4" t="s">
        <v>41</v>
      </c>
      <c r="V34" s="128" t="s">
        <v>314</v>
      </c>
      <c r="W34" s="13">
        <v>0.42583169999999998</v>
      </c>
      <c r="X34" s="14">
        <v>0.35549510000000001</v>
      </c>
      <c r="Y34" s="14">
        <v>0.31811270000000003</v>
      </c>
      <c r="Z34" s="13">
        <f t="shared" si="7"/>
        <v>0.10771899999999995</v>
      </c>
      <c r="AA34" s="14">
        <f t="shared" si="8"/>
        <v>7.0336599999999971E-2</v>
      </c>
      <c r="AB34" s="15">
        <f t="shared" si="8"/>
        <v>3.7382399999999982E-2</v>
      </c>
      <c r="AC34" s="33">
        <f t="shared" si="9"/>
        <v>0.25296143993037618</v>
      </c>
      <c r="AD34" s="33">
        <f t="shared" si="10"/>
        <v>0.16517464528826759</v>
      </c>
      <c r="AE34" s="33">
        <f t="shared" si="11"/>
        <v>8.7786794642108576E-2</v>
      </c>
      <c r="AF34" s="34">
        <f t="shared" si="12"/>
        <v>0.65296372970413763</v>
      </c>
      <c r="AG34" s="35">
        <f t="shared" si="13"/>
        <v>0.34703627029586237</v>
      </c>
    </row>
    <row r="35" spans="1:33" ht="11.45" customHeight="1" x14ac:dyDescent="0.2">
      <c r="A35" s="4">
        <v>2004</v>
      </c>
      <c r="B35" s="222" t="s">
        <v>561</v>
      </c>
      <c r="C35" s="4" t="s">
        <v>463</v>
      </c>
      <c r="D35" s="4" t="s">
        <v>8</v>
      </c>
      <c r="E35" s="4" t="s">
        <v>42</v>
      </c>
      <c r="F35" s="128" t="s">
        <v>314</v>
      </c>
      <c r="G35" s="13">
        <v>0.47476049999999997</v>
      </c>
      <c r="H35" s="14">
        <v>0.35767870000000002</v>
      </c>
      <c r="I35" s="14">
        <v>0.3182606</v>
      </c>
      <c r="J35" s="13">
        <f t="shared" si="0"/>
        <v>0.15649989999999997</v>
      </c>
      <c r="K35" s="14">
        <f t="shared" si="1"/>
        <v>0.11708179999999996</v>
      </c>
      <c r="L35" s="15">
        <f t="shared" si="1"/>
        <v>3.9418100000000011E-2</v>
      </c>
      <c r="M35" s="33">
        <f t="shared" si="2"/>
        <v>0.32963968148150485</v>
      </c>
      <c r="N35" s="33">
        <f t="shared" si="3"/>
        <v>0.24661234454003642</v>
      </c>
      <c r="O35" s="33">
        <f t="shared" si="4"/>
        <v>8.302733694146841E-2</v>
      </c>
      <c r="P35" s="34">
        <f t="shared" si="5"/>
        <v>0.74812699560830376</v>
      </c>
      <c r="Q35" s="35">
        <f t="shared" si="6"/>
        <v>0.25187300439169624</v>
      </c>
      <c r="R35" s="4">
        <v>2004</v>
      </c>
      <c r="S35" s="4" t="s">
        <v>463</v>
      </c>
      <c r="T35" s="4" t="s">
        <v>8</v>
      </c>
      <c r="U35" s="4" t="s">
        <v>42</v>
      </c>
      <c r="V35" s="128" t="s">
        <v>314</v>
      </c>
      <c r="W35" s="13">
        <v>0.42983310000000002</v>
      </c>
      <c r="X35" s="14">
        <v>0.35689850000000001</v>
      </c>
      <c r="Y35" s="14">
        <v>0.3211039</v>
      </c>
      <c r="Z35" s="13">
        <f t="shared" si="7"/>
        <v>0.10872920000000003</v>
      </c>
      <c r="AA35" s="14">
        <f t="shared" si="8"/>
        <v>7.2934600000000016E-2</v>
      </c>
      <c r="AB35" s="15">
        <f t="shared" si="8"/>
        <v>3.579460000000001E-2</v>
      </c>
      <c r="AC35" s="33">
        <f t="shared" si="9"/>
        <v>0.25295678718088488</v>
      </c>
      <c r="AD35" s="33">
        <f t="shared" si="10"/>
        <v>0.16968120882268029</v>
      </c>
      <c r="AE35" s="33">
        <f t="shared" si="11"/>
        <v>8.3275578358204635E-2</v>
      </c>
      <c r="AF35" s="34">
        <f t="shared" si="12"/>
        <v>0.67079128697718737</v>
      </c>
      <c r="AG35" s="35">
        <f t="shared" si="13"/>
        <v>0.32920871302281263</v>
      </c>
    </row>
    <row r="36" spans="1:33" ht="11.45" customHeight="1" x14ac:dyDescent="0.2">
      <c r="A36" s="4">
        <v>2000</v>
      </c>
      <c r="B36" s="222" t="s">
        <v>561</v>
      </c>
      <c r="C36" s="4" t="s">
        <v>463</v>
      </c>
      <c r="D36" s="4" t="s">
        <v>10</v>
      </c>
      <c r="E36" s="4" t="s">
        <v>43</v>
      </c>
      <c r="F36" s="128" t="s">
        <v>314</v>
      </c>
      <c r="G36" s="13">
        <v>0.46531620000000001</v>
      </c>
      <c r="H36" s="14">
        <v>0.35577160000000002</v>
      </c>
      <c r="I36" s="14">
        <v>0.3146583</v>
      </c>
      <c r="J36" s="13">
        <f t="shared" si="0"/>
        <v>0.15065790000000001</v>
      </c>
      <c r="K36" s="14">
        <f t="shared" si="1"/>
        <v>0.10954459999999999</v>
      </c>
      <c r="L36" s="15">
        <f t="shared" si="1"/>
        <v>4.1113300000000019E-2</v>
      </c>
      <c r="M36" s="33">
        <f t="shared" si="2"/>
        <v>0.32377531665564191</v>
      </c>
      <c r="N36" s="33">
        <f t="shared" si="3"/>
        <v>0.23541969955054218</v>
      </c>
      <c r="O36" s="33">
        <f t="shared" si="4"/>
        <v>8.835561710509976E-2</v>
      </c>
      <c r="P36" s="34">
        <f t="shared" si="5"/>
        <v>0.7271082366075724</v>
      </c>
      <c r="Q36" s="35">
        <f t="shared" si="6"/>
        <v>0.2728917633924276</v>
      </c>
      <c r="R36" s="4">
        <v>2000</v>
      </c>
      <c r="S36" s="4" t="s">
        <v>463</v>
      </c>
      <c r="T36" s="4" t="s">
        <v>10</v>
      </c>
      <c r="U36" s="4" t="s">
        <v>43</v>
      </c>
      <c r="V36" s="128" t="s">
        <v>314</v>
      </c>
      <c r="W36" s="13">
        <v>0.42431720000000001</v>
      </c>
      <c r="X36" s="14">
        <v>0.35604520000000001</v>
      </c>
      <c r="Y36" s="14">
        <v>0.31950149999999999</v>
      </c>
      <c r="Z36" s="13">
        <f t="shared" si="7"/>
        <v>0.10481570000000001</v>
      </c>
      <c r="AA36" s="14">
        <f t="shared" si="8"/>
        <v>6.8271999999999999E-2</v>
      </c>
      <c r="AB36" s="15">
        <f t="shared" si="8"/>
        <v>3.6543700000000012E-2</v>
      </c>
      <c r="AC36" s="33">
        <f t="shared" si="9"/>
        <v>0.24702203917258128</v>
      </c>
      <c r="AD36" s="33">
        <f t="shared" si="10"/>
        <v>0.16089849763337427</v>
      </c>
      <c r="AE36" s="33">
        <f t="shared" si="11"/>
        <v>8.6123541539207024E-2</v>
      </c>
      <c r="AF36" s="34">
        <f t="shared" si="12"/>
        <v>0.65135280306289989</v>
      </c>
      <c r="AG36" s="35">
        <f t="shared" si="13"/>
        <v>0.34864719693710017</v>
      </c>
    </row>
    <row r="37" spans="1:33" ht="11.45" customHeight="1" x14ac:dyDescent="0.2">
      <c r="A37" s="4">
        <v>1998</v>
      </c>
      <c r="B37" s="222" t="s">
        <v>561</v>
      </c>
      <c r="C37" s="4" t="s">
        <v>463</v>
      </c>
      <c r="D37" s="4" t="s">
        <v>10</v>
      </c>
      <c r="E37" s="4" t="s">
        <v>44</v>
      </c>
      <c r="F37" s="128" t="s">
        <v>314</v>
      </c>
      <c r="G37" s="13">
        <v>0.47488550000000002</v>
      </c>
      <c r="H37" s="14">
        <v>0.35393910000000001</v>
      </c>
      <c r="I37" s="14">
        <v>0.310811</v>
      </c>
      <c r="J37" s="13">
        <f t="shared" si="0"/>
        <v>0.16407450000000001</v>
      </c>
      <c r="K37" s="14">
        <f t="shared" si="1"/>
        <v>0.12094640000000001</v>
      </c>
      <c r="L37" s="15">
        <f t="shared" si="1"/>
        <v>4.3128100000000003E-2</v>
      </c>
      <c r="M37" s="33">
        <f t="shared" si="2"/>
        <v>0.34550328447594209</v>
      </c>
      <c r="N37" s="33">
        <f t="shared" si="3"/>
        <v>0.25468539258410711</v>
      </c>
      <c r="O37" s="33">
        <f t="shared" si="4"/>
        <v>9.0817891891834979E-2</v>
      </c>
      <c r="P37" s="34">
        <f t="shared" si="5"/>
        <v>0.73714318800301082</v>
      </c>
      <c r="Q37" s="35">
        <f t="shared" si="6"/>
        <v>0.26285681199698918</v>
      </c>
      <c r="R37" s="4">
        <v>1998</v>
      </c>
      <c r="S37" s="4" t="s">
        <v>463</v>
      </c>
      <c r="T37" s="4" t="s">
        <v>10</v>
      </c>
      <c r="U37" s="4" t="s">
        <v>44</v>
      </c>
      <c r="V37" s="128" t="s">
        <v>314</v>
      </c>
      <c r="W37" s="13">
        <v>0.4356661</v>
      </c>
      <c r="X37" s="14">
        <v>0.35537459999999998</v>
      </c>
      <c r="Y37" s="14">
        <v>0.31663619999999998</v>
      </c>
      <c r="Z37" s="13">
        <f t="shared" si="7"/>
        <v>0.11902990000000002</v>
      </c>
      <c r="AA37" s="14">
        <f t="shared" si="8"/>
        <v>8.0291500000000016E-2</v>
      </c>
      <c r="AB37" s="15">
        <f t="shared" si="8"/>
        <v>3.8738400000000006E-2</v>
      </c>
      <c r="AC37" s="33">
        <f t="shared" si="9"/>
        <v>0.27321359178508503</v>
      </c>
      <c r="AD37" s="33">
        <f t="shared" si="10"/>
        <v>0.18429595509037774</v>
      </c>
      <c r="AE37" s="33">
        <f t="shared" si="11"/>
        <v>8.8917636694707272E-2</v>
      </c>
      <c r="AF37" s="34">
        <f t="shared" si="12"/>
        <v>0.6745489998731411</v>
      </c>
      <c r="AG37" s="35">
        <f t="shared" si="13"/>
        <v>0.32545100012685885</v>
      </c>
    </row>
    <row r="38" spans="1:33" ht="11.45" customHeight="1" x14ac:dyDescent="0.2">
      <c r="A38" s="4">
        <v>1997</v>
      </c>
      <c r="B38" s="222" t="s">
        <v>561</v>
      </c>
      <c r="C38" s="4" t="s">
        <v>463</v>
      </c>
      <c r="D38" s="4" t="s">
        <v>12</v>
      </c>
      <c r="E38" s="4" t="s">
        <v>45</v>
      </c>
      <c r="F38" s="128" t="s">
        <v>314</v>
      </c>
      <c r="G38" s="5">
        <v>0.44973780000000002</v>
      </c>
      <c r="H38" s="6">
        <v>0.33649639999999997</v>
      </c>
      <c r="I38" s="146">
        <v>0.29142050000000003</v>
      </c>
      <c r="J38" s="202">
        <f t="shared" ref="J38:J44" si="14">G38-I38</f>
        <v>0.15831729999999999</v>
      </c>
      <c r="K38" s="203">
        <f t="shared" ref="K38:K44" si="15">G38-H38</f>
        <v>0.11324140000000005</v>
      </c>
      <c r="L38" s="204">
        <f t="shared" ref="L38:L44" si="16">H38-I38</f>
        <v>4.5075899999999947E-2</v>
      </c>
      <c r="M38" s="33">
        <f t="shared" ref="M38:M44" si="17">(G38-I38)/G38</f>
        <v>0.35202133331910279</v>
      </c>
      <c r="N38" s="33">
        <f t="shared" ref="N38:N44" si="18">(G38-H38)/G38</f>
        <v>0.25179426768219182</v>
      </c>
      <c r="O38" s="33">
        <f t="shared" ref="O38:O44" si="19">(H38-I38)/G38</f>
        <v>0.10022706563691099</v>
      </c>
      <c r="P38" s="34">
        <f t="shared" ref="P38:P44" si="20">(G38-H38)/(G38-I38)</f>
        <v>0.71528127374582595</v>
      </c>
      <c r="Q38" s="35">
        <f t="shared" ref="Q38:Q44" si="21">(H38-I38)/(G38-I38)</f>
        <v>0.28471872625417405</v>
      </c>
      <c r="R38" s="4">
        <v>1997</v>
      </c>
      <c r="S38" s="4" t="s">
        <v>463</v>
      </c>
      <c r="T38" s="4" t="s">
        <v>12</v>
      </c>
      <c r="U38" s="4" t="s">
        <v>45</v>
      </c>
      <c r="V38" s="128" t="s">
        <v>314</v>
      </c>
      <c r="W38" s="5">
        <v>0.4029548</v>
      </c>
      <c r="X38" s="6">
        <v>0.33402290000000001</v>
      </c>
      <c r="Y38" s="146">
        <v>0.29294759999999997</v>
      </c>
      <c r="Z38" s="202">
        <f t="shared" ref="Z38:Z44" si="22">W38-Y38</f>
        <v>0.11000720000000003</v>
      </c>
      <c r="AA38" s="203">
        <f t="shared" ref="AA38:AA44" si="23">W38-X38</f>
        <v>6.893189999999999E-2</v>
      </c>
      <c r="AB38" s="204">
        <f t="shared" ref="AB38:AB44" si="24">X38-Y38</f>
        <v>4.1075300000000037E-2</v>
      </c>
      <c r="AC38" s="33">
        <f t="shared" ref="AC38:AC44" si="25">(W38-Y38)/W38</f>
        <v>0.27300133910800922</v>
      </c>
      <c r="AD38" s="33">
        <f t="shared" ref="AD38:AD44" si="26">(W38-X38)/W38</f>
        <v>0.17106608483135077</v>
      </c>
      <c r="AE38" s="33">
        <f t="shared" ref="AE38:AE44" si="27">(X38-Y38)/W38</f>
        <v>0.10193525427665842</v>
      </c>
      <c r="AF38" s="34">
        <f t="shared" ref="AF38:AF44" si="28">(W38-X38)/(W38-Y38)</f>
        <v>0.62661262171930543</v>
      </c>
      <c r="AG38" s="35">
        <f t="shared" ref="AG38:AG44" si="29">(X38-Y38)/(W38-Y38)</f>
        <v>0.37338737828069457</v>
      </c>
    </row>
    <row r="39" spans="1:33" ht="11.45" customHeight="1" x14ac:dyDescent="0.2">
      <c r="A39" s="4">
        <v>1994</v>
      </c>
      <c r="B39" s="222" t="s">
        <v>561</v>
      </c>
      <c r="C39" s="4" t="s">
        <v>463</v>
      </c>
      <c r="D39" s="4" t="s">
        <v>12</v>
      </c>
      <c r="E39" s="4" t="s">
        <v>46</v>
      </c>
      <c r="F39" s="128" t="s">
        <v>314</v>
      </c>
      <c r="G39" s="5">
        <v>0.4479361</v>
      </c>
      <c r="H39" s="6">
        <v>0.32946829999999999</v>
      </c>
      <c r="I39" s="146">
        <v>0.28409250000000003</v>
      </c>
      <c r="J39" s="202">
        <f t="shared" si="14"/>
        <v>0.16384359999999998</v>
      </c>
      <c r="K39" s="203">
        <f t="shared" si="15"/>
        <v>0.11846780000000001</v>
      </c>
      <c r="L39" s="204">
        <f t="shared" si="16"/>
        <v>4.5375799999999966E-2</v>
      </c>
      <c r="M39" s="33">
        <f t="shared" si="17"/>
        <v>0.36577449328151934</v>
      </c>
      <c r="N39" s="33">
        <f t="shared" si="18"/>
        <v>0.26447477664782992</v>
      </c>
      <c r="O39" s="33">
        <f t="shared" si="19"/>
        <v>0.10129971663368942</v>
      </c>
      <c r="P39" s="34">
        <f t="shared" si="20"/>
        <v>0.72305418093840723</v>
      </c>
      <c r="Q39" s="35">
        <f t="shared" si="21"/>
        <v>0.27694581906159271</v>
      </c>
      <c r="R39" s="4">
        <v>1994</v>
      </c>
      <c r="S39" s="4" t="s">
        <v>463</v>
      </c>
      <c r="T39" s="4" t="s">
        <v>12</v>
      </c>
      <c r="U39" s="4" t="s">
        <v>46</v>
      </c>
      <c r="V39" s="128" t="s">
        <v>314</v>
      </c>
      <c r="W39" s="5">
        <v>0.40184039999999999</v>
      </c>
      <c r="X39" s="6">
        <v>0.3241656</v>
      </c>
      <c r="Y39" s="146">
        <v>0.28369729999999999</v>
      </c>
      <c r="Z39" s="202">
        <f t="shared" si="22"/>
        <v>0.1181431</v>
      </c>
      <c r="AA39" s="203">
        <f t="shared" si="23"/>
        <v>7.7674799999999988E-2</v>
      </c>
      <c r="AB39" s="204">
        <f t="shared" si="24"/>
        <v>4.0468300000000013E-2</v>
      </c>
      <c r="AC39" s="33">
        <f t="shared" si="25"/>
        <v>0.29400503284388529</v>
      </c>
      <c r="AD39" s="33">
        <f t="shared" si="26"/>
        <v>0.19329763756954252</v>
      </c>
      <c r="AE39" s="33">
        <f t="shared" si="27"/>
        <v>0.10070739527434279</v>
      </c>
      <c r="AF39" s="34">
        <f t="shared" si="28"/>
        <v>0.65746370291620915</v>
      </c>
      <c r="AG39" s="35">
        <f t="shared" si="29"/>
        <v>0.34253629708379085</v>
      </c>
    </row>
    <row r="40" spans="1:33" ht="11.45" customHeight="1" x14ac:dyDescent="0.2">
      <c r="A40" s="4">
        <v>1991</v>
      </c>
      <c r="B40" s="222" t="s">
        <v>561</v>
      </c>
      <c r="C40" s="4" t="s">
        <v>463</v>
      </c>
      <c r="D40" s="4" t="s">
        <v>14</v>
      </c>
      <c r="E40" s="4" t="s">
        <v>47</v>
      </c>
      <c r="F40" s="128" t="s">
        <v>314</v>
      </c>
      <c r="G40" s="5">
        <v>0.42596630000000002</v>
      </c>
      <c r="H40" s="6">
        <v>0.3245248</v>
      </c>
      <c r="I40" s="146">
        <v>0.28118359999999998</v>
      </c>
      <c r="J40" s="202">
        <f t="shared" si="14"/>
        <v>0.14478270000000004</v>
      </c>
      <c r="K40" s="203">
        <f t="shared" si="15"/>
        <v>0.10144150000000002</v>
      </c>
      <c r="L40" s="204">
        <f t="shared" si="16"/>
        <v>4.3341200000000024E-2</v>
      </c>
      <c r="M40" s="33">
        <f t="shared" si="17"/>
        <v>0.33989238115785225</v>
      </c>
      <c r="N40" s="33">
        <f t="shared" si="18"/>
        <v>0.23814442597923829</v>
      </c>
      <c r="O40" s="33">
        <f t="shared" si="19"/>
        <v>0.10174795517861394</v>
      </c>
      <c r="P40" s="34">
        <f t="shared" si="20"/>
        <v>0.70064655514781804</v>
      </c>
      <c r="Q40" s="35">
        <f t="shared" si="21"/>
        <v>0.29935344485218202</v>
      </c>
      <c r="R40" s="4">
        <v>1991</v>
      </c>
      <c r="S40" s="4" t="s">
        <v>463</v>
      </c>
      <c r="T40" s="4" t="s">
        <v>14</v>
      </c>
      <c r="U40" s="4" t="s">
        <v>47</v>
      </c>
      <c r="V40" s="128" t="s">
        <v>314</v>
      </c>
      <c r="W40" s="5">
        <v>0.38629419999999998</v>
      </c>
      <c r="X40" s="6">
        <v>0.31832640000000001</v>
      </c>
      <c r="Y40" s="146">
        <v>0.27909139999999999</v>
      </c>
      <c r="Z40" s="202">
        <f t="shared" si="22"/>
        <v>0.10720279999999999</v>
      </c>
      <c r="AA40" s="203">
        <f t="shared" si="23"/>
        <v>6.7967799999999967E-2</v>
      </c>
      <c r="AB40" s="204">
        <f t="shared" si="24"/>
        <v>3.923500000000002E-2</v>
      </c>
      <c r="AC40" s="33">
        <f t="shared" si="25"/>
        <v>0.2775159451009101</v>
      </c>
      <c r="AD40" s="33">
        <f t="shared" si="26"/>
        <v>0.17594827983438521</v>
      </c>
      <c r="AE40" s="33">
        <f t="shared" si="27"/>
        <v>0.1015676652665249</v>
      </c>
      <c r="AF40" s="34">
        <f t="shared" si="28"/>
        <v>0.63401142507471797</v>
      </c>
      <c r="AG40" s="35">
        <f t="shared" si="29"/>
        <v>0.36598857492528203</v>
      </c>
    </row>
    <row r="41" spans="1:33" ht="11.45" customHeight="1" x14ac:dyDescent="0.2">
      <c r="A41" s="4">
        <v>1987</v>
      </c>
      <c r="B41" s="222" t="s">
        <v>561</v>
      </c>
      <c r="C41" s="4" t="s">
        <v>463</v>
      </c>
      <c r="D41" s="4" t="s">
        <v>16</v>
      </c>
      <c r="E41" s="4" t="s">
        <v>48</v>
      </c>
      <c r="F41" s="128" t="s">
        <v>314</v>
      </c>
      <c r="G41" s="5">
        <v>0.40655790000000003</v>
      </c>
      <c r="H41" s="6">
        <v>0.32021670000000002</v>
      </c>
      <c r="I41" s="146">
        <v>0.28285709999999997</v>
      </c>
      <c r="J41" s="202">
        <f t="shared" si="14"/>
        <v>0.12370080000000006</v>
      </c>
      <c r="K41" s="203">
        <f t="shared" si="15"/>
        <v>8.6341200000000007E-2</v>
      </c>
      <c r="L41" s="204">
        <f t="shared" si="16"/>
        <v>3.7359600000000048E-2</v>
      </c>
      <c r="M41" s="33">
        <f t="shared" si="17"/>
        <v>0.30426367314471087</v>
      </c>
      <c r="N41" s="33">
        <f t="shared" si="18"/>
        <v>0.21237122682894613</v>
      </c>
      <c r="O41" s="33">
        <f t="shared" si="19"/>
        <v>9.1892446315764736E-2</v>
      </c>
      <c r="P41" s="34">
        <f t="shared" si="20"/>
        <v>0.69798416825113474</v>
      </c>
      <c r="Q41" s="35">
        <f t="shared" si="21"/>
        <v>0.30201583174886526</v>
      </c>
      <c r="R41" s="4">
        <v>1987</v>
      </c>
      <c r="S41" s="4" t="s">
        <v>463</v>
      </c>
      <c r="T41" s="4" t="s">
        <v>16</v>
      </c>
      <c r="U41" s="4" t="s">
        <v>48</v>
      </c>
      <c r="V41" s="128" t="s">
        <v>314</v>
      </c>
      <c r="W41" s="5">
        <v>0.36938500000000002</v>
      </c>
      <c r="X41" s="6">
        <v>0.3136543</v>
      </c>
      <c r="Y41" s="146">
        <v>0.27953260000000002</v>
      </c>
      <c r="Z41" s="202">
        <f t="shared" si="22"/>
        <v>8.9852399999999999E-2</v>
      </c>
      <c r="AA41" s="203">
        <f t="shared" si="23"/>
        <v>5.5730700000000022E-2</v>
      </c>
      <c r="AB41" s="204">
        <f t="shared" si="24"/>
        <v>3.4121699999999977E-2</v>
      </c>
      <c r="AC41" s="33">
        <f t="shared" si="25"/>
        <v>0.2432486430147407</v>
      </c>
      <c r="AD41" s="33">
        <f t="shared" si="26"/>
        <v>0.15087429105134215</v>
      </c>
      <c r="AE41" s="33">
        <f t="shared" si="27"/>
        <v>9.2374351963398549E-2</v>
      </c>
      <c r="AF41" s="34">
        <f t="shared" si="28"/>
        <v>0.62024720541688394</v>
      </c>
      <c r="AG41" s="35">
        <f t="shared" si="29"/>
        <v>0.37975279458311606</v>
      </c>
    </row>
    <row r="42" spans="1:33" ht="11.45" customHeight="1" x14ac:dyDescent="0.2">
      <c r="A42" s="4">
        <v>1981</v>
      </c>
      <c r="B42" s="222" t="s">
        <v>561</v>
      </c>
      <c r="C42" s="4" t="s">
        <v>463</v>
      </c>
      <c r="D42" s="4" t="s">
        <v>18</v>
      </c>
      <c r="E42" s="4" t="s">
        <v>49</v>
      </c>
      <c r="F42" s="128" t="s">
        <v>314</v>
      </c>
      <c r="G42" s="5">
        <v>0.38118560000000001</v>
      </c>
      <c r="H42" s="6">
        <v>0.31531589999999998</v>
      </c>
      <c r="I42" s="146">
        <v>0.28395359999999997</v>
      </c>
      <c r="J42" s="202">
        <f t="shared" si="14"/>
        <v>9.7232000000000041E-2</v>
      </c>
      <c r="K42" s="203">
        <f t="shared" si="15"/>
        <v>6.5869700000000031E-2</v>
      </c>
      <c r="L42" s="204">
        <f t="shared" si="16"/>
        <v>3.136230000000001E-2</v>
      </c>
      <c r="M42" s="33">
        <f t="shared" si="17"/>
        <v>0.25507784134552836</v>
      </c>
      <c r="N42" s="33">
        <f t="shared" si="18"/>
        <v>0.17280217300968354</v>
      </c>
      <c r="O42" s="33">
        <f t="shared" si="19"/>
        <v>8.227566833584482E-2</v>
      </c>
      <c r="P42" s="34">
        <f t="shared" si="20"/>
        <v>0.67744878229389505</v>
      </c>
      <c r="Q42" s="35">
        <f t="shared" si="21"/>
        <v>0.32255121770610495</v>
      </c>
      <c r="R42" s="4">
        <v>1981</v>
      </c>
      <c r="S42" s="4" t="s">
        <v>463</v>
      </c>
      <c r="T42" s="4" t="s">
        <v>18</v>
      </c>
      <c r="U42" s="4" t="s">
        <v>49</v>
      </c>
      <c r="V42" s="128" t="s">
        <v>314</v>
      </c>
      <c r="W42" s="5">
        <v>0.34774110000000003</v>
      </c>
      <c r="X42" s="6">
        <v>0.30850660000000002</v>
      </c>
      <c r="Y42" s="146">
        <v>0.28000520000000001</v>
      </c>
      <c r="Z42" s="202">
        <f t="shared" si="22"/>
        <v>6.7735900000000016E-2</v>
      </c>
      <c r="AA42" s="203">
        <f t="shared" si="23"/>
        <v>3.9234500000000005E-2</v>
      </c>
      <c r="AB42" s="204">
        <f t="shared" si="24"/>
        <v>2.850140000000001E-2</v>
      </c>
      <c r="AC42" s="33">
        <f t="shared" si="25"/>
        <v>0.19478830658786095</v>
      </c>
      <c r="AD42" s="33">
        <f t="shared" si="26"/>
        <v>0.11282675530732492</v>
      </c>
      <c r="AE42" s="33">
        <f t="shared" si="27"/>
        <v>8.1961551280536032E-2</v>
      </c>
      <c r="AF42" s="34">
        <f t="shared" si="28"/>
        <v>0.57922755879821475</v>
      </c>
      <c r="AG42" s="35">
        <f t="shared" si="29"/>
        <v>0.4207724412017852</v>
      </c>
    </row>
    <row r="43" spans="1:33" ht="11.45" customHeight="1" x14ac:dyDescent="0.2">
      <c r="A43" s="4">
        <v>1975</v>
      </c>
      <c r="B43" s="222" t="s">
        <v>561</v>
      </c>
      <c r="C43" s="4" t="s">
        <v>463</v>
      </c>
      <c r="D43" s="4" t="s">
        <v>50</v>
      </c>
      <c r="E43" s="4" t="s">
        <v>51</v>
      </c>
      <c r="F43" s="128" t="s">
        <v>314</v>
      </c>
      <c r="G43" s="5">
        <v>0.38524849999999999</v>
      </c>
      <c r="H43" s="6">
        <v>0.31967509999999999</v>
      </c>
      <c r="I43" s="146">
        <v>0.28919909999999999</v>
      </c>
      <c r="J43" s="202">
        <f t="shared" si="14"/>
        <v>9.6049400000000007E-2</v>
      </c>
      <c r="K43" s="203">
        <f t="shared" si="15"/>
        <v>6.5573400000000004E-2</v>
      </c>
      <c r="L43" s="204">
        <f t="shared" si="16"/>
        <v>3.0476000000000003E-2</v>
      </c>
      <c r="M43" s="33">
        <f t="shared" si="17"/>
        <v>0.24931803757834231</v>
      </c>
      <c r="N43" s="33">
        <f t="shared" si="18"/>
        <v>0.17021065623876538</v>
      </c>
      <c r="O43" s="33">
        <f t="shared" si="19"/>
        <v>7.9107381339576927E-2</v>
      </c>
      <c r="P43" s="34">
        <f t="shared" si="20"/>
        <v>0.68270494141556326</v>
      </c>
      <c r="Q43" s="35">
        <f t="shared" si="21"/>
        <v>0.31729505858443674</v>
      </c>
      <c r="R43" s="4">
        <v>1975</v>
      </c>
      <c r="S43" s="4" t="s">
        <v>463</v>
      </c>
      <c r="T43" s="4" t="s">
        <v>50</v>
      </c>
      <c r="U43" s="4" t="s">
        <v>51</v>
      </c>
      <c r="V43" s="128" t="s">
        <v>314</v>
      </c>
      <c r="W43" s="5">
        <v>0.35135060000000001</v>
      </c>
      <c r="X43" s="6">
        <v>0.31008869999999999</v>
      </c>
      <c r="Y43" s="146">
        <v>0.28158319999999998</v>
      </c>
      <c r="Z43" s="202">
        <f t="shared" si="22"/>
        <v>6.9767400000000035E-2</v>
      </c>
      <c r="AA43" s="203">
        <f t="shared" si="23"/>
        <v>4.1261900000000018E-2</v>
      </c>
      <c r="AB43" s="204">
        <f t="shared" si="24"/>
        <v>2.8505500000000017E-2</v>
      </c>
      <c r="AC43" s="33">
        <f t="shared" si="25"/>
        <v>0.19856917847870484</v>
      </c>
      <c r="AD43" s="33">
        <f t="shared" si="26"/>
        <v>0.11743796652119</v>
      </c>
      <c r="AE43" s="33">
        <f t="shared" si="27"/>
        <v>8.113121195751484E-2</v>
      </c>
      <c r="AF43" s="34">
        <f t="shared" si="28"/>
        <v>0.59142092151921954</v>
      </c>
      <c r="AG43" s="35">
        <f t="shared" si="29"/>
        <v>0.40857907848078046</v>
      </c>
    </row>
    <row r="44" spans="1:33" ht="11.45" customHeight="1" x14ac:dyDescent="0.2">
      <c r="A44" s="4">
        <v>1971</v>
      </c>
      <c r="B44" s="222" t="s">
        <v>561</v>
      </c>
      <c r="C44" s="4" t="s">
        <v>463</v>
      </c>
      <c r="D44" s="4" t="s">
        <v>50</v>
      </c>
      <c r="E44" s="4" t="s">
        <v>52</v>
      </c>
      <c r="F44" s="128" t="s">
        <v>314</v>
      </c>
      <c r="G44" s="5">
        <v>0.40395730000000002</v>
      </c>
      <c r="H44" s="6">
        <v>0.34938590000000003</v>
      </c>
      <c r="I44" s="146">
        <v>0.31647890000000001</v>
      </c>
      <c r="J44" s="202">
        <f t="shared" si="14"/>
        <v>8.7478400000000012E-2</v>
      </c>
      <c r="K44" s="203">
        <f t="shared" si="15"/>
        <v>5.4571399999999992E-2</v>
      </c>
      <c r="L44" s="204">
        <f t="shared" si="16"/>
        <v>3.290700000000002E-2</v>
      </c>
      <c r="M44" s="33">
        <f t="shared" si="17"/>
        <v>0.21655358128198204</v>
      </c>
      <c r="N44" s="33">
        <f t="shared" si="18"/>
        <v>0.13509200106050812</v>
      </c>
      <c r="O44" s="33">
        <f t="shared" si="19"/>
        <v>8.1461580221473942E-2</v>
      </c>
      <c r="P44" s="34">
        <f t="shared" si="20"/>
        <v>0.62382713904232345</v>
      </c>
      <c r="Q44" s="35">
        <f t="shared" si="21"/>
        <v>0.3761728609576766</v>
      </c>
      <c r="R44" s="4">
        <v>1971</v>
      </c>
      <c r="S44" s="4" t="s">
        <v>463</v>
      </c>
      <c r="T44" s="4" t="s">
        <v>50</v>
      </c>
      <c r="U44" s="4" t="s">
        <v>52</v>
      </c>
      <c r="V44" s="128" t="s">
        <v>314</v>
      </c>
      <c r="W44" s="5">
        <v>0.3656064</v>
      </c>
      <c r="X44" s="6">
        <v>0.3388698</v>
      </c>
      <c r="Y44" s="146">
        <v>0.3092702</v>
      </c>
      <c r="Z44" s="202">
        <f t="shared" si="22"/>
        <v>5.6336200000000003E-2</v>
      </c>
      <c r="AA44" s="203">
        <f t="shared" si="23"/>
        <v>2.6736599999999999E-2</v>
      </c>
      <c r="AB44" s="204">
        <f t="shared" si="24"/>
        <v>2.9599600000000004E-2</v>
      </c>
      <c r="AC44" s="33">
        <f t="shared" si="25"/>
        <v>0.15408975335223893</v>
      </c>
      <c r="AD44" s="33">
        <f t="shared" si="26"/>
        <v>7.312946381682596E-2</v>
      </c>
      <c r="AE44" s="33">
        <f t="shared" si="27"/>
        <v>8.0960289535412955E-2</v>
      </c>
      <c r="AF44" s="34">
        <f t="shared" si="28"/>
        <v>0.47459005044713698</v>
      </c>
      <c r="AG44" s="35">
        <f t="shared" si="29"/>
        <v>0.52540994955286302</v>
      </c>
    </row>
    <row r="45" spans="1:33" ht="11.45" customHeight="1" x14ac:dyDescent="0.2">
      <c r="A45" s="17">
        <v>2002</v>
      </c>
      <c r="B45" s="242" t="s">
        <v>562</v>
      </c>
      <c r="C45" s="17" t="s">
        <v>464</v>
      </c>
      <c r="D45" s="17" t="s">
        <v>10</v>
      </c>
      <c r="E45" s="17" t="s">
        <v>54</v>
      </c>
      <c r="F45" s="129" t="s">
        <v>416</v>
      </c>
      <c r="G45" s="18">
        <v>0.56055160000000004</v>
      </c>
      <c r="H45" s="2">
        <v>0.55734349999999999</v>
      </c>
      <c r="I45" s="2">
        <v>0.50498739999999998</v>
      </c>
      <c r="J45" s="18">
        <f t="shared" si="0"/>
        <v>5.5564200000000064E-2</v>
      </c>
      <c r="K45" s="2">
        <f t="shared" si="1"/>
        <v>3.208100000000047E-3</v>
      </c>
      <c r="L45" s="3">
        <f t="shared" si="1"/>
        <v>5.2356100000000017E-2</v>
      </c>
      <c r="M45" s="43">
        <f t="shared" si="2"/>
        <v>9.9124148428084161E-2</v>
      </c>
      <c r="N45" s="43">
        <f t="shared" si="3"/>
        <v>5.7231127339571362E-3</v>
      </c>
      <c r="O45" s="43">
        <f t="shared" si="4"/>
        <v>9.3401035694127027E-2</v>
      </c>
      <c r="P45" s="44">
        <f t="shared" si="5"/>
        <v>5.7736816151407619E-2</v>
      </c>
      <c r="Q45" s="45">
        <f t="shared" si="6"/>
        <v>0.94226318384859242</v>
      </c>
      <c r="R45" s="17">
        <v>2002</v>
      </c>
      <c r="S45" s="17" t="s">
        <v>464</v>
      </c>
      <c r="T45" s="17" t="s">
        <v>10</v>
      </c>
      <c r="U45" s="17" t="s">
        <v>54</v>
      </c>
      <c r="V45" s="129" t="s">
        <v>416</v>
      </c>
      <c r="W45" s="86">
        <v>0.55807030000000002</v>
      </c>
      <c r="X45" s="87">
        <v>0.55725959999999997</v>
      </c>
      <c r="Y45" s="88">
        <v>0.50383199999999995</v>
      </c>
      <c r="Z45" s="18">
        <f t="shared" si="7"/>
        <v>5.4238300000000073E-2</v>
      </c>
      <c r="AA45" s="2">
        <f t="shared" si="8"/>
        <v>8.1070000000005304E-4</v>
      </c>
      <c r="AB45" s="3">
        <f t="shared" si="8"/>
        <v>5.342760000000002E-2</v>
      </c>
      <c r="AC45" s="43">
        <f t="shared" si="9"/>
        <v>9.7189010058410324E-2</v>
      </c>
      <c r="AD45" s="43">
        <f t="shared" si="10"/>
        <v>1.452684366109526E-3</v>
      </c>
      <c r="AE45" s="43">
        <f t="shared" si="11"/>
        <v>9.5736325692300811E-2</v>
      </c>
      <c r="AF45" s="44">
        <f t="shared" si="12"/>
        <v>1.4947002394987526E-2</v>
      </c>
      <c r="AG45" s="45">
        <f t="shared" si="13"/>
        <v>0.98505299760501253</v>
      </c>
    </row>
    <row r="46" spans="1:33" ht="11.45" customHeight="1" x14ac:dyDescent="0.2">
      <c r="A46" s="4">
        <v>2013</v>
      </c>
      <c r="B46" s="222" t="s">
        <v>564</v>
      </c>
      <c r="C46" s="4" t="s">
        <v>465</v>
      </c>
      <c r="D46" s="4" t="s">
        <v>20</v>
      </c>
      <c r="E46" s="4" t="s">
        <v>55</v>
      </c>
      <c r="F46" s="128" t="s">
        <v>416</v>
      </c>
      <c r="G46" s="46">
        <v>0.51724139999999996</v>
      </c>
      <c r="H46" s="47">
        <v>0.50905409999999995</v>
      </c>
      <c r="I46" s="47">
        <v>0.49105650000000001</v>
      </c>
      <c r="J46" s="46">
        <f t="shared" si="0"/>
        <v>2.6184899999999955E-2</v>
      </c>
      <c r="K46" s="47">
        <f t="shared" si="1"/>
        <v>8.1873000000000085E-3</v>
      </c>
      <c r="L46" s="48">
        <f t="shared" si="1"/>
        <v>1.7997599999999947E-2</v>
      </c>
      <c r="M46" s="85">
        <f t="shared" si="2"/>
        <v>5.06241379750344E-2</v>
      </c>
      <c r="N46" s="85">
        <f t="shared" si="3"/>
        <v>1.5828779366848844E-2</v>
      </c>
      <c r="O46" s="85">
        <f t="shared" si="4"/>
        <v>3.4795358608185556E-2</v>
      </c>
      <c r="P46" s="49">
        <f t="shared" si="5"/>
        <v>0.31267257083280908</v>
      </c>
      <c r="Q46" s="50">
        <f t="shared" si="6"/>
        <v>0.68732742916719092</v>
      </c>
      <c r="R46" s="4">
        <v>2013</v>
      </c>
      <c r="S46" s="4" t="s">
        <v>465</v>
      </c>
      <c r="T46" s="4" t="s">
        <v>20</v>
      </c>
      <c r="U46" s="4" t="s">
        <v>55</v>
      </c>
      <c r="V46" s="128" t="s">
        <v>416</v>
      </c>
      <c r="W46" s="13">
        <v>0.50822440000000002</v>
      </c>
      <c r="X46" s="14">
        <v>0.50296719999999995</v>
      </c>
      <c r="Y46" s="14">
        <v>0.48553940000000001</v>
      </c>
      <c r="Z46" s="13">
        <f t="shared" si="7"/>
        <v>2.2685000000000011E-2</v>
      </c>
      <c r="AA46" s="14">
        <f t="shared" si="8"/>
        <v>5.2572000000000729E-3</v>
      </c>
      <c r="AB46" s="15">
        <f t="shared" si="8"/>
        <v>1.7427799999999938E-2</v>
      </c>
      <c r="AC46" s="33">
        <f t="shared" si="9"/>
        <v>4.4635794739489108E-2</v>
      </c>
      <c r="AD46" s="33">
        <f t="shared" si="10"/>
        <v>1.0344249508681741E-2</v>
      </c>
      <c r="AE46" s="33">
        <f t="shared" si="11"/>
        <v>3.4291545230807373E-2</v>
      </c>
      <c r="AF46" s="34">
        <f t="shared" si="12"/>
        <v>0.23174785100286843</v>
      </c>
      <c r="AG46" s="35">
        <f t="shared" si="13"/>
        <v>0.76825214899713157</v>
      </c>
    </row>
    <row r="47" spans="1:33" ht="11.45" customHeight="1" x14ac:dyDescent="0.2">
      <c r="A47" s="4">
        <v>2010</v>
      </c>
      <c r="B47" s="222" t="s">
        <v>564</v>
      </c>
      <c r="C47" s="4" t="s">
        <v>465</v>
      </c>
      <c r="D47" s="4" t="s">
        <v>4</v>
      </c>
      <c r="E47" s="4" t="s">
        <v>56</v>
      </c>
      <c r="F47" s="128" t="s">
        <v>416</v>
      </c>
      <c r="G47" s="46">
        <v>0.49671860000000001</v>
      </c>
      <c r="H47" s="47">
        <v>0.49920170000000003</v>
      </c>
      <c r="I47" s="47">
        <v>0.48227530000000002</v>
      </c>
      <c r="J47" s="46">
        <f t="shared" si="0"/>
        <v>1.4443299999999992E-2</v>
      </c>
      <c r="K47" s="47">
        <f t="shared" si="1"/>
        <v>-2.4831000000000159E-3</v>
      </c>
      <c r="L47" s="48">
        <f t="shared" si="1"/>
        <v>1.6926400000000008E-2</v>
      </c>
      <c r="M47" s="85">
        <f t="shared" si="2"/>
        <v>2.9077429353360218E-2</v>
      </c>
      <c r="N47" s="85">
        <f t="shared" si="3"/>
        <v>-4.9990074863313265E-3</v>
      </c>
      <c r="O47" s="85">
        <f t="shared" si="4"/>
        <v>3.407643683969154E-2</v>
      </c>
      <c r="P47" s="49">
        <f t="shared" si="5"/>
        <v>-0.1719205444739095</v>
      </c>
      <c r="Q47" s="50">
        <f t="shared" si="6"/>
        <v>1.1719205444739096</v>
      </c>
      <c r="R47" s="4">
        <v>2010</v>
      </c>
      <c r="S47" s="4" t="s">
        <v>465</v>
      </c>
      <c r="T47" s="4" t="s">
        <v>4</v>
      </c>
      <c r="U47" s="4" t="s">
        <v>56</v>
      </c>
      <c r="V47" s="128" t="s">
        <v>416</v>
      </c>
      <c r="W47" s="13">
        <v>0.49289939999999999</v>
      </c>
      <c r="X47" s="14">
        <v>0.4936548</v>
      </c>
      <c r="Y47" s="14">
        <v>0.47772310000000001</v>
      </c>
      <c r="Z47" s="13">
        <f t="shared" si="7"/>
        <v>1.5176299999999976E-2</v>
      </c>
      <c r="AA47" s="14">
        <f t="shared" si="8"/>
        <v>-7.5540000000001717E-4</v>
      </c>
      <c r="AB47" s="15">
        <f t="shared" si="8"/>
        <v>1.5931699999999993E-2</v>
      </c>
      <c r="AC47" s="33">
        <f t="shared" si="9"/>
        <v>3.0789852858412844E-2</v>
      </c>
      <c r="AD47" s="33">
        <f t="shared" si="10"/>
        <v>-1.5325642514476933E-3</v>
      </c>
      <c r="AE47" s="33">
        <f t="shared" si="11"/>
        <v>3.2322417109860536E-2</v>
      </c>
      <c r="AF47" s="34">
        <f t="shared" si="12"/>
        <v>-4.9774978090840215E-2</v>
      </c>
      <c r="AG47" s="35">
        <f t="shared" si="13"/>
        <v>1.0497749780908403</v>
      </c>
    </row>
    <row r="48" spans="1:33" ht="11.45" customHeight="1" x14ac:dyDescent="0.2">
      <c r="A48" s="4">
        <v>2007</v>
      </c>
      <c r="B48" s="222" t="s">
        <v>564</v>
      </c>
      <c r="C48" s="4" t="s">
        <v>465</v>
      </c>
      <c r="D48" s="4" t="s">
        <v>6</v>
      </c>
      <c r="E48" s="4" t="s">
        <v>57</v>
      </c>
      <c r="F48" s="128" t="s">
        <v>416</v>
      </c>
      <c r="G48" s="46">
        <v>0.53305919999999996</v>
      </c>
      <c r="H48" s="47">
        <v>0.53587309999999999</v>
      </c>
      <c r="I48" s="47">
        <v>0.52261769999999996</v>
      </c>
      <c r="J48" s="46">
        <f t="shared" si="0"/>
        <v>1.0441499999999992E-2</v>
      </c>
      <c r="K48" s="47">
        <f t="shared" si="1"/>
        <v>-2.8139000000000358E-3</v>
      </c>
      <c r="L48" s="48">
        <f t="shared" si="1"/>
        <v>1.3255400000000028E-2</v>
      </c>
      <c r="M48" s="85">
        <f t="shared" si="2"/>
        <v>1.958788067066471E-2</v>
      </c>
      <c r="N48" s="85">
        <f t="shared" si="3"/>
        <v>-5.2787757907565161E-3</v>
      </c>
      <c r="O48" s="85">
        <f t="shared" si="4"/>
        <v>2.4866656461421225E-2</v>
      </c>
      <c r="P48" s="49">
        <f t="shared" si="5"/>
        <v>-0.26949193123593718</v>
      </c>
      <c r="Q48" s="50">
        <f t="shared" si="6"/>
        <v>1.2694919312359372</v>
      </c>
      <c r="R48" s="4">
        <v>2007</v>
      </c>
      <c r="S48" s="4" t="s">
        <v>465</v>
      </c>
      <c r="T48" s="4" t="s">
        <v>6</v>
      </c>
      <c r="U48" s="4" t="s">
        <v>57</v>
      </c>
      <c r="V48" s="128" t="s">
        <v>416</v>
      </c>
      <c r="W48" s="13">
        <v>0.52391069999999995</v>
      </c>
      <c r="X48" s="14">
        <v>0.52592530000000004</v>
      </c>
      <c r="Y48" s="14">
        <v>0.51409139999999998</v>
      </c>
      <c r="Z48" s="13">
        <f t="shared" si="7"/>
        <v>9.8192999999999753E-3</v>
      </c>
      <c r="AA48" s="14">
        <f t="shared" si="8"/>
        <v>-2.0146000000000885E-3</v>
      </c>
      <c r="AB48" s="15">
        <f t="shared" si="8"/>
        <v>1.1833900000000064E-2</v>
      </c>
      <c r="AC48" s="33">
        <f t="shared" si="9"/>
        <v>1.8742316200069928E-2</v>
      </c>
      <c r="AD48" s="33">
        <f t="shared" si="10"/>
        <v>-3.8453118060006956E-3</v>
      </c>
      <c r="AE48" s="33">
        <f t="shared" si="11"/>
        <v>2.2587628006070625E-2</v>
      </c>
      <c r="AF48" s="34">
        <f t="shared" si="12"/>
        <v>-0.20516737445643718</v>
      </c>
      <c r="AG48" s="35">
        <f t="shared" si="13"/>
        <v>1.2051673744564373</v>
      </c>
    </row>
    <row r="49" spans="1:33" ht="11.45" customHeight="1" x14ac:dyDescent="0.2">
      <c r="A49" s="4">
        <v>2004</v>
      </c>
      <c r="B49" s="222" t="s">
        <v>564</v>
      </c>
      <c r="C49" s="4" t="s">
        <v>465</v>
      </c>
      <c r="D49" s="4" t="s">
        <v>8</v>
      </c>
      <c r="E49" s="4" t="s">
        <v>59</v>
      </c>
      <c r="F49" s="128" t="s">
        <v>314</v>
      </c>
      <c r="G49" s="46">
        <v>0.50573489999999999</v>
      </c>
      <c r="H49" s="47">
        <v>0.50826510000000003</v>
      </c>
      <c r="I49" s="47">
        <v>0.50565110000000002</v>
      </c>
      <c r="J49" s="46">
        <f t="shared" si="0"/>
        <v>8.3799999999967234E-5</v>
      </c>
      <c r="K49" s="47">
        <f t="shared" si="1"/>
        <v>-2.530200000000038E-3</v>
      </c>
      <c r="L49" s="48">
        <f t="shared" si="1"/>
        <v>2.6140000000000052E-3</v>
      </c>
      <c r="M49" s="85">
        <f t="shared" si="2"/>
        <v>1.6569946032984323E-4</v>
      </c>
      <c r="N49" s="85">
        <f t="shared" si="3"/>
        <v>-5.0030164024670596E-3</v>
      </c>
      <c r="O49" s="85">
        <f t="shared" si="4"/>
        <v>5.1687158627969024E-3</v>
      </c>
      <c r="P49" s="49">
        <f t="shared" si="5"/>
        <v>-30.193317422446626</v>
      </c>
      <c r="Q49" s="50">
        <f t="shared" si="6"/>
        <v>31.193317422446626</v>
      </c>
      <c r="R49" s="4">
        <v>2004</v>
      </c>
      <c r="S49" s="4" t="s">
        <v>465</v>
      </c>
      <c r="T49" s="4" t="s">
        <v>8</v>
      </c>
      <c r="U49" s="4" t="s">
        <v>59</v>
      </c>
      <c r="V49" s="128" t="s">
        <v>314</v>
      </c>
      <c r="W49" s="13">
        <v>0.50496079999999999</v>
      </c>
      <c r="X49" s="14">
        <v>0.50699570000000005</v>
      </c>
      <c r="Y49" s="14">
        <v>0.50539449999999997</v>
      </c>
      <c r="Z49" s="13">
        <f t="shared" si="7"/>
        <v>-4.3369999999998132E-4</v>
      </c>
      <c r="AA49" s="14">
        <f t="shared" si="8"/>
        <v>-2.0349000000000617E-3</v>
      </c>
      <c r="AB49" s="15">
        <f t="shared" si="8"/>
        <v>1.6012000000000803E-3</v>
      </c>
      <c r="AC49" s="33">
        <f t="shared" si="9"/>
        <v>-8.5887855057260149E-4</v>
      </c>
      <c r="AD49" s="33">
        <f t="shared" si="10"/>
        <v>-4.0298177601114024E-3</v>
      </c>
      <c r="AE49" s="33">
        <f t="shared" si="11"/>
        <v>3.1709392095388006E-3</v>
      </c>
      <c r="AF49" s="34">
        <f t="shared" si="12"/>
        <v>4.6919529628779095</v>
      </c>
      <c r="AG49" s="35">
        <f t="shared" si="13"/>
        <v>-3.6919529628779095</v>
      </c>
    </row>
    <row r="50" spans="1:33" ht="11.45" customHeight="1" x14ac:dyDescent="0.2">
      <c r="A50" s="7">
        <v>2013</v>
      </c>
      <c r="B50" s="447" t="s">
        <v>565</v>
      </c>
      <c r="C50" s="7" t="s">
        <v>466</v>
      </c>
      <c r="D50" s="7" t="s">
        <v>20</v>
      </c>
      <c r="E50" s="7" t="s">
        <v>60</v>
      </c>
      <c r="F50" s="130" t="s">
        <v>314</v>
      </c>
      <c r="G50" s="19">
        <v>0.45710230000000002</v>
      </c>
      <c r="H50" s="20">
        <v>0.293157</v>
      </c>
      <c r="I50" s="20">
        <v>0.25790190000000002</v>
      </c>
      <c r="J50" s="19">
        <f t="shared" si="0"/>
        <v>0.1992004</v>
      </c>
      <c r="K50" s="20">
        <f t="shared" si="1"/>
        <v>0.16394530000000002</v>
      </c>
      <c r="L50" s="21">
        <f t="shared" si="1"/>
        <v>3.5255099999999984E-2</v>
      </c>
      <c r="M50" s="36">
        <f t="shared" si="2"/>
        <v>0.43578953770304807</v>
      </c>
      <c r="N50" s="36">
        <f t="shared" si="3"/>
        <v>0.35866216380884541</v>
      </c>
      <c r="O50" s="36">
        <f t="shared" si="4"/>
        <v>7.7127373894202642E-2</v>
      </c>
      <c r="P50" s="37">
        <f t="shared" si="5"/>
        <v>0.82301692165276785</v>
      </c>
      <c r="Q50" s="38">
        <f t="shared" si="6"/>
        <v>0.17698307834723215</v>
      </c>
      <c r="R50" s="7">
        <v>2013</v>
      </c>
      <c r="S50" s="7" t="s">
        <v>466</v>
      </c>
      <c r="T50" s="7" t="s">
        <v>20</v>
      </c>
      <c r="U50" s="7" t="s">
        <v>60</v>
      </c>
      <c r="V50" s="130" t="s">
        <v>314</v>
      </c>
      <c r="W50" s="19">
        <v>0.37545430000000002</v>
      </c>
      <c r="X50" s="20">
        <v>0.28478199999999998</v>
      </c>
      <c r="Y50" s="20">
        <v>0.25520690000000001</v>
      </c>
      <c r="Z50" s="19">
        <f t="shared" si="7"/>
        <v>0.1202474</v>
      </c>
      <c r="AA50" s="20">
        <f t="shared" si="8"/>
        <v>9.0672300000000039E-2</v>
      </c>
      <c r="AB50" s="21">
        <f t="shared" si="8"/>
        <v>2.9575099999999965E-2</v>
      </c>
      <c r="AC50" s="36">
        <f t="shared" si="9"/>
        <v>0.32027173480234478</v>
      </c>
      <c r="AD50" s="36">
        <f t="shared" si="10"/>
        <v>0.24150023052073191</v>
      </c>
      <c r="AE50" s="36">
        <f t="shared" si="11"/>
        <v>7.8771504281612878E-2</v>
      </c>
      <c r="AF50" s="37">
        <f t="shared" si="12"/>
        <v>0.75404790457007831</v>
      </c>
      <c r="AG50" s="38">
        <f t="shared" si="13"/>
        <v>0.24595209542992169</v>
      </c>
    </row>
    <row r="51" spans="1:33" ht="11.45" customHeight="1" x14ac:dyDescent="0.2">
      <c r="A51" s="4">
        <v>2010</v>
      </c>
      <c r="B51" s="222" t="s">
        <v>565</v>
      </c>
      <c r="C51" s="4" t="s">
        <v>466</v>
      </c>
      <c r="D51" s="4" t="s">
        <v>4</v>
      </c>
      <c r="E51" s="4" t="s">
        <v>61</v>
      </c>
      <c r="F51" s="128" t="s">
        <v>314</v>
      </c>
      <c r="G51" s="13">
        <v>0.44748130000000003</v>
      </c>
      <c r="H51" s="14">
        <v>0.29052810000000001</v>
      </c>
      <c r="I51" s="14">
        <v>0.25633</v>
      </c>
      <c r="J51" s="13">
        <f t="shared" si="0"/>
        <v>0.19115130000000002</v>
      </c>
      <c r="K51" s="14">
        <f t="shared" si="1"/>
        <v>0.15695320000000001</v>
      </c>
      <c r="L51" s="15">
        <f t="shared" si="1"/>
        <v>3.4198100000000009E-2</v>
      </c>
      <c r="M51" s="39">
        <f t="shared" si="2"/>
        <v>0.42717159353921608</v>
      </c>
      <c r="N51" s="39">
        <f t="shared" si="3"/>
        <v>0.35074806477946679</v>
      </c>
      <c r="O51" s="39">
        <f t="shared" si="4"/>
        <v>7.642352875974931E-2</v>
      </c>
      <c r="P51" s="34">
        <f t="shared" si="5"/>
        <v>0.82109407574000282</v>
      </c>
      <c r="Q51" s="35">
        <f t="shared" si="6"/>
        <v>0.17890592425999721</v>
      </c>
      <c r="R51" s="4">
        <v>2010</v>
      </c>
      <c r="S51" s="4" t="s">
        <v>466</v>
      </c>
      <c r="T51" s="4" t="s">
        <v>4</v>
      </c>
      <c r="U51" s="4" t="s">
        <v>61</v>
      </c>
      <c r="V51" s="128" t="s">
        <v>314</v>
      </c>
      <c r="W51" s="13">
        <v>0.37918819999999998</v>
      </c>
      <c r="X51" s="14">
        <v>0.28169549999999999</v>
      </c>
      <c r="Y51" s="14">
        <v>0.25236340000000002</v>
      </c>
      <c r="Z51" s="13">
        <f t="shared" si="7"/>
        <v>0.12682479999999996</v>
      </c>
      <c r="AA51" s="14">
        <f t="shared" si="8"/>
        <v>9.7492699999999988E-2</v>
      </c>
      <c r="AB51" s="15">
        <f t="shared" si="8"/>
        <v>2.9332099999999972E-2</v>
      </c>
      <c r="AC51" s="39">
        <f t="shared" si="9"/>
        <v>0.33446399439645003</v>
      </c>
      <c r="AD51" s="39">
        <f t="shared" si="10"/>
        <v>0.25710900286454058</v>
      </c>
      <c r="AE51" s="39">
        <f t="shared" si="11"/>
        <v>7.7354991531909417E-2</v>
      </c>
      <c r="AF51" s="34">
        <f t="shared" si="12"/>
        <v>0.76871952488787698</v>
      </c>
      <c r="AG51" s="35">
        <f t="shared" si="13"/>
        <v>0.23128047511212305</v>
      </c>
    </row>
    <row r="52" spans="1:33" ht="11.45" customHeight="1" x14ac:dyDescent="0.2">
      <c r="A52" s="4">
        <v>2007</v>
      </c>
      <c r="B52" s="222" t="s">
        <v>565</v>
      </c>
      <c r="C52" s="4" t="s">
        <v>466</v>
      </c>
      <c r="D52" s="4" t="s">
        <v>6</v>
      </c>
      <c r="E52" s="4" t="s">
        <v>62</v>
      </c>
      <c r="F52" s="128" t="s">
        <v>314</v>
      </c>
      <c r="G52" s="13">
        <v>0.44636350000000002</v>
      </c>
      <c r="H52" s="14">
        <v>0.29253089999999998</v>
      </c>
      <c r="I52" s="14">
        <v>0.2512915</v>
      </c>
      <c r="J52" s="13">
        <f t="shared" si="0"/>
        <v>0.19507200000000002</v>
      </c>
      <c r="K52" s="14">
        <f t="shared" si="1"/>
        <v>0.15383260000000004</v>
      </c>
      <c r="L52" s="15">
        <f t="shared" si="1"/>
        <v>4.1239399999999982E-2</v>
      </c>
      <c r="M52" s="39">
        <f t="shared" si="2"/>
        <v>0.43702498076119578</v>
      </c>
      <c r="N52" s="39">
        <f t="shared" si="3"/>
        <v>0.34463525803521128</v>
      </c>
      <c r="O52" s="39">
        <f t="shared" si="4"/>
        <v>9.2389722725984488E-2</v>
      </c>
      <c r="P52" s="34">
        <f t="shared" si="5"/>
        <v>0.78859395505249352</v>
      </c>
      <c r="Q52" s="35">
        <f t="shared" si="6"/>
        <v>0.21140604494750645</v>
      </c>
      <c r="R52" s="4">
        <v>2007</v>
      </c>
      <c r="S52" s="4" t="s">
        <v>466</v>
      </c>
      <c r="T52" s="4" t="s">
        <v>6</v>
      </c>
      <c r="U52" s="4" t="s">
        <v>62</v>
      </c>
      <c r="V52" s="128" t="s">
        <v>314</v>
      </c>
      <c r="W52" s="13">
        <v>0.37945580000000001</v>
      </c>
      <c r="X52" s="14">
        <v>0.28120289999999998</v>
      </c>
      <c r="Y52" s="14">
        <v>0.2465869</v>
      </c>
      <c r="Z52" s="13">
        <f t="shared" si="7"/>
        <v>0.13286890000000001</v>
      </c>
      <c r="AA52" s="14">
        <f t="shared" si="8"/>
        <v>9.8252900000000032E-2</v>
      </c>
      <c r="AB52" s="15">
        <f t="shared" si="8"/>
        <v>3.461599999999998E-2</v>
      </c>
      <c r="AC52" s="39">
        <f t="shared" si="9"/>
        <v>0.35015646091059882</v>
      </c>
      <c r="AD52" s="39">
        <f t="shared" si="10"/>
        <v>0.25893107971995694</v>
      </c>
      <c r="AE52" s="39">
        <f t="shared" si="11"/>
        <v>9.1225381190641913E-2</v>
      </c>
      <c r="AF52" s="34">
        <f t="shared" si="12"/>
        <v>0.73947251764709443</v>
      </c>
      <c r="AG52" s="35">
        <f t="shared" si="13"/>
        <v>0.26052748235290557</v>
      </c>
    </row>
    <row r="53" spans="1:33" ht="11.45" customHeight="1" x14ac:dyDescent="0.2">
      <c r="A53" s="4">
        <v>2004</v>
      </c>
      <c r="B53" s="222" t="s">
        <v>565</v>
      </c>
      <c r="C53" s="4" t="s">
        <v>466</v>
      </c>
      <c r="D53" s="4" t="s">
        <v>8</v>
      </c>
      <c r="E53" s="4" t="s">
        <v>63</v>
      </c>
      <c r="F53" s="128" t="s">
        <v>314</v>
      </c>
      <c r="G53" s="13">
        <v>0.46580969999999999</v>
      </c>
      <c r="H53" s="14">
        <v>0.30434899999999998</v>
      </c>
      <c r="I53" s="14">
        <v>0.26582909999999998</v>
      </c>
      <c r="J53" s="13">
        <f t="shared" si="0"/>
        <v>0.19998060000000001</v>
      </c>
      <c r="K53" s="14">
        <f t="shared" si="1"/>
        <v>0.16146070000000001</v>
      </c>
      <c r="L53" s="15">
        <f t="shared" si="1"/>
        <v>3.8519899999999996E-2</v>
      </c>
      <c r="M53" s="39">
        <f t="shared" si="2"/>
        <v>0.42931823875715774</v>
      </c>
      <c r="N53" s="39">
        <f t="shared" si="3"/>
        <v>0.34662373926519779</v>
      </c>
      <c r="O53" s="39">
        <f t="shared" si="4"/>
        <v>8.2694499491959908E-2</v>
      </c>
      <c r="P53" s="34">
        <f t="shared" si="5"/>
        <v>0.80738181603615555</v>
      </c>
      <c r="Q53" s="35">
        <f t="shared" si="6"/>
        <v>0.19261818396384447</v>
      </c>
      <c r="R53" s="4">
        <v>2004</v>
      </c>
      <c r="S53" s="4" t="s">
        <v>466</v>
      </c>
      <c r="T53" s="4" t="s">
        <v>8</v>
      </c>
      <c r="U53" s="4" t="s">
        <v>63</v>
      </c>
      <c r="V53" s="128" t="s">
        <v>314</v>
      </c>
      <c r="W53" s="13">
        <v>0.40580709999999998</v>
      </c>
      <c r="X53" s="14">
        <v>0.29780869999999998</v>
      </c>
      <c r="Y53" s="14">
        <v>0.2648662</v>
      </c>
      <c r="Z53" s="13">
        <f t="shared" si="7"/>
        <v>0.14094089999999998</v>
      </c>
      <c r="AA53" s="14">
        <f t="shared" si="8"/>
        <v>0.10799839999999999</v>
      </c>
      <c r="AB53" s="15">
        <f t="shared" si="8"/>
        <v>3.2942499999999986E-2</v>
      </c>
      <c r="AC53" s="39">
        <f t="shared" si="9"/>
        <v>0.34731008895605814</v>
      </c>
      <c r="AD53" s="39">
        <f t="shared" si="10"/>
        <v>0.26613235697453297</v>
      </c>
      <c r="AE53" s="39">
        <f t="shared" si="11"/>
        <v>8.1177731981525184E-2</v>
      </c>
      <c r="AF53" s="34">
        <f t="shared" si="12"/>
        <v>0.76626727940576522</v>
      </c>
      <c r="AG53" s="35">
        <f t="shared" si="13"/>
        <v>0.23373272059423483</v>
      </c>
    </row>
    <row r="54" spans="1:33" ht="11.45" customHeight="1" x14ac:dyDescent="0.2">
      <c r="A54" s="4">
        <v>2002</v>
      </c>
      <c r="B54" s="222" t="s">
        <v>565</v>
      </c>
      <c r="C54" s="4" t="s">
        <v>466</v>
      </c>
      <c r="D54" s="4" t="s">
        <v>10</v>
      </c>
      <c r="E54" s="4" t="s">
        <v>64</v>
      </c>
      <c r="F54" s="128" t="s">
        <v>314</v>
      </c>
      <c r="G54" s="13">
        <v>0.46390369999999997</v>
      </c>
      <c r="H54" s="14">
        <v>0.29598849999999999</v>
      </c>
      <c r="I54" s="14">
        <v>0.25545669999999998</v>
      </c>
      <c r="J54" s="13">
        <f t="shared" si="0"/>
        <v>0.20844699999999999</v>
      </c>
      <c r="K54" s="14">
        <f t="shared" si="1"/>
        <v>0.16791519999999999</v>
      </c>
      <c r="L54" s="15">
        <f t="shared" si="1"/>
        <v>4.0531800000000007E-2</v>
      </c>
      <c r="M54" s="39">
        <f t="shared" si="2"/>
        <v>0.4493324799953094</v>
      </c>
      <c r="N54" s="39">
        <f t="shared" si="3"/>
        <v>0.36196132947419907</v>
      </c>
      <c r="O54" s="39">
        <f t="shared" si="4"/>
        <v>8.737115052111033E-2</v>
      </c>
      <c r="P54" s="34">
        <f t="shared" si="5"/>
        <v>0.80555345003765944</v>
      </c>
      <c r="Q54" s="35">
        <f t="shared" si="6"/>
        <v>0.19444654996234059</v>
      </c>
      <c r="R54" s="4">
        <v>2002</v>
      </c>
      <c r="S54" s="4" t="s">
        <v>466</v>
      </c>
      <c r="T54" s="4" t="s">
        <v>10</v>
      </c>
      <c r="U54" s="4" t="s">
        <v>64</v>
      </c>
      <c r="V54" s="128" t="s">
        <v>314</v>
      </c>
      <c r="W54" s="13">
        <v>0.40637679999999998</v>
      </c>
      <c r="X54" s="14">
        <v>0.29104790000000003</v>
      </c>
      <c r="Y54" s="14">
        <v>0.25606990000000002</v>
      </c>
      <c r="Z54" s="13">
        <f t="shared" si="7"/>
        <v>0.15030689999999997</v>
      </c>
      <c r="AA54" s="14">
        <f t="shared" si="8"/>
        <v>0.11532889999999996</v>
      </c>
      <c r="AB54" s="15">
        <f t="shared" si="8"/>
        <v>3.4978000000000009E-2</v>
      </c>
      <c r="AC54" s="39">
        <f t="shared" si="9"/>
        <v>0.36987077018176229</v>
      </c>
      <c r="AD54" s="39">
        <f t="shared" si="10"/>
        <v>0.28379794318967017</v>
      </c>
      <c r="AE54" s="39">
        <f t="shared" si="11"/>
        <v>8.6072826992092094E-2</v>
      </c>
      <c r="AF54" s="34">
        <f t="shared" si="12"/>
        <v>0.76728945910001456</v>
      </c>
      <c r="AG54" s="35">
        <f t="shared" si="13"/>
        <v>0.23271054089998541</v>
      </c>
    </row>
    <row r="55" spans="1:33" ht="11.45" customHeight="1" x14ac:dyDescent="0.2">
      <c r="A55" s="4">
        <v>1996</v>
      </c>
      <c r="B55" s="222" t="s">
        <v>565</v>
      </c>
      <c r="C55" s="4" t="s">
        <v>466</v>
      </c>
      <c r="D55" s="4" t="s">
        <v>12</v>
      </c>
      <c r="E55" s="4" t="s">
        <v>65</v>
      </c>
      <c r="F55" s="128" t="s">
        <v>314</v>
      </c>
      <c r="G55" s="5">
        <v>0.4306256</v>
      </c>
      <c r="H55" s="6">
        <v>0.29283959999999998</v>
      </c>
      <c r="I55" s="146">
        <v>0.25580829999999999</v>
      </c>
      <c r="J55" s="202">
        <f t="shared" ref="J55:J56" si="30">G55-I55</f>
        <v>0.17481730000000001</v>
      </c>
      <c r="K55" s="203">
        <f t="shared" ref="K55:K56" si="31">G55-H55</f>
        <v>0.13778600000000002</v>
      </c>
      <c r="L55" s="204">
        <f t="shared" ref="L55:L56" si="32">H55-I55</f>
        <v>3.7031299999999989E-2</v>
      </c>
      <c r="M55" s="39">
        <f t="shared" ref="M55:M56" si="33">(G55-I55)/G55</f>
        <v>0.40596123407433282</v>
      </c>
      <c r="N55" s="39">
        <f t="shared" ref="N55:N56" si="34">(G55-H55)/G55</f>
        <v>0.31996704329700792</v>
      </c>
      <c r="O55" s="39">
        <f t="shared" ref="O55:O56" si="35">(H55-I55)/G55</f>
        <v>8.5994190777324869E-2</v>
      </c>
      <c r="P55" s="34">
        <f t="shared" ref="P55:P56" si="36">(G55-H55)/(G55-I55)</f>
        <v>0.78817142239355031</v>
      </c>
      <c r="Q55" s="35">
        <f t="shared" ref="Q55:Q56" si="37">(H55-I55)/(G55-I55)</f>
        <v>0.21182857760644963</v>
      </c>
      <c r="R55" s="4">
        <v>1996</v>
      </c>
      <c r="S55" s="4" t="s">
        <v>466</v>
      </c>
      <c r="T55" s="4" t="s">
        <v>12</v>
      </c>
      <c r="U55" s="4" t="s">
        <v>65</v>
      </c>
      <c r="V55" s="128" t="s">
        <v>314</v>
      </c>
      <c r="W55" s="5">
        <v>0.36606480000000002</v>
      </c>
      <c r="X55" s="6">
        <v>0.27934750000000003</v>
      </c>
      <c r="Y55" s="146">
        <v>0.24908820000000001</v>
      </c>
      <c r="Z55" s="202">
        <f t="shared" ref="Z55:Z56" si="38">W55-Y55</f>
        <v>0.11697660000000001</v>
      </c>
      <c r="AA55" s="203">
        <f t="shared" ref="AA55:AA56" si="39">W55-X55</f>
        <v>8.6717299999999997E-2</v>
      </c>
      <c r="AB55" s="204">
        <f t="shared" ref="AB55:AB56" si="40">X55-Y55</f>
        <v>3.0259300000000017E-2</v>
      </c>
      <c r="AC55" s="39">
        <f t="shared" ref="AC55:AC56" si="41">(W55-Y55)/W55</f>
        <v>0.31955162036885276</v>
      </c>
      <c r="AD55" s="39">
        <f t="shared" ref="AD55:AD56" si="42">(W55-X55)/W55</f>
        <v>0.23689057237953495</v>
      </c>
      <c r="AE55" s="39">
        <f t="shared" ref="AE55:AE56" si="43">(X55-Y55)/W55</f>
        <v>8.2661047989317782E-2</v>
      </c>
      <c r="AF55" s="34">
        <f t="shared" ref="AF55:AF56" si="44">(W55-X55)/(W55-Y55)</f>
        <v>0.74132176862722965</v>
      </c>
      <c r="AG55" s="35">
        <f t="shared" ref="AG55:AG56" si="45">(X55-Y55)/(W55-Y55)</f>
        <v>0.25867823137277041</v>
      </c>
    </row>
    <row r="56" spans="1:33" ht="11.45" customHeight="1" x14ac:dyDescent="0.2">
      <c r="A56" s="10">
        <v>1992</v>
      </c>
      <c r="B56" s="233" t="s">
        <v>565</v>
      </c>
      <c r="C56" s="10" t="s">
        <v>466</v>
      </c>
      <c r="D56" s="10" t="s">
        <v>14</v>
      </c>
      <c r="E56" s="10" t="s">
        <v>66</v>
      </c>
      <c r="F56" s="131" t="s">
        <v>314</v>
      </c>
      <c r="G56" s="11">
        <v>0.4001768</v>
      </c>
      <c r="H56" s="12">
        <v>0.2318491</v>
      </c>
      <c r="I56" s="205">
        <v>0.205344</v>
      </c>
      <c r="J56" s="22">
        <f t="shared" si="30"/>
        <v>0.1948328</v>
      </c>
      <c r="K56" s="23">
        <f t="shared" si="31"/>
        <v>0.1683277</v>
      </c>
      <c r="L56" s="24">
        <f t="shared" si="32"/>
        <v>2.6505100000000004E-2</v>
      </c>
      <c r="M56" s="40">
        <f t="shared" si="33"/>
        <v>0.48686680487224648</v>
      </c>
      <c r="N56" s="40">
        <f t="shared" si="34"/>
        <v>0.42063333006810988</v>
      </c>
      <c r="O56" s="40">
        <f t="shared" si="35"/>
        <v>6.6233474804136577E-2</v>
      </c>
      <c r="P56" s="41">
        <f t="shared" si="36"/>
        <v>0.86395976447497547</v>
      </c>
      <c r="Q56" s="42">
        <f t="shared" si="37"/>
        <v>0.13604023552502456</v>
      </c>
      <c r="R56" s="10">
        <v>1992</v>
      </c>
      <c r="S56" s="10" t="s">
        <v>466</v>
      </c>
      <c r="T56" s="10" t="s">
        <v>14</v>
      </c>
      <c r="U56" s="10" t="s">
        <v>66</v>
      </c>
      <c r="V56" s="131" t="s">
        <v>314</v>
      </c>
      <c r="W56" s="11">
        <v>0.35067280000000001</v>
      </c>
      <c r="X56" s="12">
        <v>0.22401689999999999</v>
      </c>
      <c r="Y56" s="205">
        <v>0.2018846</v>
      </c>
      <c r="Z56" s="22">
        <f t="shared" si="38"/>
        <v>0.14878820000000001</v>
      </c>
      <c r="AA56" s="23">
        <f t="shared" si="39"/>
        <v>0.12665590000000002</v>
      </c>
      <c r="AB56" s="24">
        <f t="shared" si="40"/>
        <v>2.2132299999999994E-2</v>
      </c>
      <c r="AC56" s="40">
        <f t="shared" si="41"/>
        <v>0.424293529466785</v>
      </c>
      <c r="AD56" s="40">
        <f t="shared" si="42"/>
        <v>0.36117970940432226</v>
      </c>
      <c r="AE56" s="40">
        <f t="shared" si="43"/>
        <v>6.3113820062462772E-2</v>
      </c>
      <c r="AF56" s="41">
        <f t="shared" si="44"/>
        <v>0.85124962866678944</v>
      </c>
      <c r="AG56" s="42">
        <f t="shared" si="45"/>
        <v>0.14875037133321051</v>
      </c>
    </row>
    <row r="57" spans="1:33" ht="11.45" customHeight="1" x14ac:dyDescent="0.2">
      <c r="A57" s="4">
        <v>2013</v>
      </c>
      <c r="B57" s="222" t="s">
        <v>559</v>
      </c>
      <c r="C57" s="4" t="s">
        <v>467</v>
      </c>
      <c r="D57" s="4" t="s">
        <v>20</v>
      </c>
      <c r="E57" s="4" t="s">
        <v>67</v>
      </c>
      <c r="F57" s="128" t="s">
        <v>314</v>
      </c>
      <c r="G57" s="13">
        <v>0.47562890000000002</v>
      </c>
      <c r="H57" s="14">
        <v>0.2907267</v>
      </c>
      <c r="I57" s="14">
        <v>0.24920829999999999</v>
      </c>
      <c r="J57" s="13">
        <f t="shared" si="0"/>
        <v>0.22642060000000003</v>
      </c>
      <c r="K57" s="14">
        <f t="shared" si="1"/>
        <v>0.18490220000000002</v>
      </c>
      <c r="L57" s="15">
        <f t="shared" si="1"/>
        <v>4.1518400000000011E-2</v>
      </c>
      <c r="M57" s="33">
        <f t="shared" si="2"/>
        <v>0.47604466423297664</v>
      </c>
      <c r="N57" s="33">
        <f t="shared" si="3"/>
        <v>0.38875308039524092</v>
      </c>
      <c r="O57" s="33">
        <f t="shared" si="4"/>
        <v>8.7291583837735692E-2</v>
      </c>
      <c r="P57" s="34">
        <f t="shared" si="5"/>
        <v>0.81663152557673635</v>
      </c>
      <c r="Q57" s="35">
        <f t="shared" si="6"/>
        <v>0.18336847442326362</v>
      </c>
      <c r="R57" s="4">
        <v>2013</v>
      </c>
      <c r="S57" s="4" t="s">
        <v>467</v>
      </c>
      <c r="T57" s="4" t="s">
        <v>20</v>
      </c>
      <c r="U57" s="4" t="s">
        <v>67</v>
      </c>
      <c r="V57" s="128" t="s">
        <v>314</v>
      </c>
      <c r="W57" s="13">
        <v>0.40226800000000001</v>
      </c>
      <c r="X57" s="14">
        <v>0.28979510000000003</v>
      </c>
      <c r="Y57" s="14">
        <v>0.2496524</v>
      </c>
      <c r="Z57" s="13">
        <f t="shared" si="7"/>
        <v>0.15261560000000002</v>
      </c>
      <c r="AA57" s="14">
        <f t="shared" si="8"/>
        <v>0.11247289999999999</v>
      </c>
      <c r="AB57" s="15">
        <f t="shared" si="8"/>
        <v>4.0142700000000031E-2</v>
      </c>
      <c r="AC57" s="33">
        <f t="shared" si="9"/>
        <v>0.37938787077271874</v>
      </c>
      <c r="AD57" s="33">
        <f t="shared" si="10"/>
        <v>0.27959693537641567</v>
      </c>
      <c r="AE57" s="33">
        <f t="shared" si="11"/>
        <v>9.9790935396303029E-2</v>
      </c>
      <c r="AF57" s="34">
        <f t="shared" si="12"/>
        <v>0.73696856677823219</v>
      </c>
      <c r="AG57" s="35">
        <f t="shared" si="13"/>
        <v>0.26303143322176781</v>
      </c>
    </row>
    <row r="58" spans="1:33" ht="11.45" customHeight="1" x14ac:dyDescent="0.2">
      <c r="A58" s="4">
        <v>2010</v>
      </c>
      <c r="B58" s="222" t="s">
        <v>559</v>
      </c>
      <c r="C58" s="4" t="s">
        <v>467</v>
      </c>
      <c r="D58" s="4" t="s">
        <v>4</v>
      </c>
      <c r="E58" s="4" t="s">
        <v>68</v>
      </c>
      <c r="F58" s="128" t="s">
        <v>314</v>
      </c>
      <c r="G58" s="13">
        <v>0.46520270000000002</v>
      </c>
      <c r="H58" s="14">
        <v>0.28930660000000002</v>
      </c>
      <c r="I58" s="14">
        <v>0.24822330000000001</v>
      </c>
      <c r="J58" s="13">
        <f t="shared" si="0"/>
        <v>0.21697940000000002</v>
      </c>
      <c r="K58" s="14">
        <f t="shared" si="1"/>
        <v>0.1758961</v>
      </c>
      <c r="L58" s="15">
        <f t="shared" si="1"/>
        <v>4.1083300000000017E-2</v>
      </c>
      <c r="M58" s="33">
        <f t="shared" si="2"/>
        <v>0.46641904700897052</v>
      </c>
      <c r="N58" s="33">
        <f t="shared" si="3"/>
        <v>0.37810636094760414</v>
      </c>
      <c r="O58" s="33">
        <f t="shared" si="4"/>
        <v>8.8312686061366399E-2</v>
      </c>
      <c r="P58" s="34">
        <f t="shared" si="5"/>
        <v>0.81065806247044647</v>
      </c>
      <c r="Q58" s="35">
        <f t="shared" si="6"/>
        <v>0.18934193752955356</v>
      </c>
      <c r="R58" s="4">
        <v>2010</v>
      </c>
      <c r="S58" s="4" t="s">
        <v>467</v>
      </c>
      <c r="T58" s="4" t="s">
        <v>4</v>
      </c>
      <c r="U58" s="4" t="s">
        <v>68</v>
      </c>
      <c r="V58" s="128" t="s">
        <v>314</v>
      </c>
      <c r="W58" s="13">
        <v>0.39565640000000002</v>
      </c>
      <c r="X58" s="14">
        <v>0.28514</v>
      </c>
      <c r="Y58" s="14">
        <v>0.24614130000000001</v>
      </c>
      <c r="Z58" s="13">
        <f t="shared" si="7"/>
        <v>0.14951510000000001</v>
      </c>
      <c r="AA58" s="14">
        <f t="shared" si="8"/>
        <v>0.11051640000000001</v>
      </c>
      <c r="AB58" s="15">
        <f t="shared" si="8"/>
        <v>3.8998699999999997E-2</v>
      </c>
      <c r="AC58" s="33">
        <f t="shared" si="9"/>
        <v>0.37789127131521189</v>
      </c>
      <c r="AD58" s="33">
        <f t="shared" si="10"/>
        <v>0.27932418128456915</v>
      </c>
      <c r="AE58" s="33">
        <f t="shared" si="11"/>
        <v>9.8567090030642734E-2</v>
      </c>
      <c r="AF58" s="34">
        <f t="shared" si="12"/>
        <v>0.73916547559410395</v>
      </c>
      <c r="AG58" s="35">
        <f t="shared" si="13"/>
        <v>0.26083452440589611</v>
      </c>
    </row>
    <row r="59" spans="1:33" ht="11.45" customHeight="1" x14ac:dyDescent="0.2">
      <c r="A59" s="4">
        <v>2007</v>
      </c>
      <c r="B59" s="222" t="s">
        <v>559</v>
      </c>
      <c r="C59" s="4" t="s">
        <v>467</v>
      </c>
      <c r="D59" s="4" t="s">
        <v>6</v>
      </c>
      <c r="E59" s="4" t="s">
        <v>69</v>
      </c>
      <c r="F59" s="128" t="s">
        <v>314</v>
      </c>
      <c r="G59" s="13">
        <v>0.43753920000000002</v>
      </c>
      <c r="H59" s="14">
        <v>0.28499279999999999</v>
      </c>
      <c r="I59" s="14">
        <v>0.23778750000000001</v>
      </c>
      <c r="J59" s="13">
        <f t="shared" si="0"/>
        <v>0.1997517</v>
      </c>
      <c r="K59" s="14">
        <f t="shared" si="1"/>
        <v>0.15254640000000003</v>
      </c>
      <c r="L59" s="15">
        <f t="shared" si="1"/>
        <v>4.7205299999999978E-2</v>
      </c>
      <c r="M59" s="33">
        <f t="shared" si="2"/>
        <v>0.45653440880268553</v>
      </c>
      <c r="N59" s="33">
        <f t="shared" si="3"/>
        <v>0.34864624701055363</v>
      </c>
      <c r="O59" s="33">
        <f t="shared" si="4"/>
        <v>0.10788816179213194</v>
      </c>
      <c r="P59" s="34">
        <f t="shared" si="5"/>
        <v>0.76368010885514381</v>
      </c>
      <c r="Q59" s="35">
        <f t="shared" si="6"/>
        <v>0.23631989114485621</v>
      </c>
      <c r="R59" s="4">
        <v>2007</v>
      </c>
      <c r="S59" s="4" t="s">
        <v>467</v>
      </c>
      <c r="T59" s="4" t="s">
        <v>6</v>
      </c>
      <c r="U59" s="4" t="s">
        <v>69</v>
      </c>
      <c r="V59" s="128" t="s">
        <v>314</v>
      </c>
      <c r="W59" s="13">
        <v>0.36973909999999999</v>
      </c>
      <c r="X59" s="14">
        <v>0.27639259999999999</v>
      </c>
      <c r="Y59" s="14">
        <v>0.23141010000000001</v>
      </c>
      <c r="Z59" s="13">
        <f t="shared" si="7"/>
        <v>0.13832899999999998</v>
      </c>
      <c r="AA59" s="14">
        <f t="shared" si="8"/>
        <v>9.3346499999999999E-2</v>
      </c>
      <c r="AB59" s="15">
        <f t="shared" si="8"/>
        <v>4.4982499999999981E-2</v>
      </c>
      <c r="AC59" s="33">
        <f t="shared" si="9"/>
        <v>0.37412597152965427</v>
      </c>
      <c r="AD59" s="33">
        <f t="shared" si="10"/>
        <v>0.25246586038641844</v>
      </c>
      <c r="AE59" s="33">
        <f t="shared" si="11"/>
        <v>0.12166011114323581</v>
      </c>
      <c r="AF59" s="34">
        <f t="shared" si="12"/>
        <v>0.67481511469033983</v>
      </c>
      <c r="AG59" s="35">
        <f t="shared" si="13"/>
        <v>0.32518488530966022</v>
      </c>
    </row>
    <row r="60" spans="1:33" ht="11.45" customHeight="1" x14ac:dyDescent="0.2">
      <c r="A60" s="4">
        <v>2004</v>
      </c>
      <c r="B60" s="222" t="s">
        <v>559</v>
      </c>
      <c r="C60" s="4" t="s">
        <v>467</v>
      </c>
      <c r="D60" s="4" t="s">
        <v>8</v>
      </c>
      <c r="E60" s="4" t="s">
        <v>70</v>
      </c>
      <c r="F60" s="128" t="s">
        <v>314</v>
      </c>
      <c r="G60" s="13">
        <v>0.44718059999999998</v>
      </c>
      <c r="H60" s="14">
        <v>0.27089930000000001</v>
      </c>
      <c r="I60" s="14">
        <v>0.2284088</v>
      </c>
      <c r="J60" s="13">
        <f t="shared" si="0"/>
        <v>0.21877179999999999</v>
      </c>
      <c r="K60" s="14">
        <f t="shared" si="1"/>
        <v>0.17628129999999997</v>
      </c>
      <c r="L60" s="15">
        <f t="shared" si="1"/>
        <v>4.2490500000000014E-2</v>
      </c>
      <c r="M60" s="33">
        <f t="shared" si="2"/>
        <v>0.48922471144767909</v>
      </c>
      <c r="N60" s="33">
        <f t="shared" si="3"/>
        <v>0.39420605455603391</v>
      </c>
      <c r="O60" s="33">
        <f t="shared" si="4"/>
        <v>9.5018656891645153E-2</v>
      </c>
      <c r="P60" s="34">
        <f t="shared" si="5"/>
        <v>0.80577706998799659</v>
      </c>
      <c r="Q60" s="35">
        <f t="shared" si="6"/>
        <v>0.19422293001200344</v>
      </c>
      <c r="R60" s="4">
        <v>2004</v>
      </c>
      <c r="S60" s="4" t="s">
        <v>467</v>
      </c>
      <c r="T60" s="4" t="s">
        <v>8</v>
      </c>
      <c r="U60" s="4" t="s">
        <v>70</v>
      </c>
      <c r="V60" s="128" t="s">
        <v>314</v>
      </c>
      <c r="W60" s="13">
        <v>0.38091079999999999</v>
      </c>
      <c r="X60" s="14">
        <v>0.26099600000000001</v>
      </c>
      <c r="Y60" s="14">
        <v>0.22204109999999999</v>
      </c>
      <c r="Z60" s="13">
        <f t="shared" si="7"/>
        <v>0.1588697</v>
      </c>
      <c r="AA60" s="14">
        <f t="shared" si="8"/>
        <v>0.11991479999999999</v>
      </c>
      <c r="AB60" s="15">
        <f t="shared" si="8"/>
        <v>3.8954900000000015E-2</v>
      </c>
      <c r="AC60" s="33">
        <f t="shared" si="9"/>
        <v>0.41707848661681424</v>
      </c>
      <c r="AD60" s="33">
        <f t="shared" si="10"/>
        <v>0.31481071158916996</v>
      </c>
      <c r="AE60" s="33">
        <f t="shared" si="11"/>
        <v>0.10226777502764431</v>
      </c>
      <c r="AF60" s="34">
        <f t="shared" si="12"/>
        <v>0.75479968804624153</v>
      </c>
      <c r="AG60" s="35">
        <f t="shared" si="13"/>
        <v>0.24520031195375841</v>
      </c>
    </row>
    <row r="61" spans="1:33" ht="11.45" customHeight="1" x14ac:dyDescent="0.2">
      <c r="A61" s="4">
        <v>2000</v>
      </c>
      <c r="B61" s="222" t="s">
        <v>559</v>
      </c>
      <c r="C61" s="4" t="s">
        <v>467</v>
      </c>
      <c r="D61" s="4" t="s">
        <v>10</v>
      </c>
      <c r="E61" s="4" t="s">
        <v>71</v>
      </c>
      <c r="F61" s="128" t="s">
        <v>314</v>
      </c>
      <c r="G61" s="13">
        <v>0.43765349999999997</v>
      </c>
      <c r="H61" s="14">
        <v>0.27184839999999999</v>
      </c>
      <c r="I61" s="14">
        <v>0.22466159999999999</v>
      </c>
      <c r="J61" s="13">
        <f t="shared" si="0"/>
        <v>0.21299189999999998</v>
      </c>
      <c r="K61" s="14">
        <f t="shared" si="1"/>
        <v>0.16580509999999998</v>
      </c>
      <c r="L61" s="15">
        <f t="shared" si="1"/>
        <v>4.7186800000000001E-2</v>
      </c>
      <c r="M61" s="33">
        <f t="shared" si="2"/>
        <v>0.4866678776703488</v>
      </c>
      <c r="N61" s="33">
        <f t="shared" si="3"/>
        <v>0.37885016342837424</v>
      </c>
      <c r="O61" s="33">
        <f t="shared" si="4"/>
        <v>0.10781771424197453</v>
      </c>
      <c r="P61" s="34">
        <f t="shared" si="5"/>
        <v>0.77845730283639891</v>
      </c>
      <c r="Q61" s="35">
        <f t="shared" si="6"/>
        <v>0.22154269716360109</v>
      </c>
      <c r="R61" s="4">
        <v>2000</v>
      </c>
      <c r="S61" s="4" t="s">
        <v>467</v>
      </c>
      <c r="T61" s="4" t="s">
        <v>10</v>
      </c>
      <c r="U61" s="4" t="s">
        <v>71</v>
      </c>
      <c r="V61" s="128" t="s">
        <v>314</v>
      </c>
      <c r="W61" s="13">
        <v>0.3717898</v>
      </c>
      <c r="X61" s="14">
        <v>0.26047439999999999</v>
      </c>
      <c r="Y61" s="14">
        <v>0.21687490000000001</v>
      </c>
      <c r="Z61" s="13">
        <f t="shared" si="7"/>
        <v>0.15491489999999999</v>
      </c>
      <c r="AA61" s="14">
        <f t="shared" si="8"/>
        <v>0.11131540000000001</v>
      </c>
      <c r="AB61" s="15">
        <f t="shared" si="8"/>
        <v>4.3599499999999985E-2</v>
      </c>
      <c r="AC61" s="33">
        <f t="shared" si="9"/>
        <v>0.41667334606812773</v>
      </c>
      <c r="AD61" s="33">
        <f t="shared" si="10"/>
        <v>0.29940412566455565</v>
      </c>
      <c r="AE61" s="33">
        <f t="shared" si="11"/>
        <v>0.11726922040357209</v>
      </c>
      <c r="AF61" s="34">
        <f t="shared" si="12"/>
        <v>0.71855838269914651</v>
      </c>
      <c r="AG61" s="35">
        <f t="shared" si="13"/>
        <v>0.28144161730085349</v>
      </c>
    </row>
    <row r="62" spans="1:33" ht="11.45" customHeight="1" x14ac:dyDescent="0.2">
      <c r="A62" s="4">
        <v>1995</v>
      </c>
      <c r="B62" s="222" t="s">
        <v>559</v>
      </c>
      <c r="C62" s="4" t="s">
        <v>467</v>
      </c>
      <c r="D62" s="4" t="s">
        <v>12</v>
      </c>
      <c r="E62" s="4" t="s">
        <v>72</v>
      </c>
      <c r="F62" s="128" t="s">
        <v>314</v>
      </c>
      <c r="G62" s="13">
        <v>0.44436229999999999</v>
      </c>
      <c r="H62" s="14">
        <v>0.26075140000000002</v>
      </c>
      <c r="I62" s="14">
        <v>0.2178544</v>
      </c>
      <c r="J62" s="13">
        <f t="shared" si="0"/>
        <v>0.22650789999999998</v>
      </c>
      <c r="K62" s="14">
        <f t="shared" si="1"/>
        <v>0.18361089999999997</v>
      </c>
      <c r="L62" s="15">
        <f t="shared" si="1"/>
        <v>4.2897000000000018E-2</v>
      </c>
      <c r="M62" s="33">
        <f t="shared" si="2"/>
        <v>0.5097369871386479</v>
      </c>
      <c r="N62" s="33">
        <f t="shared" si="3"/>
        <v>0.41320089485539158</v>
      </c>
      <c r="O62" s="33">
        <f t="shared" si="4"/>
        <v>9.6536092283256297E-2</v>
      </c>
      <c r="P62" s="34">
        <f t="shared" si="5"/>
        <v>0.81061587697382731</v>
      </c>
      <c r="Q62" s="35">
        <f t="shared" si="6"/>
        <v>0.18938412302617269</v>
      </c>
      <c r="R62" s="4">
        <v>1995</v>
      </c>
      <c r="S62" s="4" t="s">
        <v>467</v>
      </c>
      <c r="T62" s="4" t="s">
        <v>12</v>
      </c>
      <c r="U62" s="4" t="s">
        <v>72</v>
      </c>
      <c r="V62" s="128" t="s">
        <v>314</v>
      </c>
      <c r="W62" s="13">
        <v>0.37720359999999997</v>
      </c>
      <c r="X62" s="14">
        <v>0.24829699999999999</v>
      </c>
      <c r="Y62" s="14">
        <v>0.208782</v>
      </c>
      <c r="Z62" s="13">
        <f t="shared" si="7"/>
        <v>0.16842159999999998</v>
      </c>
      <c r="AA62" s="14">
        <f t="shared" si="8"/>
        <v>0.12890659999999998</v>
      </c>
      <c r="AB62" s="15">
        <f t="shared" si="8"/>
        <v>3.9514999999999995E-2</v>
      </c>
      <c r="AC62" s="33">
        <f t="shared" si="9"/>
        <v>0.44650051059958068</v>
      </c>
      <c r="AD62" s="33">
        <f t="shared" si="10"/>
        <v>0.34174276173398133</v>
      </c>
      <c r="AE62" s="33">
        <f t="shared" si="11"/>
        <v>0.10475774886559937</v>
      </c>
      <c r="AF62" s="34">
        <f t="shared" si="12"/>
        <v>0.76538045001353749</v>
      </c>
      <c r="AG62" s="35">
        <f t="shared" si="13"/>
        <v>0.23461954998646253</v>
      </c>
    </row>
    <row r="63" spans="1:33" ht="11.45" customHeight="1" x14ac:dyDescent="0.2">
      <c r="A63" s="4">
        <v>1992</v>
      </c>
      <c r="B63" s="222" t="s">
        <v>559</v>
      </c>
      <c r="C63" s="4" t="s">
        <v>467</v>
      </c>
      <c r="D63" s="4" t="s">
        <v>14</v>
      </c>
      <c r="E63" s="4" t="s">
        <v>73</v>
      </c>
      <c r="F63" s="128" t="s">
        <v>314</v>
      </c>
      <c r="G63" s="13">
        <v>0.44735459999999999</v>
      </c>
      <c r="H63" s="14">
        <v>0.2863173</v>
      </c>
      <c r="I63" s="14">
        <v>0.23773900000000001</v>
      </c>
      <c r="J63" s="13">
        <f t="shared" si="0"/>
        <v>0.20961559999999999</v>
      </c>
      <c r="K63" s="14">
        <f t="shared" si="1"/>
        <v>0.16103729999999999</v>
      </c>
      <c r="L63" s="15">
        <f t="shared" si="1"/>
        <v>4.8578299999999991E-2</v>
      </c>
      <c r="M63" s="33">
        <f t="shared" si="2"/>
        <v>0.46856699361088494</v>
      </c>
      <c r="N63" s="33">
        <f t="shared" si="3"/>
        <v>0.35997685057893669</v>
      </c>
      <c r="O63" s="33">
        <f t="shared" si="4"/>
        <v>0.10859014303194824</v>
      </c>
      <c r="P63" s="34">
        <f t="shared" si="5"/>
        <v>0.76825055005448073</v>
      </c>
      <c r="Q63" s="35">
        <f t="shared" si="6"/>
        <v>0.2317494499455193</v>
      </c>
      <c r="R63" s="4">
        <v>1992</v>
      </c>
      <c r="S63" s="4" t="s">
        <v>467</v>
      </c>
      <c r="T63" s="4" t="s">
        <v>14</v>
      </c>
      <c r="U63" s="4" t="s">
        <v>73</v>
      </c>
      <c r="V63" s="128" t="s">
        <v>314</v>
      </c>
      <c r="W63" s="13">
        <v>0.38051040000000003</v>
      </c>
      <c r="X63" s="14">
        <v>0.26926549999999999</v>
      </c>
      <c r="Y63" s="14">
        <v>0.2293278</v>
      </c>
      <c r="Z63" s="13">
        <f t="shared" si="7"/>
        <v>0.15118260000000003</v>
      </c>
      <c r="AA63" s="14">
        <f t="shared" si="8"/>
        <v>0.11124490000000004</v>
      </c>
      <c r="AB63" s="15">
        <f t="shared" si="8"/>
        <v>3.9937699999999993E-2</v>
      </c>
      <c r="AC63" s="33">
        <f t="shared" si="9"/>
        <v>0.39731529019968975</v>
      </c>
      <c r="AD63" s="33">
        <f t="shared" si="10"/>
        <v>0.29235705515539134</v>
      </c>
      <c r="AE63" s="33">
        <f t="shared" si="11"/>
        <v>0.10495823504429837</v>
      </c>
      <c r="AF63" s="34">
        <f t="shared" si="12"/>
        <v>0.73583137212880323</v>
      </c>
      <c r="AG63" s="35">
        <f t="shared" si="13"/>
        <v>0.26416862787119672</v>
      </c>
    </row>
    <row r="64" spans="1:33" ht="11.45" customHeight="1" x14ac:dyDescent="0.2">
      <c r="A64" s="10">
        <v>1987</v>
      </c>
      <c r="B64" s="222" t="s">
        <v>559</v>
      </c>
      <c r="C64" s="10" t="s">
        <v>467</v>
      </c>
      <c r="D64" s="10" t="s">
        <v>16</v>
      </c>
      <c r="E64" s="10" t="s">
        <v>74</v>
      </c>
      <c r="F64" s="131" t="s">
        <v>314</v>
      </c>
      <c r="G64" s="22">
        <v>0.415545</v>
      </c>
      <c r="H64" s="23">
        <v>0.28347119999999998</v>
      </c>
      <c r="I64" s="23">
        <v>0.25461080000000003</v>
      </c>
      <c r="J64" s="22">
        <f t="shared" si="0"/>
        <v>0.16093419999999997</v>
      </c>
      <c r="K64" s="23">
        <f t="shared" si="1"/>
        <v>0.13207380000000002</v>
      </c>
      <c r="L64" s="24">
        <f t="shared" si="1"/>
        <v>2.8860399999999953E-2</v>
      </c>
      <c r="M64" s="40">
        <f t="shared" si="2"/>
        <v>0.3872846502785498</v>
      </c>
      <c r="N64" s="40">
        <f t="shared" si="3"/>
        <v>0.31783272569757792</v>
      </c>
      <c r="O64" s="40">
        <f t="shared" si="4"/>
        <v>6.9451924580971866E-2</v>
      </c>
      <c r="P64" s="41">
        <f t="shared" si="5"/>
        <v>0.82066956557400506</v>
      </c>
      <c r="Q64" s="42">
        <f t="shared" si="6"/>
        <v>0.17933043442599494</v>
      </c>
      <c r="R64" s="10">
        <v>1987</v>
      </c>
      <c r="S64" s="10" t="s">
        <v>467</v>
      </c>
      <c r="T64" s="10" t="s">
        <v>16</v>
      </c>
      <c r="U64" s="10" t="s">
        <v>74</v>
      </c>
      <c r="V64" s="131" t="s">
        <v>314</v>
      </c>
      <c r="W64" s="22">
        <v>0.34939690000000001</v>
      </c>
      <c r="X64" s="23">
        <v>0.25613839999999999</v>
      </c>
      <c r="Y64" s="23">
        <v>0.23759050000000001</v>
      </c>
      <c r="Z64" s="22">
        <f t="shared" si="7"/>
        <v>0.1118064</v>
      </c>
      <c r="AA64" s="23">
        <f t="shared" si="8"/>
        <v>9.3258500000000022E-2</v>
      </c>
      <c r="AB64" s="24">
        <f t="shared" si="8"/>
        <v>1.8547899999999978E-2</v>
      </c>
      <c r="AC64" s="40">
        <f t="shared" si="9"/>
        <v>0.31999825985863067</v>
      </c>
      <c r="AD64" s="40">
        <f t="shared" si="10"/>
        <v>0.26691278600353929</v>
      </c>
      <c r="AE64" s="40">
        <f t="shared" si="11"/>
        <v>5.3085473855091381E-2</v>
      </c>
      <c r="AF64" s="41">
        <f t="shared" si="12"/>
        <v>0.83410699208632089</v>
      </c>
      <c r="AG64" s="42">
        <f t="shared" si="13"/>
        <v>0.16589300791367917</v>
      </c>
    </row>
    <row r="65" spans="1:33" ht="11.45" customHeight="1" x14ac:dyDescent="0.2">
      <c r="A65" s="17">
        <v>2007</v>
      </c>
      <c r="B65" s="242" t="s">
        <v>564</v>
      </c>
      <c r="C65" s="17" t="s">
        <v>468</v>
      </c>
      <c r="D65" s="17" t="s">
        <v>6</v>
      </c>
      <c r="E65" s="17" t="s">
        <v>431</v>
      </c>
      <c r="F65" s="129" t="s">
        <v>314</v>
      </c>
      <c r="G65" s="86">
        <v>0.49823269999999997</v>
      </c>
      <c r="H65" s="87">
        <v>0.4935871</v>
      </c>
      <c r="I65" s="87">
        <v>0.48977480000000001</v>
      </c>
      <c r="J65" s="86">
        <f t="shared" si="0"/>
        <v>8.4578999999999627E-3</v>
      </c>
      <c r="K65" s="87">
        <f t="shared" si="1"/>
        <v>4.645599999999972E-3</v>
      </c>
      <c r="L65" s="88">
        <f t="shared" si="1"/>
        <v>3.8122999999999907E-3</v>
      </c>
      <c r="M65" s="43">
        <f t="shared" si="2"/>
        <v>1.6975802672124819E-2</v>
      </c>
      <c r="N65" s="43">
        <f t="shared" si="3"/>
        <v>9.3241571659185996E-3</v>
      </c>
      <c r="O65" s="43">
        <f t="shared" si="4"/>
        <v>7.6516455062062179E-3</v>
      </c>
      <c r="P65" s="44">
        <f t="shared" si="5"/>
        <v>0.54926163704938491</v>
      </c>
      <c r="Q65" s="45">
        <f t="shared" si="6"/>
        <v>0.45073836295061509</v>
      </c>
      <c r="R65" s="17">
        <v>2007</v>
      </c>
      <c r="S65" s="17" t="s">
        <v>468</v>
      </c>
      <c r="T65" s="17" t="s">
        <v>6</v>
      </c>
      <c r="U65" s="17" t="s">
        <v>431</v>
      </c>
      <c r="V65" s="129" t="s">
        <v>314</v>
      </c>
      <c r="W65" s="86">
        <v>0.49043340000000002</v>
      </c>
      <c r="X65" s="87">
        <v>0.48683660000000001</v>
      </c>
      <c r="Y65" s="87">
        <v>0.48334349999999998</v>
      </c>
      <c r="Z65" s="86">
        <f t="shared" si="7"/>
        <v>7.0899000000000378E-3</v>
      </c>
      <c r="AA65" s="87">
        <f t="shared" si="8"/>
        <v>3.5968000000000111E-3</v>
      </c>
      <c r="AB65" s="88">
        <f t="shared" si="8"/>
        <v>3.4931000000000267E-3</v>
      </c>
      <c r="AC65" s="43">
        <f t="shared" si="9"/>
        <v>1.4456397137715411E-2</v>
      </c>
      <c r="AD65" s="43">
        <f t="shared" si="10"/>
        <v>7.3339213846365502E-3</v>
      </c>
      <c r="AE65" s="43">
        <f t="shared" si="11"/>
        <v>7.1224757530788619E-3</v>
      </c>
      <c r="AF65" s="44">
        <f t="shared" si="12"/>
        <v>0.5073132202146704</v>
      </c>
      <c r="AG65" s="45">
        <f t="shared" si="13"/>
        <v>0.49268677978532954</v>
      </c>
    </row>
    <row r="66" spans="1:33" ht="11.45" customHeight="1" x14ac:dyDescent="0.2">
      <c r="A66" s="52">
        <v>2012</v>
      </c>
      <c r="B66" s="232" t="s">
        <v>563</v>
      </c>
      <c r="C66" s="52" t="s">
        <v>469</v>
      </c>
      <c r="D66" s="52" t="s">
        <v>20</v>
      </c>
      <c r="E66" s="52" t="s">
        <v>77</v>
      </c>
      <c r="F66" s="628" t="s">
        <v>415</v>
      </c>
      <c r="G66" s="55">
        <v>0.491925</v>
      </c>
      <c r="H66" s="56">
        <v>0.46401949999999997</v>
      </c>
      <c r="I66" s="56">
        <v>0.46401949999999997</v>
      </c>
      <c r="J66" s="55">
        <f t="shared" si="0"/>
        <v>2.7905500000000028E-2</v>
      </c>
      <c r="K66" s="56">
        <f t="shared" si="1"/>
        <v>2.7905500000000028E-2</v>
      </c>
      <c r="L66" s="57"/>
      <c r="M66" s="61">
        <f t="shared" si="2"/>
        <v>5.6727143365350466E-2</v>
      </c>
      <c r="N66" s="61">
        <f t="shared" si="3"/>
        <v>5.6727143365350466E-2</v>
      </c>
      <c r="O66" s="61">
        <f t="shared" si="4"/>
        <v>0</v>
      </c>
      <c r="P66" s="59">
        <f t="shared" si="5"/>
        <v>1</v>
      </c>
      <c r="Q66" s="60"/>
      <c r="R66" s="52">
        <v>2012</v>
      </c>
      <c r="S66" s="52" t="s">
        <v>469</v>
      </c>
      <c r="T66" s="52" t="s">
        <v>20</v>
      </c>
      <c r="U66" s="52" t="s">
        <v>77</v>
      </c>
      <c r="V66" s="628" t="s">
        <v>415</v>
      </c>
      <c r="W66" s="55">
        <v>0.48612030000000001</v>
      </c>
      <c r="X66" s="56">
        <v>0.45975660000000002</v>
      </c>
      <c r="Y66" s="56">
        <v>0.45975660000000002</v>
      </c>
      <c r="Z66" s="55">
        <f t="shared" si="7"/>
        <v>2.636369999999999E-2</v>
      </c>
      <c r="AA66" s="56">
        <f t="shared" si="8"/>
        <v>2.636369999999999E-2</v>
      </c>
      <c r="AB66" s="57"/>
      <c r="AC66" s="61">
        <f t="shared" si="9"/>
        <v>5.4232871986625512E-2</v>
      </c>
      <c r="AD66" s="61">
        <f t="shared" si="10"/>
        <v>5.4232871986625512E-2</v>
      </c>
      <c r="AE66" s="61">
        <f t="shared" si="11"/>
        <v>0</v>
      </c>
      <c r="AF66" s="59">
        <f t="shared" si="12"/>
        <v>1</v>
      </c>
      <c r="AG66" s="60"/>
    </row>
    <row r="67" spans="1:33" ht="11.45" customHeight="1" x14ac:dyDescent="0.2">
      <c r="A67" s="7">
        <v>2013</v>
      </c>
      <c r="B67" s="447" t="s">
        <v>565</v>
      </c>
      <c r="C67" s="7" t="s">
        <v>470</v>
      </c>
      <c r="D67" s="7" t="s">
        <v>20</v>
      </c>
      <c r="E67" s="7" t="s">
        <v>78</v>
      </c>
      <c r="F67" s="130" t="s">
        <v>314</v>
      </c>
      <c r="G67" s="19">
        <v>0.53998550000000001</v>
      </c>
      <c r="H67" s="20">
        <v>0.42916880000000002</v>
      </c>
      <c r="I67" s="20">
        <v>0.35194540000000002</v>
      </c>
      <c r="J67" s="19">
        <f t="shared" si="0"/>
        <v>0.18804009999999999</v>
      </c>
      <c r="K67" s="20">
        <f t="shared" si="1"/>
        <v>0.11081669999999999</v>
      </c>
      <c r="L67" s="21">
        <f t="shared" si="1"/>
        <v>7.7223399999999998E-2</v>
      </c>
      <c r="M67" s="36">
        <f t="shared" si="2"/>
        <v>0.3482317580749853</v>
      </c>
      <c r="N67" s="36">
        <f t="shared" si="3"/>
        <v>0.20522162169169356</v>
      </c>
      <c r="O67" s="36">
        <f t="shared" si="4"/>
        <v>0.14301013638329177</v>
      </c>
      <c r="P67" s="37">
        <f t="shared" si="5"/>
        <v>0.58932483018249826</v>
      </c>
      <c r="Q67" s="38">
        <f t="shared" si="6"/>
        <v>0.41067516981750168</v>
      </c>
      <c r="R67" s="7">
        <v>2013</v>
      </c>
      <c r="S67" s="7" t="s">
        <v>470</v>
      </c>
      <c r="T67" s="7" t="s">
        <v>20</v>
      </c>
      <c r="U67" s="7" t="s">
        <v>78</v>
      </c>
      <c r="V67" s="130" t="s">
        <v>314</v>
      </c>
      <c r="W67" s="19">
        <v>0.47285359999999999</v>
      </c>
      <c r="X67" s="20">
        <v>0.41869689999999998</v>
      </c>
      <c r="Y67" s="20">
        <v>0.34915059999999998</v>
      </c>
      <c r="Z67" s="19">
        <f t="shared" si="7"/>
        <v>0.12370300000000001</v>
      </c>
      <c r="AA67" s="20">
        <f t="shared" si="8"/>
        <v>5.4156700000000002E-2</v>
      </c>
      <c r="AB67" s="21">
        <f t="shared" si="8"/>
        <v>6.9546300000000005E-2</v>
      </c>
      <c r="AC67" s="36">
        <f t="shared" si="9"/>
        <v>0.26160951296553525</v>
      </c>
      <c r="AD67" s="36">
        <f t="shared" si="10"/>
        <v>0.11453164362077396</v>
      </c>
      <c r="AE67" s="36">
        <f t="shared" si="11"/>
        <v>0.14707786934476128</v>
      </c>
      <c r="AF67" s="37">
        <f t="shared" si="12"/>
        <v>0.43779617309200258</v>
      </c>
      <c r="AG67" s="38">
        <f t="shared" si="13"/>
        <v>0.56220382690799742</v>
      </c>
    </row>
    <row r="68" spans="1:33" ht="11.45" customHeight="1" x14ac:dyDescent="0.2">
      <c r="A68" s="4">
        <v>2010</v>
      </c>
      <c r="B68" s="222" t="s">
        <v>565</v>
      </c>
      <c r="C68" s="4" t="s">
        <v>470</v>
      </c>
      <c r="D68" s="4" t="s">
        <v>4</v>
      </c>
      <c r="E68" s="4" t="s">
        <v>79</v>
      </c>
      <c r="F68" s="128" t="s">
        <v>314</v>
      </c>
      <c r="G68" s="13">
        <v>0.51585979999999998</v>
      </c>
      <c r="H68" s="14">
        <v>0.39420379999999999</v>
      </c>
      <c r="I68" s="14">
        <v>0.31912289999999999</v>
      </c>
      <c r="J68" s="13">
        <f t="shared" si="0"/>
        <v>0.19673689999999999</v>
      </c>
      <c r="K68" s="14">
        <f t="shared" si="1"/>
        <v>0.12165599999999999</v>
      </c>
      <c r="L68" s="15">
        <f t="shared" si="1"/>
        <v>7.5080900000000006E-2</v>
      </c>
      <c r="M68" s="39">
        <f t="shared" si="2"/>
        <v>0.38137668413006792</v>
      </c>
      <c r="N68" s="39">
        <f t="shared" si="3"/>
        <v>0.2358315185637648</v>
      </c>
      <c r="O68" s="39">
        <f t="shared" si="4"/>
        <v>0.14554516556630312</v>
      </c>
      <c r="P68" s="34">
        <f t="shared" si="5"/>
        <v>0.61836899940987167</v>
      </c>
      <c r="Q68" s="35">
        <f t="shared" si="6"/>
        <v>0.38163100059012828</v>
      </c>
      <c r="R68" s="4">
        <v>2010</v>
      </c>
      <c r="S68" s="4" t="s">
        <v>470</v>
      </c>
      <c r="T68" s="4" t="s">
        <v>4</v>
      </c>
      <c r="U68" s="4" t="s">
        <v>79</v>
      </c>
      <c r="V68" s="128" t="s">
        <v>314</v>
      </c>
      <c r="W68" s="13">
        <v>0.45042569999999998</v>
      </c>
      <c r="X68" s="14">
        <v>0.39022410000000002</v>
      </c>
      <c r="Y68" s="14">
        <v>0.32057400000000003</v>
      </c>
      <c r="Z68" s="13">
        <f t="shared" si="7"/>
        <v>0.12985169999999996</v>
      </c>
      <c r="AA68" s="14">
        <f t="shared" si="8"/>
        <v>6.0201599999999966E-2</v>
      </c>
      <c r="AB68" s="15">
        <f t="shared" si="8"/>
        <v>6.9650099999999993E-2</v>
      </c>
      <c r="AC68" s="39">
        <f t="shared" si="9"/>
        <v>0.28828661419630353</v>
      </c>
      <c r="AD68" s="39">
        <f t="shared" si="10"/>
        <v>0.13365489580190465</v>
      </c>
      <c r="AE68" s="39">
        <f t="shared" si="11"/>
        <v>0.15463171839439888</v>
      </c>
      <c r="AF68" s="34">
        <f t="shared" si="12"/>
        <v>0.4636181120462804</v>
      </c>
      <c r="AG68" s="35">
        <f t="shared" si="13"/>
        <v>0.53638188795371966</v>
      </c>
    </row>
    <row r="69" spans="1:33" ht="11.45" customHeight="1" x14ac:dyDescent="0.2">
      <c r="A69" s="4">
        <v>2007</v>
      </c>
      <c r="B69" s="222" t="s">
        <v>565</v>
      </c>
      <c r="C69" s="4" t="s">
        <v>470</v>
      </c>
      <c r="D69" s="4" t="s">
        <v>6</v>
      </c>
      <c r="E69" s="4" t="s">
        <v>80</v>
      </c>
      <c r="F69" s="128" t="s">
        <v>314</v>
      </c>
      <c r="G69" s="13">
        <v>0.4934441</v>
      </c>
      <c r="H69" s="14">
        <v>0.39978530000000001</v>
      </c>
      <c r="I69" s="14">
        <v>0.31223400000000001</v>
      </c>
      <c r="J69" s="13">
        <f t="shared" si="0"/>
        <v>0.18121009999999999</v>
      </c>
      <c r="K69" s="14">
        <f t="shared" si="1"/>
        <v>9.3658799999999987E-2</v>
      </c>
      <c r="L69" s="15">
        <f t="shared" si="1"/>
        <v>8.7551299999999999E-2</v>
      </c>
      <c r="M69" s="39">
        <f t="shared" si="2"/>
        <v>0.36723531601654574</v>
      </c>
      <c r="N69" s="39">
        <f t="shared" si="3"/>
        <v>0.18980630227415829</v>
      </c>
      <c r="O69" s="39">
        <f t="shared" si="4"/>
        <v>0.17742901374238743</v>
      </c>
      <c r="P69" s="34">
        <f t="shared" si="5"/>
        <v>0.51685198562331791</v>
      </c>
      <c r="Q69" s="35">
        <f t="shared" si="6"/>
        <v>0.48314801437668214</v>
      </c>
      <c r="R69" s="4">
        <v>2007</v>
      </c>
      <c r="S69" s="4" t="s">
        <v>470</v>
      </c>
      <c r="T69" s="4" t="s">
        <v>6</v>
      </c>
      <c r="U69" s="4" t="s">
        <v>80</v>
      </c>
      <c r="V69" s="128" t="s">
        <v>314</v>
      </c>
      <c r="W69" s="13">
        <v>0.42900480000000002</v>
      </c>
      <c r="X69" s="14">
        <v>0.38810919999999999</v>
      </c>
      <c r="Y69" s="14">
        <v>0.29979289999999997</v>
      </c>
      <c r="Z69" s="13">
        <f t="shared" si="7"/>
        <v>0.12921190000000005</v>
      </c>
      <c r="AA69" s="14">
        <f t="shared" si="8"/>
        <v>4.0895600000000032E-2</v>
      </c>
      <c r="AB69" s="15">
        <f t="shared" si="8"/>
        <v>8.8316300000000014E-2</v>
      </c>
      <c r="AC69" s="39">
        <f t="shared" si="9"/>
        <v>0.30118987013665127</v>
      </c>
      <c r="AD69" s="39">
        <f t="shared" si="10"/>
        <v>9.5326672335600979E-2</v>
      </c>
      <c r="AE69" s="39">
        <f t="shared" si="11"/>
        <v>0.20586319780105028</v>
      </c>
      <c r="AF69" s="34">
        <f t="shared" si="12"/>
        <v>0.31650026042493001</v>
      </c>
      <c r="AG69" s="35">
        <f t="shared" si="13"/>
        <v>0.68349973957506993</v>
      </c>
    </row>
    <row r="70" spans="1:33" ht="11.45" customHeight="1" x14ac:dyDescent="0.2">
      <c r="A70" s="4">
        <v>2004</v>
      </c>
      <c r="B70" s="222" t="s">
        <v>565</v>
      </c>
      <c r="C70" s="4" t="s">
        <v>470</v>
      </c>
      <c r="D70" s="4" t="s">
        <v>8</v>
      </c>
      <c r="E70" s="4" t="s">
        <v>81</v>
      </c>
      <c r="F70" s="128" t="s">
        <v>314</v>
      </c>
      <c r="G70" s="13">
        <v>0.4964537</v>
      </c>
      <c r="H70" s="14">
        <v>0.37931789999999999</v>
      </c>
      <c r="I70" s="14">
        <v>0.34722960000000003</v>
      </c>
      <c r="J70" s="13">
        <f t="shared" si="0"/>
        <v>0.14922409999999997</v>
      </c>
      <c r="K70" s="14">
        <f t="shared" si="1"/>
        <v>0.11713580000000001</v>
      </c>
      <c r="L70" s="15">
        <f t="shared" si="1"/>
        <v>3.2088299999999959E-2</v>
      </c>
      <c r="M70" s="39">
        <f t="shared" si="2"/>
        <v>0.30058009437738098</v>
      </c>
      <c r="N70" s="39">
        <f t="shared" si="3"/>
        <v>0.23594506396064732</v>
      </c>
      <c r="O70" s="39">
        <f t="shared" si="4"/>
        <v>6.4635030416733644E-2</v>
      </c>
      <c r="P70" s="34">
        <f t="shared" si="5"/>
        <v>0.78496569924027038</v>
      </c>
      <c r="Q70" s="35">
        <f t="shared" si="6"/>
        <v>0.2150343007597296</v>
      </c>
      <c r="R70" s="4">
        <v>2004</v>
      </c>
      <c r="S70" s="4" t="s">
        <v>470</v>
      </c>
      <c r="T70" s="4" t="s">
        <v>8</v>
      </c>
      <c r="U70" s="4" t="s">
        <v>81</v>
      </c>
      <c r="V70" s="128" t="s">
        <v>314</v>
      </c>
      <c r="W70" s="13">
        <v>0.43484460000000003</v>
      </c>
      <c r="X70" s="14">
        <v>0.3697879</v>
      </c>
      <c r="Y70" s="14">
        <v>0.3434545</v>
      </c>
      <c r="Z70" s="13">
        <f t="shared" si="7"/>
        <v>9.139010000000003E-2</v>
      </c>
      <c r="AA70" s="14">
        <f t="shared" si="8"/>
        <v>6.5056700000000023E-2</v>
      </c>
      <c r="AB70" s="15">
        <f t="shared" si="8"/>
        <v>2.6333400000000007E-2</v>
      </c>
      <c r="AC70" s="39">
        <f t="shared" si="9"/>
        <v>0.21016726435144883</v>
      </c>
      <c r="AD70" s="39">
        <f t="shared" si="10"/>
        <v>0.14960907873755364</v>
      </c>
      <c r="AE70" s="39">
        <f t="shared" si="11"/>
        <v>6.0558185613895185E-2</v>
      </c>
      <c r="AF70" s="34">
        <f t="shared" si="12"/>
        <v>0.7118571924092435</v>
      </c>
      <c r="AG70" s="35">
        <f t="shared" si="13"/>
        <v>0.28814280759075656</v>
      </c>
    </row>
    <row r="71" spans="1:33" ht="11.45" customHeight="1" x14ac:dyDescent="0.2">
      <c r="A71" s="10">
        <v>2000</v>
      </c>
      <c r="B71" s="233" t="s">
        <v>565</v>
      </c>
      <c r="C71" s="10" t="s">
        <v>470</v>
      </c>
      <c r="D71" s="10" t="s">
        <v>10</v>
      </c>
      <c r="E71" s="10" t="s">
        <v>83</v>
      </c>
      <c r="F71" s="131" t="s">
        <v>416</v>
      </c>
      <c r="G71" s="22">
        <v>0.49931540000000002</v>
      </c>
      <c r="H71" s="23">
        <v>0.36193019999999998</v>
      </c>
      <c r="I71" s="23">
        <v>0.36089019999999999</v>
      </c>
      <c r="J71" s="22">
        <f t="shared" ref="J71:J134" si="46">G71-I71</f>
        <v>0.13842520000000003</v>
      </c>
      <c r="K71" s="23">
        <f t="shared" ref="K71:L134" si="47">G71-H71</f>
        <v>0.13738520000000004</v>
      </c>
      <c r="L71" s="24">
        <f t="shared" si="47"/>
        <v>1.0399999999999854E-3</v>
      </c>
      <c r="M71" s="40">
        <f t="shared" ref="M71:M134" si="48">(G71-I71)/G71</f>
        <v>0.27722998329312498</v>
      </c>
      <c r="N71" s="40">
        <f t="shared" ref="N71:N134" si="49">(G71-H71)/G71</f>
        <v>0.27514713145238467</v>
      </c>
      <c r="O71" s="40">
        <f t="shared" ref="O71:O134" si="50">(H71-I71)/G71</f>
        <v>2.0828518407403122E-3</v>
      </c>
      <c r="P71" s="41">
        <f t="shared" ref="P71:P134" si="51">(G71-H71)/(G71-I71)</f>
        <v>0.99248691712202697</v>
      </c>
      <c r="Q71" s="42">
        <f t="shared" ref="Q71:Q134" si="52">(H71-I71)/(G71-I71)</f>
        <v>7.513082877972979E-3</v>
      </c>
      <c r="R71" s="10">
        <v>2000</v>
      </c>
      <c r="S71" s="10" t="s">
        <v>470</v>
      </c>
      <c r="T71" s="10" t="s">
        <v>10</v>
      </c>
      <c r="U71" s="10" t="s">
        <v>83</v>
      </c>
      <c r="V71" s="131" t="s">
        <v>416</v>
      </c>
      <c r="W71" s="22">
        <v>0.45353670000000001</v>
      </c>
      <c r="X71" s="23">
        <v>0.36570439999999999</v>
      </c>
      <c r="Y71" s="23">
        <v>0.3637533</v>
      </c>
      <c r="Z71" s="22">
        <f t="shared" ref="Z71:Z134" si="53">W71-Y71</f>
        <v>8.9783400000000013E-2</v>
      </c>
      <c r="AA71" s="23">
        <f t="shared" ref="AA71:AB134" si="54">W71-X71</f>
        <v>8.783230000000003E-2</v>
      </c>
      <c r="AB71" s="24">
        <f t="shared" si="54"/>
        <v>1.9510999999999834E-3</v>
      </c>
      <c r="AC71" s="40">
        <f t="shared" ref="AC71:AC134" si="55">(W71-Y71)/W71</f>
        <v>0.19796281094782409</v>
      </c>
      <c r="AD71" s="40">
        <f t="shared" ref="AD71:AD134" si="56">(W71-X71)/W71</f>
        <v>0.19366084376413203</v>
      </c>
      <c r="AE71" s="40">
        <f t="shared" ref="AE71:AE134" si="57">(X71-Y71)/W71</f>
        <v>4.3019671836920436E-3</v>
      </c>
      <c r="AF71" s="41">
        <f t="shared" ref="AF71:AF134" si="58">(W71-X71)/(W71-Y71)</f>
        <v>0.9782688113838417</v>
      </c>
      <c r="AG71" s="42">
        <f t="shared" ref="AG71:AG134" si="59">(X71-Y71)/(W71-Y71)</f>
        <v>2.1731188616158255E-2</v>
      </c>
    </row>
    <row r="72" spans="1:33" ht="11.45" customHeight="1" x14ac:dyDescent="0.2">
      <c r="A72" s="4">
        <v>2013</v>
      </c>
      <c r="B72" s="222" t="s">
        <v>559</v>
      </c>
      <c r="C72" s="4" t="s">
        <v>471</v>
      </c>
      <c r="D72" s="4" t="s">
        <v>20</v>
      </c>
      <c r="E72" s="4" t="s">
        <v>84</v>
      </c>
      <c r="F72" s="128" t="s">
        <v>314</v>
      </c>
      <c r="G72" s="13">
        <v>0.48699989999999999</v>
      </c>
      <c r="H72" s="14">
        <v>0.34694370000000002</v>
      </c>
      <c r="I72" s="14">
        <v>0.25882339999999998</v>
      </c>
      <c r="J72" s="13">
        <f t="shared" si="46"/>
        <v>0.2281765</v>
      </c>
      <c r="K72" s="14">
        <f t="shared" si="47"/>
        <v>0.14005619999999996</v>
      </c>
      <c r="L72" s="15">
        <f t="shared" si="47"/>
        <v>8.812030000000004E-2</v>
      </c>
      <c r="M72" s="33">
        <f t="shared" si="48"/>
        <v>0.46853500380595564</v>
      </c>
      <c r="N72" s="33">
        <f t="shared" si="49"/>
        <v>0.28758979211289359</v>
      </c>
      <c r="O72" s="33">
        <f t="shared" si="50"/>
        <v>0.18094521169306205</v>
      </c>
      <c r="P72" s="34">
        <f t="shared" si="51"/>
        <v>0.61380641740056474</v>
      </c>
      <c r="Q72" s="35">
        <f t="shared" si="52"/>
        <v>0.38619358259943526</v>
      </c>
      <c r="R72" s="4">
        <v>2013</v>
      </c>
      <c r="S72" s="4" t="s">
        <v>471</v>
      </c>
      <c r="T72" s="4" t="s">
        <v>20</v>
      </c>
      <c r="U72" s="4" t="s">
        <v>84</v>
      </c>
      <c r="V72" s="128" t="s">
        <v>314</v>
      </c>
      <c r="W72" s="13">
        <v>0.40806350000000002</v>
      </c>
      <c r="X72" s="14">
        <v>0.3642107</v>
      </c>
      <c r="Y72" s="14">
        <v>0.26012940000000001</v>
      </c>
      <c r="Z72" s="13">
        <f t="shared" si="53"/>
        <v>0.14793410000000001</v>
      </c>
      <c r="AA72" s="14">
        <f t="shared" si="54"/>
        <v>4.3852800000000025E-2</v>
      </c>
      <c r="AB72" s="15">
        <f t="shared" si="54"/>
        <v>0.10408129999999999</v>
      </c>
      <c r="AC72" s="33">
        <f t="shared" si="55"/>
        <v>0.36252715570003197</v>
      </c>
      <c r="AD72" s="33">
        <f t="shared" si="56"/>
        <v>0.10746562728594942</v>
      </c>
      <c r="AE72" s="33">
        <f t="shared" si="57"/>
        <v>0.25506152841408258</v>
      </c>
      <c r="AF72" s="34">
        <f t="shared" si="58"/>
        <v>0.29643469626002406</v>
      </c>
      <c r="AG72" s="35">
        <f t="shared" si="59"/>
        <v>0.70356530373997594</v>
      </c>
    </row>
    <row r="73" spans="1:33" ht="11.45" customHeight="1" x14ac:dyDescent="0.2">
      <c r="A73" s="4">
        <v>2010</v>
      </c>
      <c r="B73" s="222" t="s">
        <v>559</v>
      </c>
      <c r="C73" s="4" t="s">
        <v>471</v>
      </c>
      <c r="D73" s="4" t="s">
        <v>4</v>
      </c>
      <c r="E73" s="4" t="s">
        <v>85</v>
      </c>
      <c r="F73" s="128" t="s">
        <v>314</v>
      </c>
      <c r="G73" s="13">
        <v>0.47815210000000002</v>
      </c>
      <c r="H73" s="14">
        <v>0.33747769999999999</v>
      </c>
      <c r="I73" s="14">
        <v>0.26107550000000002</v>
      </c>
      <c r="J73" s="13">
        <f t="shared" si="46"/>
        <v>0.21707660000000001</v>
      </c>
      <c r="K73" s="14">
        <f t="shared" si="47"/>
        <v>0.14067440000000003</v>
      </c>
      <c r="L73" s="15">
        <f t="shared" si="47"/>
        <v>7.6402199999999976E-2</v>
      </c>
      <c r="M73" s="33">
        <f t="shared" si="48"/>
        <v>0.45399068622724859</v>
      </c>
      <c r="N73" s="33">
        <f t="shared" si="49"/>
        <v>0.29420429189791286</v>
      </c>
      <c r="O73" s="33">
        <f t="shared" si="50"/>
        <v>0.15978639432933572</v>
      </c>
      <c r="P73" s="34">
        <f t="shared" si="51"/>
        <v>0.64804036916001095</v>
      </c>
      <c r="Q73" s="35">
        <f t="shared" si="52"/>
        <v>0.3519596308399891</v>
      </c>
      <c r="R73" s="4">
        <v>2010</v>
      </c>
      <c r="S73" s="4" t="s">
        <v>471</v>
      </c>
      <c r="T73" s="4" t="s">
        <v>4</v>
      </c>
      <c r="U73" s="4" t="s">
        <v>85</v>
      </c>
      <c r="V73" s="128" t="s">
        <v>314</v>
      </c>
      <c r="W73" s="13">
        <v>0.40823910000000002</v>
      </c>
      <c r="X73" s="14">
        <v>0.35250399999999998</v>
      </c>
      <c r="Y73" s="14">
        <v>0.26371830000000002</v>
      </c>
      <c r="Z73" s="13">
        <f t="shared" si="53"/>
        <v>0.1445208</v>
      </c>
      <c r="AA73" s="14">
        <f t="shared" si="54"/>
        <v>5.5735100000000037E-2</v>
      </c>
      <c r="AB73" s="15">
        <f t="shared" si="54"/>
        <v>8.8785699999999967E-2</v>
      </c>
      <c r="AC73" s="33">
        <f t="shared" si="55"/>
        <v>0.35401018667736628</v>
      </c>
      <c r="AD73" s="33">
        <f t="shared" si="56"/>
        <v>0.13652562922071901</v>
      </c>
      <c r="AE73" s="33">
        <f t="shared" si="57"/>
        <v>0.21748455745664724</v>
      </c>
      <c r="AF73" s="34">
        <f t="shared" si="58"/>
        <v>0.38565452170206665</v>
      </c>
      <c r="AG73" s="35">
        <f t="shared" si="59"/>
        <v>0.61434547829793329</v>
      </c>
    </row>
    <row r="74" spans="1:33" ht="11.45" customHeight="1" x14ac:dyDescent="0.2">
      <c r="A74" s="4">
        <v>2007</v>
      </c>
      <c r="B74" s="222" t="s">
        <v>559</v>
      </c>
      <c r="C74" s="4" t="s">
        <v>471</v>
      </c>
      <c r="D74" s="4" t="s">
        <v>6</v>
      </c>
      <c r="E74" s="4" t="s">
        <v>86</v>
      </c>
      <c r="F74" s="128" t="s">
        <v>314</v>
      </c>
      <c r="G74" s="13">
        <v>0.46892669999999997</v>
      </c>
      <c r="H74" s="14">
        <v>0.34956429999999999</v>
      </c>
      <c r="I74" s="14">
        <v>0.26392850000000001</v>
      </c>
      <c r="J74" s="13">
        <f t="shared" si="46"/>
        <v>0.20499819999999996</v>
      </c>
      <c r="K74" s="14">
        <f t="shared" si="47"/>
        <v>0.11936239999999998</v>
      </c>
      <c r="L74" s="15">
        <f t="shared" si="47"/>
        <v>8.5635799999999984E-2</v>
      </c>
      <c r="M74" s="33">
        <f t="shared" si="48"/>
        <v>0.43716469972812377</v>
      </c>
      <c r="N74" s="33">
        <f t="shared" si="49"/>
        <v>0.25454383382306867</v>
      </c>
      <c r="O74" s="33">
        <f t="shared" si="50"/>
        <v>0.18262086590505508</v>
      </c>
      <c r="P74" s="34">
        <f t="shared" si="51"/>
        <v>0.58226072228926884</v>
      </c>
      <c r="Q74" s="35">
        <f t="shared" si="52"/>
        <v>0.41773927771073111</v>
      </c>
      <c r="R74" s="4">
        <v>2007</v>
      </c>
      <c r="S74" s="4" t="s">
        <v>471</v>
      </c>
      <c r="T74" s="4" t="s">
        <v>6</v>
      </c>
      <c r="U74" s="4" t="s">
        <v>86</v>
      </c>
      <c r="V74" s="128" t="s">
        <v>314</v>
      </c>
      <c r="W74" s="13">
        <v>0.4033157</v>
      </c>
      <c r="X74" s="14">
        <v>0.36392940000000001</v>
      </c>
      <c r="Y74" s="14">
        <v>0.26259080000000001</v>
      </c>
      <c r="Z74" s="13">
        <f t="shared" si="53"/>
        <v>0.14072489999999999</v>
      </c>
      <c r="AA74" s="14">
        <f t="shared" si="54"/>
        <v>3.9386299999999985E-2</v>
      </c>
      <c r="AB74" s="15">
        <f t="shared" si="54"/>
        <v>0.1013386</v>
      </c>
      <c r="AC74" s="33">
        <f t="shared" si="55"/>
        <v>0.34891996517864288</v>
      </c>
      <c r="AD74" s="33">
        <f t="shared" si="56"/>
        <v>9.7656252905602203E-2</v>
      </c>
      <c r="AE74" s="33">
        <f t="shared" si="57"/>
        <v>0.25126371227304067</v>
      </c>
      <c r="AF74" s="34">
        <f t="shared" si="58"/>
        <v>0.27988152771826441</v>
      </c>
      <c r="AG74" s="35">
        <f t="shared" si="59"/>
        <v>0.72011847228173553</v>
      </c>
    </row>
    <row r="75" spans="1:33" ht="11.45" customHeight="1" x14ac:dyDescent="0.2">
      <c r="A75" s="4">
        <v>2004</v>
      </c>
      <c r="B75" s="222" t="s">
        <v>559</v>
      </c>
      <c r="C75" s="4" t="s">
        <v>471</v>
      </c>
      <c r="D75" s="4" t="s">
        <v>8</v>
      </c>
      <c r="E75" s="4" t="s">
        <v>87</v>
      </c>
      <c r="F75" s="128" t="s">
        <v>314</v>
      </c>
      <c r="G75" s="13">
        <v>0.47154269999999998</v>
      </c>
      <c r="H75" s="14">
        <v>0.3491398</v>
      </c>
      <c r="I75" s="14">
        <v>0.25724279999999999</v>
      </c>
      <c r="J75" s="13">
        <f t="shared" si="46"/>
        <v>0.21429989999999999</v>
      </c>
      <c r="K75" s="14">
        <f t="shared" si="47"/>
        <v>0.12240289999999998</v>
      </c>
      <c r="L75" s="15">
        <f t="shared" si="47"/>
        <v>9.1897000000000006E-2</v>
      </c>
      <c r="M75" s="33">
        <f t="shared" si="48"/>
        <v>0.45446552348281499</v>
      </c>
      <c r="N75" s="33">
        <f t="shared" si="49"/>
        <v>0.25957967327243109</v>
      </c>
      <c r="O75" s="33">
        <f t="shared" si="50"/>
        <v>0.19488585021038393</v>
      </c>
      <c r="P75" s="34">
        <f t="shared" si="51"/>
        <v>0.57117572150056994</v>
      </c>
      <c r="Q75" s="35">
        <f t="shared" si="52"/>
        <v>0.42882427849943006</v>
      </c>
      <c r="R75" s="4">
        <v>2004</v>
      </c>
      <c r="S75" s="4" t="s">
        <v>471</v>
      </c>
      <c r="T75" s="4" t="s">
        <v>8</v>
      </c>
      <c r="U75" s="4" t="s">
        <v>87</v>
      </c>
      <c r="V75" s="128" t="s">
        <v>314</v>
      </c>
      <c r="W75" s="13">
        <v>0.40845860000000001</v>
      </c>
      <c r="X75" s="14">
        <v>0.36446840000000003</v>
      </c>
      <c r="Y75" s="14">
        <v>0.25706469999999998</v>
      </c>
      <c r="Z75" s="13">
        <f t="shared" si="53"/>
        <v>0.15139390000000003</v>
      </c>
      <c r="AA75" s="14">
        <f t="shared" si="54"/>
        <v>4.3990199999999979E-2</v>
      </c>
      <c r="AB75" s="15">
        <f t="shared" si="54"/>
        <v>0.10740370000000005</v>
      </c>
      <c r="AC75" s="33">
        <f t="shared" si="55"/>
        <v>0.37064686604713432</v>
      </c>
      <c r="AD75" s="33">
        <f t="shared" si="56"/>
        <v>0.10769806291261827</v>
      </c>
      <c r="AE75" s="33">
        <f t="shared" si="57"/>
        <v>0.26294880313451607</v>
      </c>
      <c r="AF75" s="34">
        <f t="shared" si="58"/>
        <v>0.29056784982750278</v>
      </c>
      <c r="AG75" s="35">
        <f t="shared" si="59"/>
        <v>0.70943215017249728</v>
      </c>
    </row>
    <row r="76" spans="1:33" ht="11.45" customHeight="1" x14ac:dyDescent="0.2">
      <c r="A76" s="4">
        <v>2000</v>
      </c>
      <c r="B76" s="222" t="s">
        <v>559</v>
      </c>
      <c r="C76" s="4" t="s">
        <v>471</v>
      </c>
      <c r="D76" s="4" t="s">
        <v>10</v>
      </c>
      <c r="E76" s="4" t="s">
        <v>88</v>
      </c>
      <c r="F76" s="128" t="s">
        <v>314</v>
      </c>
      <c r="G76" s="13">
        <v>0.467949</v>
      </c>
      <c r="H76" s="14">
        <v>0.32544299999999998</v>
      </c>
      <c r="I76" s="14">
        <v>0.25169239999999998</v>
      </c>
      <c r="J76" s="13">
        <f t="shared" si="46"/>
        <v>0.21625660000000002</v>
      </c>
      <c r="K76" s="14">
        <f t="shared" si="47"/>
        <v>0.14250600000000002</v>
      </c>
      <c r="L76" s="15">
        <f t="shared" si="47"/>
        <v>7.3750599999999999E-2</v>
      </c>
      <c r="M76" s="33">
        <f t="shared" si="48"/>
        <v>0.46213711323242496</v>
      </c>
      <c r="N76" s="33">
        <f t="shared" si="49"/>
        <v>0.30453318630876447</v>
      </c>
      <c r="O76" s="33">
        <f t="shared" si="50"/>
        <v>0.15760392692366049</v>
      </c>
      <c r="P76" s="34">
        <f t="shared" si="51"/>
        <v>0.65896717140656058</v>
      </c>
      <c r="Q76" s="35">
        <f t="shared" si="52"/>
        <v>0.34103282859343942</v>
      </c>
      <c r="R76" s="4">
        <v>2000</v>
      </c>
      <c r="S76" s="4" t="s">
        <v>471</v>
      </c>
      <c r="T76" s="4" t="s">
        <v>10</v>
      </c>
      <c r="U76" s="4" t="s">
        <v>88</v>
      </c>
      <c r="V76" s="128" t="s">
        <v>314</v>
      </c>
      <c r="W76" s="13">
        <v>0.40728379999999997</v>
      </c>
      <c r="X76" s="14">
        <v>0.33156370000000002</v>
      </c>
      <c r="Y76" s="14">
        <v>0.24984319999999999</v>
      </c>
      <c r="Z76" s="13">
        <f t="shared" si="53"/>
        <v>0.15744059999999999</v>
      </c>
      <c r="AA76" s="14">
        <f t="shared" si="54"/>
        <v>7.5720099999999957E-2</v>
      </c>
      <c r="AB76" s="15">
        <f t="shared" si="54"/>
        <v>8.1720500000000029E-2</v>
      </c>
      <c r="AC76" s="33">
        <f t="shared" si="55"/>
        <v>0.3865623921206785</v>
      </c>
      <c r="AD76" s="33">
        <f t="shared" si="56"/>
        <v>0.1859148338333122</v>
      </c>
      <c r="AE76" s="33">
        <f t="shared" si="57"/>
        <v>0.2006475582873663</v>
      </c>
      <c r="AF76" s="34">
        <f t="shared" si="58"/>
        <v>0.48094392424825594</v>
      </c>
      <c r="AG76" s="35">
        <f t="shared" si="59"/>
        <v>0.51905607575174406</v>
      </c>
    </row>
    <row r="77" spans="1:33" ht="11.45" customHeight="1" x14ac:dyDescent="0.2">
      <c r="A77" s="4">
        <v>1995</v>
      </c>
      <c r="B77" s="222" t="s">
        <v>559</v>
      </c>
      <c r="C77" s="4" t="s">
        <v>471</v>
      </c>
      <c r="D77" s="4" t="s">
        <v>12</v>
      </c>
      <c r="E77" s="4" t="s">
        <v>89</v>
      </c>
      <c r="F77" s="128" t="s">
        <v>314</v>
      </c>
      <c r="G77" s="13">
        <v>0.47540759999999999</v>
      </c>
      <c r="H77" s="14">
        <v>0.2710379</v>
      </c>
      <c r="I77" s="14">
        <v>0.21647640000000001</v>
      </c>
      <c r="J77" s="13">
        <f t="shared" si="46"/>
        <v>0.25893119999999997</v>
      </c>
      <c r="K77" s="14">
        <f t="shared" si="47"/>
        <v>0.20436969999999999</v>
      </c>
      <c r="L77" s="15">
        <f t="shared" si="47"/>
        <v>5.4561499999999985E-2</v>
      </c>
      <c r="M77" s="33">
        <f t="shared" si="48"/>
        <v>0.54465094794445856</v>
      </c>
      <c r="N77" s="33">
        <f t="shared" si="49"/>
        <v>0.4298831150364445</v>
      </c>
      <c r="O77" s="33">
        <f t="shared" si="50"/>
        <v>0.11476783290801407</v>
      </c>
      <c r="P77" s="34">
        <f t="shared" si="51"/>
        <v>0.78928186329032579</v>
      </c>
      <c r="Q77" s="35">
        <f t="shared" si="52"/>
        <v>0.21071813670967418</v>
      </c>
      <c r="R77" s="4">
        <v>1995</v>
      </c>
      <c r="S77" s="4" t="s">
        <v>471</v>
      </c>
      <c r="T77" s="4" t="s">
        <v>12</v>
      </c>
      <c r="U77" s="4" t="s">
        <v>89</v>
      </c>
      <c r="V77" s="128" t="s">
        <v>314</v>
      </c>
      <c r="W77" s="13">
        <v>0.42972529999999998</v>
      </c>
      <c r="X77" s="14">
        <v>0.27284910000000001</v>
      </c>
      <c r="Y77" s="14">
        <v>0.22223599999999999</v>
      </c>
      <c r="Z77" s="13">
        <f t="shared" si="53"/>
        <v>0.20748929999999999</v>
      </c>
      <c r="AA77" s="14">
        <f t="shared" si="54"/>
        <v>0.15687619999999997</v>
      </c>
      <c r="AB77" s="15">
        <f t="shared" si="54"/>
        <v>5.0613100000000022E-2</v>
      </c>
      <c r="AC77" s="33">
        <f t="shared" si="55"/>
        <v>0.48284171306646362</v>
      </c>
      <c r="AD77" s="33">
        <f t="shared" si="56"/>
        <v>0.36506158701849756</v>
      </c>
      <c r="AE77" s="33">
        <f t="shared" si="57"/>
        <v>0.11778012604796605</v>
      </c>
      <c r="AF77" s="34">
        <f t="shared" si="58"/>
        <v>0.75606886716568023</v>
      </c>
      <c r="AG77" s="35">
        <f t="shared" si="59"/>
        <v>0.24393113283431977</v>
      </c>
    </row>
    <row r="78" spans="1:33" ht="11.45" customHeight="1" x14ac:dyDescent="0.2">
      <c r="A78" s="4">
        <v>1991</v>
      </c>
      <c r="B78" s="222" t="s">
        <v>559</v>
      </c>
      <c r="C78" s="4" t="s">
        <v>471</v>
      </c>
      <c r="D78" s="4" t="s">
        <v>14</v>
      </c>
      <c r="E78" s="4" t="s">
        <v>90</v>
      </c>
      <c r="F78" s="128" t="s">
        <v>314</v>
      </c>
      <c r="G78" s="13">
        <v>0.40643170000000001</v>
      </c>
      <c r="H78" s="14">
        <v>0.25842110000000001</v>
      </c>
      <c r="I78" s="14">
        <v>0.20915819999999999</v>
      </c>
      <c r="J78" s="13">
        <f t="shared" si="46"/>
        <v>0.19727350000000002</v>
      </c>
      <c r="K78" s="14">
        <f t="shared" si="47"/>
        <v>0.14801059999999999</v>
      </c>
      <c r="L78" s="15">
        <f t="shared" si="47"/>
        <v>4.9262900000000026E-2</v>
      </c>
      <c r="M78" s="33">
        <f t="shared" si="48"/>
        <v>0.48537921623731617</v>
      </c>
      <c r="N78" s="33">
        <f t="shared" si="49"/>
        <v>0.364170904976162</v>
      </c>
      <c r="O78" s="33">
        <f t="shared" si="50"/>
        <v>0.12120831126115415</v>
      </c>
      <c r="P78" s="34">
        <f t="shared" si="51"/>
        <v>0.75028120857591096</v>
      </c>
      <c r="Q78" s="35">
        <f t="shared" si="52"/>
        <v>0.24971879142408901</v>
      </c>
      <c r="R78" s="4">
        <v>1991</v>
      </c>
      <c r="S78" s="4" t="s">
        <v>471</v>
      </c>
      <c r="T78" s="4" t="s">
        <v>14</v>
      </c>
      <c r="U78" s="4" t="s">
        <v>90</v>
      </c>
      <c r="V78" s="128" t="s">
        <v>314</v>
      </c>
      <c r="W78" s="13">
        <v>0.35959370000000002</v>
      </c>
      <c r="X78" s="14">
        <v>0.25253979999999998</v>
      </c>
      <c r="Y78" s="14">
        <v>0.20780509999999999</v>
      </c>
      <c r="Z78" s="13">
        <f t="shared" si="53"/>
        <v>0.15178860000000002</v>
      </c>
      <c r="AA78" s="14">
        <f t="shared" si="54"/>
        <v>0.10705390000000004</v>
      </c>
      <c r="AB78" s="15">
        <f t="shared" si="54"/>
        <v>4.4734699999999988E-2</v>
      </c>
      <c r="AC78" s="33">
        <f t="shared" si="55"/>
        <v>0.42211139961573302</v>
      </c>
      <c r="AD78" s="33">
        <f t="shared" si="56"/>
        <v>0.29770794093444913</v>
      </c>
      <c r="AE78" s="33">
        <f t="shared" si="57"/>
        <v>0.12440345868128387</v>
      </c>
      <c r="AF78" s="34">
        <f t="shared" si="58"/>
        <v>0.70528287368089582</v>
      </c>
      <c r="AG78" s="35">
        <f t="shared" si="59"/>
        <v>0.29471712631910418</v>
      </c>
    </row>
    <row r="79" spans="1:33" ht="11.45" customHeight="1" x14ac:dyDescent="0.2">
      <c r="A79" s="4">
        <v>1987</v>
      </c>
      <c r="B79" s="222" t="s">
        <v>559</v>
      </c>
      <c r="C79" s="4" t="s">
        <v>471</v>
      </c>
      <c r="D79" s="4" t="s">
        <v>16</v>
      </c>
      <c r="E79" s="4" t="s">
        <v>91</v>
      </c>
      <c r="F79" s="128" t="s">
        <v>314</v>
      </c>
      <c r="G79" s="13">
        <v>0.38792189999999999</v>
      </c>
      <c r="H79" s="14">
        <v>0.25948520000000003</v>
      </c>
      <c r="I79" s="14">
        <v>0.20690790000000001</v>
      </c>
      <c r="J79" s="13">
        <f t="shared" si="46"/>
        <v>0.18101399999999998</v>
      </c>
      <c r="K79" s="14">
        <f t="shared" si="47"/>
        <v>0.12843669999999996</v>
      </c>
      <c r="L79" s="15">
        <f t="shared" si="47"/>
        <v>5.2577300000000021E-2</v>
      </c>
      <c r="M79" s="33">
        <f t="shared" si="48"/>
        <v>0.46662485412656513</v>
      </c>
      <c r="N79" s="33">
        <f t="shared" si="49"/>
        <v>0.3310890671550123</v>
      </c>
      <c r="O79" s="33">
        <f t="shared" si="50"/>
        <v>0.13553578697155283</v>
      </c>
      <c r="P79" s="34">
        <f t="shared" si="51"/>
        <v>0.70954014606604998</v>
      </c>
      <c r="Q79" s="35">
        <f t="shared" si="52"/>
        <v>0.29045985393395002</v>
      </c>
      <c r="R79" s="4">
        <v>1987</v>
      </c>
      <c r="S79" s="4" t="s">
        <v>471</v>
      </c>
      <c r="T79" s="4" t="s">
        <v>16</v>
      </c>
      <c r="U79" s="4" t="s">
        <v>91</v>
      </c>
      <c r="V79" s="128" t="s">
        <v>314</v>
      </c>
      <c r="W79" s="13">
        <v>0.34221839999999998</v>
      </c>
      <c r="X79" s="14">
        <v>0.25052020000000003</v>
      </c>
      <c r="Y79" s="14">
        <v>0.2031722</v>
      </c>
      <c r="Z79" s="13">
        <f t="shared" si="53"/>
        <v>0.13904619999999998</v>
      </c>
      <c r="AA79" s="14">
        <f t="shared" si="54"/>
        <v>9.1698199999999952E-2</v>
      </c>
      <c r="AB79" s="15">
        <f t="shared" si="54"/>
        <v>4.7348000000000029E-2</v>
      </c>
      <c r="AC79" s="33">
        <f t="shared" si="55"/>
        <v>0.40630836915840873</v>
      </c>
      <c r="AD79" s="33">
        <f t="shared" si="56"/>
        <v>0.26795227842804464</v>
      </c>
      <c r="AE79" s="33">
        <f t="shared" si="57"/>
        <v>0.13835609073036409</v>
      </c>
      <c r="AF79" s="34">
        <f t="shared" si="58"/>
        <v>0.6594800864748549</v>
      </c>
      <c r="AG79" s="35">
        <f t="shared" si="59"/>
        <v>0.34051991352514516</v>
      </c>
    </row>
    <row r="80" spans="1:33" ht="11.45" customHeight="1" x14ac:dyDescent="0.2">
      <c r="A80" s="7">
        <v>2010</v>
      </c>
      <c r="B80" s="447" t="s">
        <v>559</v>
      </c>
      <c r="C80" s="7" t="s">
        <v>472</v>
      </c>
      <c r="D80" s="7" t="s">
        <v>4</v>
      </c>
      <c r="E80" s="7" t="s">
        <v>92</v>
      </c>
      <c r="F80" s="130" t="s">
        <v>416</v>
      </c>
      <c r="G80" s="19">
        <v>0.49359389999999997</v>
      </c>
      <c r="H80" s="20">
        <v>0.30728240000000001</v>
      </c>
      <c r="I80" s="20">
        <v>0.2892267</v>
      </c>
      <c r="J80" s="19">
        <f t="shared" si="46"/>
        <v>0.20436719999999997</v>
      </c>
      <c r="K80" s="20">
        <f t="shared" si="47"/>
        <v>0.18631149999999996</v>
      </c>
      <c r="L80" s="21">
        <f t="shared" si="47"/>
        <v>1.8055700000000008E-2</v>
      </c>
      <c r="M80" s="36">
        <f t="shared" si="48"/>
        <v>0.41403915242874756</v>
      </c>
      <c r="N80" s="36">
        <f t="shared" si="49"/>
        <v>0.37745908124067168</v>
      </c>
      <c r="O80" s="36">
        <f t="shared" si="50"/>
        <v>3.658007118807588E-2</v>
      </c>
      <c r="P80" s="37">
        <f t="shared" si="51"/>
        <v>0.91165069541491972</v>
      </c>
      <c r="Q80" s="38">
        <f t="shared" si="52"/>
        <v>8.8349304585080238E-2</v>
      </c>
      <c r="R80" s="7">
        <v>2010</v>
      </c>
      <c r="S80" s="7" t="s">
        <v>472</v>
      </c>
      <c r="T80" s="7" t="s">
        <v>4</v>
      </c>
      <c r="U80" s="7" t="s">
        <v>92</v>
      </c>
      <c r="V80" s="130" t="s">
        <v>416</v>
      </c>
      <c r="W80" s="19">
        <v>0.43711539999999999</v>
      </c>
      <c r="X80" s="20">
        <v>0.31226890000000002</v>
      </c>
      <c r="Y80" s="20">
        <v>0.29402739999999999</v>
      </c>
      <c r="Z80" s="19">
        <f t="shared" si="53"/>
        <v>0.14308799999999999</v>
      </c>
      <c r="AA80" s="20">
        <f t="shared" si="54"/>
        <v>0.12484649999999997</v>
      </c>
      <c r="AB80" s="21">
        <f t="shared" si="54"/>
        <v>1.8241500000000022E-2</v>
      </c>
      <c r="AC80" s="36">
        <f t="shared" si="55"/>
        <v>0.32734605095130487</v>
      </c>
      <c r="AD80" s="36">
        <f t="shared" si="56"/>
        <v>0.28561450820538459</v>
      </c>
      <c r="AE80" s="36">
        <f t="shared" si="57"/>
        <v>4.1731542745920239E-2</v>
      </c>
      <c r="AF80" s="37">
        <f t="shared" si="58"/>
        <v>0.87251551492787638</v>
      </c>
      <c r="AG80" s="38">
        <f t="shared" si="59"/>
        <v>0.12748448507212359</v>
      </c>
    </row>
    <row r="81" spans="1:33" ht="11.45" customHeight="1" x14ac:dyDescent="0.2">
      <c r="A81" s="4">
        <v>2005</v>
      </c>
      <c r="B81" s="222" t="s">
        <v>559</v>
      </c>
      <c r="C81" s="4" t="s">
        <v>472</v>
      </c>
      <c r="D81" s="4" t="s">
        <v>8</v>
      </c>
      <c r="E81" s="4" t="s">
        <v>93</v>
      </c>
      <c r="F81" s="128" t="s">
        <v>416</v>
      </c>
      <c r="G81" s="13">
        <v>0.47766599999999998</v>
      </c>
      <c r="H81" s="14">
        <v>0.29480079999999997</v>
      </c>
      <c r="I81" s="14">
        <v>0.27956520000000001</v>
      </c>
      <c r="J81" s="13">
        <f t="shared" si="46"/>
        <v>0.19810079999999997</v>
      </c>
      <c r="K81" s="14">
        <f t="shared" si="47"/>
        <v>0.18286520000000001</v>
      </c>
      <c r="L81" s="15">
        <f t="shared" si="47"/>
        <v>1.523559999999996E-2</v>
      </c>
      <c r="M81" s="39">
        <f t="shared" si="48"/>
        <v>0.41472660813204199</v>
      </c>
      <c r="N81" s="39">
        <f t="shared" si="49"/>
        <v>0.38283068085231103</v>
      </c>
      <c r="O81" s="39">
        <f t="shared" si="50"/>
        <v>3.1895927279730944E-2</v>
      </c>
      <c r="P81" s="34">
        <f t="shared" si="51"/>
        <v>0.92309167857979391</v>
      </c>
      <c r="Q81" s="35">
        <f t="shared" si="52"/>
        <v>7.6908321420206094E-2</v>
      </c>
      <c r="R81" s="4">
        <v>2005</v>
      </c>
      <c r="S81" s="4" t="s">
        <v>472</v>
      </c>
      <c r="T81" s="4" t="s">
        <v>8</v>
      </c>
      <c r="U81" s="4" t="s">
        <v>93</v>
      </c>
      <c r="V81" s="128" t="s">
        <v>416</v>
      </c>
      <c r="W81" s="13">
        <v>0.41025060000000002</v>
      </c>
      <c r="X81" s="14">
        <v>0.2909486</v>
      </c>
      <c r="Y81" s="14">
        <v>0.27537600000000001</v>
      </c>
      <c r="Z81" s="13">
        <f t="shared" si="53"/>
        <v>0.13487460000000001</v>
      </c>
      <c r="AA81" s="14">
        <f t="shared" si="54"/>
        <v>0.11930200000000002</v>
      </c>
      <c r="AB81" s="15">
        <f t="shared" si="54"/>
        <v>1.5572599999999992E-2</v>
      </c>
      <c r="AC81" s="39">
        <f t="shared" si="55"/>
        <v>0.3287614935846529</v>
      </c>
      <c r="AD81" s="39">
        <f t="shared" si="56"/>
        <v>0.29080274349385477</v>
      </c>
      <c r="AE81" s="39">
        <f t="shared" si="57"/>
        <v>3.7958750090798139E-2</v>
      </c>
      <c r="AF81" s="34">
        <f t="shared" si="58"/>
        <v>0.88454015804310082</v>
      </c>
      <c r="AG81" s="35">
        <f t="shared" si="59"/>
        <v>0.11545984195689915</v>
      </c>
    </row>
    <row r="82" spans="1:33" ht="11.45" customHeight="1" x14ac:dyDescent="0.2">
      <c r="A82" s="4">
        <v>2000</v>
      </c>
      <c r="B82" s="222" t="s">
        <v>559</v>
      </c>
      <c r="C82" s="4" t="s">
        <v>472</v>
      </c>
      <c r="D82" s="4" t="s">
        <v>10</v>
      </c>
      <c r="E82" s="4" t="s">
        <v>94</v>
      </c>
      <c r="F82" s="128" t="s">
        <v>416</v>
      </c>
      <c r="G82" s="13">
        <v>0.48265200000000003</v>
      </c>
      <c r="H82" s="14">
        <v>0.29995640000000001</v>
      </c>
      <c r="I82" s="14">
        <v>0.27782440000000003</v>
      </c>
      <c r="J82" s="13">
        <f t="shared" si="46"/>
        <v>0.2048276</v>
      </c>
      <c r="K82" s="14">
        <f t="shared" si="47"/>
        <v>0.18269560000000001</v>
      </c>
      <c r="L82" s="15">
        <f t="shared" si="47"/>
        <v>2.2131999999999985E-2</v>
      </c>
      <c r="M82" s="39">
        <f t="shared" si="48"/>
        <v>0.42437947009439508</v>
      </c>
      <c r="N82" s="39">
        <f t="shared" si="49"/>
        <v>0.37852448555066592</v>
      </c>
      <c r="O82" s="39">
        <f t="shared" si="50"/>
        <v>4.5854984543729195E-2</v>
      </c>
      <c r="P82" s="34">
        <f t="shared" si="51"/>
        <v>0.89194815542436667</v>
      </c>
      <c r="Q82" s="35">
        <f t="shared" si="52"/>
        <v>0.10805184457563329</v>
      </c>
      <c r="R82" s="4">
        <v>2000</v>
      </c>
      <c r="S82" s="4" t="s">
        <v>472</v>
      </c>
      <c r="T82" s="4" t="s">
        <v>10</v>
      </c>
      <c r="U82" s="4" t="s">
        <v>94</v>
      </c>
      <c r="V82" s="128" t="s">
        <v>416</v>
      </c>
      <c r="W82" s="13">
        <v>0.41854710000000001</v>
      </c>
      <c r="X82" s="14">
        <v>0.30239389999999999</v>
      </c>
      <c r="Y82" s="14">
        <v>0.27894269999999999</v>
      </c>
      <c r="Z82" s="13">
        <f t="shared" si="53"/>
        <v>0.13960440000000002</v>
      </c>
      <c r="AA82" s="14">
        <f t="shared" si="54"/>
        <v>0.11615320000000001</v>
      </c>
      <c r="AB82" s="15">
        <f t="shared" si="54"/>
        <v>2.3451200000000005E-2</v>
      </c>
      <c r="AC82" s="39">
        <f t="shared" si="55"/>
        <v>0.33354525691373804</v>
      </c>
      <c r="AD82" s="39">
        <f t="shared" si="56"/>
        <v>0.27751524260949367</v>
      </c>
      <c r="AE82" s="39">
        <f t="shared" si="57"/>
        <v>5.6030014304244383E-2</v>
      </c>
      <c r="AF82" s="34">
        <f t="shared" si="58"/>
        <v>0.83201675591886792</v>
      </c>
      <c r="AG82" s="35">
        <f t="shared" si="59"/>
        <v>0.16798324408113213</v>
      </c>
    </row>
    <row r="83" spans="1:33" ht="11.45" customHeight="1" x14ac:dyDescent="0.2">
      <c r="A83" s="4">
        <v>1994</v>
      </c>
      <c r="B83" s="222" t="s">
        <v>559</v>
      </c>
      <c r="C83" s="4" t="s">
        <v>472</v>
      </c>
      <c r="D83" s="4" t="s">
        <v>12</v>
      </c>
      <c r="E83" s="4" t="s">
        <v>95</v>
      </c>
      <c r="F83" s="128" t="s">
        <v>416</v>
      </c>
      <c r="G83" s="13">
        <v>0.48557679999999998</v>
      </c>
      <c r="H83" s="14">
        <v>0.30630479999999999</v>
      </c>
      <c r="I83" s="14">
        <v>0.28837000000000002</v>
      </c>
      <c r="J83" s="13">
        <f t="shared" si="46"/>
        <v>0.19720679999999996</v>
      </c>
      <c r="K83" s="14">
        <f t="shared" si="47"/>
        <v>0.17927199999999999</v>
      </c>
      <c r="L83" s="15">
        <f t="shared" si="47"/>
        <v>1.7934799999999973E-2</v>
      </c>
      <c r="M83" s="39">
        <f t="shared" si="48"/>
        <v>0.40612895838516166</v>
      </c>
      <c r="N83" s="39">
        <f t="shared" si="49"/>
        <v>0.36919391536004192</v>
      </c>
      <c r="O83" s="39">
        <f t="shared" si="50"/>
        <v>3.6935043025119761E-2</v>
      </c>
      <c r="P83" s="34">
        <f t="shared" si="51"/>
        <v>0.90905587434104718</v>
      </c>
      <c r="Q83" s="35">
        <f t="shared" si="52"/>
        <v>9.0944125658952824E-2</v>
      </c>
      <c r="R83" s="4">
        <v>1994</v>
      </c>
      <c r="S83" s="4" t="s">
        <v>472</v>
      </c>
      <c r="T83" s="4" t="s">
        <v>12</v>
      </c>
      <c r="U83" s="4" t="s">
        <v>95</v>
      </c>
      <c r="V83" s="128" t="s">
        <v>416</v>
      </c>
      <c r="W83" s="13">
        <v>0.43024489999999999</v>
      </c>
      <c r="X83" s="14">
        <v>0.31009799999999998</v>
      </c>
      <c r="Y83" s="14">
        <v>0.29215730000000001</v>
      </c>
      <c r="Z83" s="13">
        <f t="shared" si="53"/>
        <v>0.13808759999999998</v>
      </c>
      <c r="AA83" s="14">
        <f t="shared" si="54"/>
        <v>0.1201469</v>
      </c>
      <c r="AB83" s="15">
        <f t="shared" si="54"/>
        <v>1.7940699999999976E-2</v>
      </c>
      <c r="AC83" s="39">
        <f t="shared" si="55"/>
        <v>0.32095116060643597</v>
      </c>
      <c r="AD83" s="39">
        <f t="shared" si="56"/>
        <v>0.27925235139335763</v>
      </c>
      <c r="AE83" s="39">
        <f t="shared" si="57"/>
        <v>4.1698809213078357E-2</v>
      </c>
      <c r="AF83" s="34">
        <f t="shared" si="58"/>
        <v>0.87007740014309776</v>
      </c>
      <c r="AG83" s="35">
        <f t="shared" si="59"/>
        <v>0.12992259985690227</v>
      </c>
    </row>
    <row r="84" spans="1:33" ht="11.45" customHeight="1" x14ac:dyDescent="0.2">
      <c r="A84" s="4">
        <v>1989</v>
      </c>
      <c r="B84" s="222" t="s">
        <v>559</v>
      </c>
      <c r="C84" s="4" t="s">
        <v>472</v>
      </c>
      <c r="D84" s="4" t="s">
        <v>14</v>
      </c>
      <c r="E84" s="4" t="s">
        <v>96</v>
      </c>
      <c r="F84" s="128" t="s">
        <v>416</v>
      </c>
      <c r="G84" s="13">
        <v>0.47758509999999998</v>
      </c>
      <c r="H84" s="14">
        <v>0.30889689999999997</v>
      </c>
      <c r="I84" s="14">
        <v>0.28684179999999998</v>
      </c>
      <c r="J84" s="13">
        <f t="shared" si="46"/>
        <v>0.1907433</v>
      </c>
      <c r="K84" s="14">
        <f t="shared" si="47"/>
        <v>0.16868820000000001</v>
      </c>
      <c r="L84" s="15">
        <f t="shared" si="47"/>
        <v>2.2055099999999994E-2</v>
      </c>
      <c r="M84" s="39">
        <f t="shared" si="48"/>
        <v>0.39939122891396739</v>
      </c>
      <c r="N84" s="39">
        <f t="shared" si="49"/>
        <v>0.35321076809138313</v>
      </c>
      <c r="O84" s="39">
        <f t="shared" si="50"/>
        <v>4.6180460822584278E-2</v>
      </c>
      <c r="P84" s="34">
        <f t="shared" si="51"/>
        <v>0.88437287181253554</v>
      </c>
      <c r="Q84" s="35">
        <f t="shared" si="52"/>
        <v>0.11562712818746448</v>
      </c>
      <c r="R84" s="4">
        <v>1989</v>
      </c>
      <c r="S84" s="4" t="s">
        <v>472</v>
      </c>
      <c r="T84" s="4" t="s">
        <v>14</v>
      </c>
      <c r="U84" s="4" t="s">
        <v>96</v>
      </c>
      <c r="V84" s="128" t="s">
        <v>416</v>
      </c>
      <c r="W84" s="13">
        <v>0.4245352</v>
      </c>
      <c r="X84" s="14">
        <v>0.30841299999999999</v>
      </c>
      <c r="Y84" s="14">
        <v>0.28484949999999998</v>
      </c>
      <c r="Z84" s="13">
        <f t="shared" si="53"/>
        <v>0.13968570000000002</v>
      </c>
      <c r="AA84" s="14">
        <f t="shared" si="54"/>
        <v>0.11612220000000001</v>
      </c>
      <c r="AB84" s="15">
        <f t="shared" si="54"/>
        <v>2.3563500000000015E-2</v>
      </c>
      <c r="AC84" s="39">
        <f t="shared" si="55"/>
        <v>0.32903208026095371</v>
      </c>
      <c r="AD84" s="39">
        <f t="shared" si="56"/>
        <v>0.27352784880971004</v>
      </c>
      <c r="AE84" s="39">
        <f t="shared" si="57"/>
        <v>5.5504231451243655E-2</v>
      </c>
      <c r="AF84" s="34">
        <f t="shared" si="58"/>
        <v>0.83131057796180985</v>
      </c>
      <c r="AG84" s="35">
        <f t="shared" si="59"/>
        <v>0.1686894220381901</v>
      </c>
    </row>
    <row r="85" spans="1:33" ht="11.45" customHeight="1" x14ac:dyDescent="0.2">
      <c r="A85" s="4">
        <v>1984</v>
      </c>
      <c r="B85" s="222" t="s">
        <v>559</v>
      </c>
      <c r="C85" s="4" t="s">
        <v>472</v>
      </c>
      <c r="D85" s="4" t="s">
        <v>16</v>
      </c>
      <c r="E85" s="4" t="s">
        <v>97</v>
      </c>
      <c r="F85" s="128" t="s">
        <v>416</v>
      </c>
      <c r="G85" s="13">
        <v>0.49564819999999998</v>
      </c>
      <c r="H85" s="14">
        <v>0.3508908</v>
      </c>
      <c r="I85" s="14">
        <v>0.33790579999999998</v>
      </c>
      <c r="J85" s="13">
        <f t="shared" si="46"/>
        <v>0.1577424</v>
      </c>
      <c r="K85" s="14">
        <f t="shared" si="47"/>
        <v>0.14475739999999998</v>
      </c>
      <c r="L85" s="15">
        <f t="shared" si="47"/>
        <v>1.2985000000000024E-2</v>
      </c>
      <c r="M85" s="39">
        <f t="shared" si="48"/>
        <v>0.31825476214782988</v>
      </c>
      <c r="N85" s="39">
        <f t="shared" si="49"/>
        <v>0.29205674508653512</v>
      </c>
      <c r="O85" s="39">
        <f t="shared" si="50"/>
        <v>2.6198017061294734E-2</v>
      </c>
      <c r="P85" s="34">
        <f t="shared" si="51"/>
        <v>0.91768224649808783</v>
      </c>
      <c r="Q85" s="35">
        <f t="shared" si="52"/>
        <v>8.231775350191213E-2</v>
      </c>
      <c r="R85" s="4">
        <v>1984</v>
      </c>
      <c r="S85" s="4" t="s">
        <v>472</v>
      </c>
      <c r="T85" s="4" t="s">
        <v>16</v>
      </c>
      <c r="U85" s="4" t="s">
        <v>97</v>
      </c>
      <c r="V85" s="128" t="s">
        <v>416</v>
      </c>
      <c r="W85" s="13">
        <v>0.45851209999999998</v>
      </c>
      <c r="X85" s="14">
        <v>0.35352410000000001</v>
      </c>
      <c r="Y85" s="14">
        <v>0.34145700000000001</v>
      </c>
      <c r="Z85" s="13">
        <f t="shared" si="53"/>
        <v>0.11705509999999997</v>
      </c>
      <c r="AA85" s="14">
        <f t="shared" si="54"/>
        <v>0.10498799999999997</v>
      </c>
      <c r="AB85" s="15">
        <f t="shared" si="54"/>
        <v>1.2067099999999997E-2</v>
      </c>
      <c r="AC85" s="39">
        <f t="shared" si="55"/>
        <v>0.25529337175616518</v>
      </c>
      <c r="AD85" s="39">
        <f t="shared" si="56"/>
        <v>0.22897541853312045</v>
      </c>
      <c r="AE85" s="39">
        <f t="shared" si="57"/>
        <v>2.6317953223044709E-2</v>
      </c>
      <c r="AF85" s="34">
        <f t="shared" si="58"/>
        <v>0.8969109419410175</v>
      </c>
      <c r="AG85" s="35">
        <f t="shared" si="59"/>
        <v>0.10308905805898248</v>
      </c>
    </row>
    <row r="86" spans="1:33" ht="11.45" customHeight="1" x14ac:dyDescent="0.2">
      <c r="A86" s="10">
        <v>1978</v>
      </c>
      <c r="B86" s="233" t="s">
        <v>559</v>
      </c>
      <c r="C86" s="10" t="s">
        <v>472</v>
      </c>
      <c r="D86" s="10" t="s">
        <v>18</v>
      </c>
      <c r="E86" s="10" t="s">
        <v>98</v>
      </c>
      <c r="F86" s="131" t="s">
        <v>416</v>
      </c>
      <c r="G86" s="22">
        <v>0.61133519999999997</v>
      </c>
      <c r="H86" s="23">
        <v>0.55333160000000003</v>
      </c>
      <c r="I86" s="23">
        <v>0.3119073</v>
      </c>
      <c r="J86" s="22">
        <f t="shared" si="46"/>
        <v>0.29942789999999997</v>
      </c>
      <c r="K86" s="23">
        <f t="shared" si="47"/>
        <v>5.8003599999999933E-2</v>
      </c>
      <c r="L86" s="24">
        <f t="shared" si="47"/>
        <v>0.24142430000000004</v>
      </c>
      <c r="M86" s="40">
        <f t="shared" si="48"/>
        <v>0.48979332451329483</v>
      </c>
      <c r="N86" s="40">
        <f t="shared" si="49"/>
        <v>9.4880190115013724E-2</v>
      </c>
      <c r="O86" s="40">
        <f t="shared" si="50"/>
        <v>0.39491313439828107</v>
      </c>
      <c r="P86" s="41">
        <f t="shared" si="51"/>
        <v>0.19371474735654207</v>
      </c>
      <c r="Q86" s="42">
        <f t="shared" si="52"/>
        <v>0.80628525264345796</v>
      </c>
      <c r="R86" s="10">
        <v>1978</v>
      </c>
      <c r="S86" s="10" t="s">
        <v>472</v>
      </c>
      <c r="T86" s="10" t="s">
        <v>18</v>
      </c>
      <c r="U86" s="10" t="s">
        <v>98</v>
      </c>
      <c r="V86" s="131" t="s">
        <v>416</v>
      </c>
      <c r="W86" s="22">
        <v>0.56317340000000005</v>
      </c>
      <c r="X86" s="23">
        <v>0.54168740000000004</v>
      </c>
      <c r="Y86" s="23">
        <v>0.30729879999999998</v>
      </c>
      <c r="Z86" s="22">
        <f t="shared" si="53"/>
        <v>0.25587460000000006</v>
      </c>
      <c r="AA86" s="23">
        <f t="shared" si="54"/>
        <v>2.1486000000000005E-2</v>
      </c>
      <c r="AB86" s="24">
        <f t="shared" si="54"/>
        <v>0.23438860000000006</v>
      </c>
      <c r="AC86" s="40">
        <f t="shared" si="55"/>
        <v>0.45434425702634401</v>
      </c>
      <c r="AD86" s="40">
        <f t="shared" si="56"/>
        <v>3.8151659861776148E-2</v>
      </c>
      <c r="AE86" s="40">
        <f t="shared" si="57"/>
        <v>0.41619259716456786</v>
      </c>
      <c r="AF86" s="41">
        <f t="shared" si="58"/>
        <v>8.397082008139925E-2</v>
      </c>
      <c r="AG86" s="42">
        <f t="shared" si="59"/>
        <v>0.91602917991860078</v>
      </c>
    </row>
    <row r="87" spans="1:33" ht="11.45" customHeight="1" x14ac:dyDescent="0.2">
      <c r="A87" s="52">
        <v>2013</v>
      </c>
      <c r="B87" s="232" t="s">
        <v>560</v>
      </c>
      <c r="C87" s="52" t="s">
        <v>473</v>
      </c>
      <c r="D87" s="52" t="s">
        <v>20</v>
      </c>
      <c r="E87" s="52" t="s">
        <v>99</v>
      </c>
      <c r="F87" s="628" t="s">
        <v>415</v>
      </c>
      <c r="G87" s="55">
        <v>0.48061359999999997</v>
      </c>
      <c r="H87" s="56">
        <v>0.39433770000000001</v>
      </c>
      <c r="I87" s="56">
        <v>0.39433770000000001</v>
      </c>
      <c r="J87" s="55">
        <f t="shared" si="46"/>
        <v>8.6275899999999961E-2</v>
      </c>
      <c r="K87" s="56">
        <f t="shared" si="47"/>
        <v>8.6275899999999961E-2</v>
      </c>
      <c r="L87" s="57"/>
      <c r="M87" s="61">
        <f t="shared" si="48"/>
        <v>0.17951198218277628</v>
      </c>
      <c r="N87" s="61">
        <f t="shared" si="49"/>
        <v>0.17951198218277628</v>
      </c>
      <c r="O87" s="61">
        <f t="shared" si="50"/>
        <v>0</v>
      </c>
      <c r="P87" s="59">
        <f t="shared" si="51"/>
        <v>1</v>
      </c>
      <c r="Q87" s="60"/>
      <c r="R87" s="52">
        <v>2013</v>
      </c>
      <c r="S87" s="52" t="s">
        <v>473</v>
      </c>
      <c r="T87" s="52" t="s">
        <v>20</v>
      </c>
      <c r="U87" s="52" t="s">
        <v>99</v>
      </c>
      <c r="V87" s="628" t="s">
        <v>415</v>
      </c>
      <c r="W87" s="55">
        <v>0.46671000000000001</v>
      </c>
      <c r="X87" s="56">
        <v>0.40313480000000002</v>
      </c>
      <c r="Y87" s="56">
        <v>0.40313480000000002</v>
      </c>
      <c r="Z87" s="55">
        <f t="shared" si="53"/>
        <v>6.3575199999999998E-2</v>
      </c>
      <c r="AA87" s="56">
        <f t="shared" si="54"/>
        <v>6.3575199999999998E-2</v>
      </c>
      <c r="AB87" s="57"/>
      <c r="AC87" s="61">
        <f t="shared" si="55"/>
        <v>0.13621992243577383</v>
      </c>
      <c r="AD87" s="61">
        <f t="shared" si="56"/>
        <v>0.13621992243577383</v>
      </c>
      <c r="AE87" s="61">
        <f t="shared" si="57"/>
        <v>0</v>
      </c>
      <c r="AF87" s="59">
        <f t="shared" si="58"/>
        <v>1</v>
      </c>
      <c r="AG87" s="60"/>
    </row>
    <row r="88" spans="1:33" ht="11.45" customHeight="1" x14ac:dyDescent="0.2">
      <c r="A88" s="52">
        <v>2010</v>
      </c>
      <c r="B88" s="232" t="s">
        <v>560</v>
      </c>
      <c r="C88" s="52" t="s">
        <v>473</v>
      </c>
      <c r="D88" s="52" t="s">
        <v>4</v>
      </c>
      <c r="E88" s="52" t="s">
        <v>100</v>
      </c>
      <c r="F88" s="628" t="s">
        <v>415</v>
      </c>
      <c r="G88" s="55">
        <v>0.52613169999999998</v>
      </c>
      <c r="H88" s="56">
        <v>0.43722080000000002</v>
      </c>
      <c r="I88" s="56">
        <v>0.43722080000000002</v>
      </c>
      <c r="J88" s="55">
        <f t="shared" si="46"/>
        <v>8.8910899999999959E-2</v>
      </c>
      <c r="K88" s="56">
        <f t="shared" si="47"/>
        <v>8.8910899999999959E-2</v>
      </c>
      <c r="L88" s="57"/>
      <c r="M88" s="61">
        <f t="shared" si="48"/>
        <v>0.16898981756849085</v>
      </c>
      <c r="N88" s="61">
        <f t="shared" si="49"/>
        <v>0.16898981756849085</v>
      </c>
      <c r="O88" s="61">
        <f t="shared" si="50"/>
        <v>0</v>
      </c>
      <c r="P88" s="59">
        <f t="shared" si="51"/>
        <v>1</v>
      </c>
      <c r="Q88" s="60"/>
      <c r="R88" s="52">
        <v>2010</v>
      </c>
      <c r="S88" s="52" t="s">
        <v>473</v>
      </c>
      <c r="T88" s="52" t="s">
        <v>4</v>
      </c>
      <c r="U88" s="52" t="s">
        <v>100</v>
      </c>
      <c r="V88" s="628" t="s">
        <v>415</v>
      </c>
      <c r="W88" s="55">
        <v>0.50774200000000003</v>
      </c>
      <c r="X88" s="56">
        <v>0.44728699999999999</v>
      </c>
      <c r="Y88" s="56">
        <v>0.44728699999999999</v>
      </c>
      <c r="Z88" s="55">
        <f t="shared" si="53"/>
        <v>6.0455000000000036E-2</v>
      </c>
      <c r="AA88" s="56">
        <f t="shared" si="54"/>
        <v>6.0455000000000036E-2</v>
      </c>
      <c r="AB88" s="57"/>
      <c r="AC88" s="61">
        <f t="shared" si="55"/>
        <v>0.11906637623044782</v>
      </c>
      <c r="AD88" s="61">
        <f t="shared" si="56"/>
        <v>0.11906637623044782</v>
      </c>
      <c r="AE88" s="61">
        <f t="shared" si="57"/>
        <v>0</v>
      </c>
      <c r="AF88" s="59">
        <f t="shared" si="58"/>
        <v>1</v>
      </c>
      <c r="AG88" s="60"/>
    </row>
    <row r="89" spans="1:33" ht="11.45" customHeight="1" x14ac:dyDescent="0.2">
      <c r="A89" s="7">
        <v>2013</v>
      </c>
      <c r="B89" s="447" t="s">
        <v>559</v>
      </c>
      <c r="C89" s="7" t="s">
        <v>475</v>
      </c>
      <c r="D89" s="7" t="s">
        <v>20</v>
      </c>
      <c r="E89" s="7" t="s">
        <v>101</v>
      </c>
      <c r="F89" s="130" t="s">
        <v>314</v>
      </c>
      <c r="G89" s="19">
        <v>0.52029720000000002</v>
      </c>
      <c r="H89" s="20">
        <v>0.34428500000000001</v>
      </c>
      <c r="I89" s="20">
        <v>0.29105039999999999</v>
      </c>
      <c r="J89" s="19">
        <f t="shared" si="46"/>
        <v>0.22924680000000003</v>
      </c>
      <c r="K89" s="20">
        <f t="shared" si="47"/>
        <v>0.17601220000000001</v>
      </c>
      <c r="L89" s="21">
        <f t="shared" si="47"/>
        <v>5.3234600000000021E-2</v>
      </c>
      <c r="M89" s="36">
        <f t="shared" si="48"/>
        <v>0.44060740668986881</v>
      </c>
      <c r="N89" s="36">
        <f t="shared" si="49"/>
        <v>0.33829165330891653</v>
      </c>
      <c r="O89" s="36">
        <f t="shared" si="50"/>
        <v>0.10231575338095231</v>
      </c>
      <c r="P89" s="37">
        <f t="shared" si="51"/>
        <v>0.76778476297160958</v>
      </c>
      <c r="Q89" s="38">
        <f t="shared" si="52"/>
        <v>0.23221523702839042</v>
      </c>
      <c r="R89" s="7">
        <v>2013</v>
      </c>
      <c r="S89" s="7" t="s">
        <v>475</v>
      </c>
      <c r="T89" s="7" t="s">
        <v>20</v>
      </c>
      <c r="U89" s="7" t="s">
        <v>101</v>
      </c>
      <c r="V89" s="130" t="s">
        <v>314</v>
      </c>
      <c r="W89" s="19">
        <v>0.4185046</v>
      </c>
      <c r="X89" s="20">
        <v>0.3427502</v>
      </c>
      <c r="Y89" s="20">
        <v>0.29570980000000002</v>
      </c>
      <c r="Z89" s="19">
        <f t="shared" si="53"/>
        <v>0.12279479999999998</v>
      </c>
      <c r="AA89" s="20">
        <f t="shared" si="54"/>
        <v>7.57544E-2</v>
      </c>
      <c r="AB89" s="21">
        <f t="shared" si="54"/>
        <v>4.7040399999999982E-2</v>
      </c>
      <c r="AC89" s="36">
        <f t="shared" si="55"/>
        <v>0.29341326236318543</v>
      </c>
      <c r="AD89" s="36">
        <f t="shared" si="56"/>
        <v>0.18101210834958564</v>
      </c>
      <c r="AE89" s="36">
        <f t="shared" si="57"/>
        <v>0.1124011540135998</v>
      </c>
      <c r="AF89" s="37">
        <f t="shared" si="58"/>
        <v>0.6169186317335914</v>
      </c>
      <c r="AG89" s="38">
        <f t="shared" si="59"/>
        <v>0.3830813682664086</v>
      </c>
    </row>
    <row r="90" spans="1:33" ht="11.45" customHeight="1" x14ac:dyDescent="0.2">
      <c r="A90" s="4">
        <v>2010</v>
      </c>
      <c r="B90" s="222" t="s">
        <v>559</v>
      </c>
      <c r="C90" s="4" t="s">
        <v>475</v>
      </c>
      <c r="D90" s="4" t="s">
        <v>4</v>
      </c>
      <c r="E90" s="4" t="s">
        <v>102</v>
      </c>
      <c r="F90" s="128" t="s">
        <v>314</v>
      </c>
      <c r="G90" s="13">
        <v>0.51421209999999995</v>
      </c>
      <c r="H90" s="14">
        <v>0.33813080000000001</v>
      </c>
      <c r="I90" s="14">
        <v>0.28529890000000002</v>
      </c>
      <c r="J90" s="13">
        <f t="shared" si="46"/>
        <v>0.22891319999999993</v>
      </c>
      <c r="K90" s="14">
        <f t="shared" si="47"/>
        <v>0.17608129999999994</v>
      </c>
      <c r="L90" s="15">
        <f t="shared" si="47"/>
        <v>5.2831899999999987E-2</v>
      </c>
      <c r="M90" s="39">
        <f t="shared" si="48"/>
        <v>0.44517272152872317</v>
      </c>
      <c r="N90" s="39">
        <f t="shared" si="49"/>
        <v>0.34242932050801594</v>
      </c>
      <c r="O90" s="39">
        <f t="shared" si="50"/>
        <v>0.1027434010207072</v>
      </c>
      <c r="P90" s="34">
        <f t="shared" si="51"/>
        <v>0.76920553292689109</v>
      </c>
      <c r="Q90" s="35">
        <f t="shared" si="52"/>
        <v>0.23079446707310894</v>
      </c>
      <c r="R90" s="4">
        <v>2010</v>
      </c>
      <c r="S90" s="4" t="s">
        <v>475</v>
      </c>
      <c r="T90" s="4" t="s">
        <v>4</v>
      </c>
      <c r="U90" s="4" t="s">
        <v>102</v>
      </c>
      <c r="V90" s="128" t="s">
        <v>314</v>
      </c>
      <c r="W90" s="13">
        <v>0.41496519999999998</v>
      </c>
      <c r="X90" s="14">
        <v>0.3328778</v>
      </c>
      <c r="Y90" s="14">
        <v>0.28451880000000002</v>
      </c>
      <c r="Z90" s="13">
        <f t="shared" si="53"/>
        <v>0.13044639999999996</v>
      </c>
      <c r="AA90" s="14">
        <f t="shared" si="54"/>
        <v>8.2087399999999977E-2</v>
      </c>
      <c r="AB90" s="15">
        <f t="shared" si="54"/>
        <v>4.8358999999999985E-2</v>
      </c>
      <c r="AC90" s="39">
        <f t="shared" si="55"/>
        <v>0.31435503507282048</v>
      </c>
      <c r="AD90" s="39">
        <f t="shared" si="56"/>
        <v>0.19781755192965575</v>
      </c>
      <c r="AE90" s="39">
        <f t="shared" si="57"/>
        <v>0.11653748314316474</v>
      </c>
      <c r="AF90" s="34">
        <f t="shared" si="58"/>
        <v>0.62928068540028703</v>
      </c>
      <c r="AG90" s="35">
        <f t="shared" si="59"/>
        <v>0.37071931459971297</v>
      </c>
    </row>
    <row r="91" spans="1:33" ht="11.45" customHeight="1" x14ac:dyDescent="0.2">
      <c r="A91" s="4">
        <v>2007</v>
      </c>
      <c r="B91" s="222" t="s">
        <v>559</v>
      </c>
      <c r="C91" s="4" t="s">
        <v>475</v>
      </c>
      <c r="D91" s="4" t="s">
        <v>6</v>
      </c>
      <c r="E91" s="4" t="s">
        <v>103</v>
      </c>
      <c r="F91" s="128" t="s">
        <v>314</v>
      </c>
      <c r="G91" s="13">
        <v>0.51224820000000004</v>
      </c>
      <c r="H91" s="14">
        <v>0.3429335</v>
      </c>
      <c r="I91" s="14">
        <v>0.28906409999999999</v>
      </c>
      <c r="J91" s="13">
        <f t="shared" si="46"/>
        <v>0.22318410000000005</v>
      </c>
      <c r="K91" s="14">
        <f t="shared" si="47"/>
        <v>0.16931470000000004</v>
      </c>
      <c r="L91" s="15">
        <f t="shared" si="47"/>
        <v>5.3869400000000012E-2</v>
      </c>
      <c r="M91" s="39">
        <f t="shared" si="48"/>
        <v>0.43569523523947967</v>
      </c>
      <c r="N91" s="39">
        <f t="shared" si="49"/>
        <v>0.33053254262289261</v>
      </c>
      <c r="O91" s="39">
        <f t="shared" si="50"/>
        <v>0.10516269261658705</v>
      </c>
      <c r="P91" s="34">
        <f t="shared" si="51"/>
        <v>0.75863244738312452</v>
      </c>
      <c r="Q91" s="35">
        <f t="shared" si="52"/>
        <v>0.24136755261687548</v>
      </c>
      <c r="R91" s="4">
        <v>2007</v>
      </c>
      <c r="S91" s="4" t="s">
        <v>475</v>
      </c>
      <c r="T91" s="4" t="s">
        <v>6</v>
      </c>
      <c r="U91" s="4" t="s">
        <v>103</v>
      </c>
      <c r="V91" s="128" t="s">
        <v>314</v>
      </c>
      <c r="W91" s="13">
        <v>0.41925590000000001</v>
      </c>
      <c r="X91" s="14">
        <v>0.3397329</v>
      </c>
      <c r="Y91" s="14">
        <v>0.29171140000000001</v>
      </c>
      <c r="Z91" s="13">
        <f t="shared" si="53"/>
        <v>0.12754450000000001</v>
      </c>
      <c r="AA91" s="14">
        <f t="shared" si="54"/>
        <v>7.952300000000001E-2</v>
      </c>
      <c r="AB91" s="15">
        <f t="shared" si="54"/>
        <v>4.8021499999999995E-2</v>
      </c>
      <c r="AC91" s="39">
        <f t="shared" si="55"/>
        <v>0.30421635092076221</v>
      </c>
      <c r="AD91" s="39">
        <f t="shared" si="56"/>
        <v>0.18967651975798078</v>
      </c>
      <c r="AE91" s="39">
        <f t="shared" si="57"/>
        <v>0.11453983116278148</v>
      </c>
      <c r="AF91" s="34">
        <f t="shared" si="58"/>
        <v>0.62349219292090219</v>
      </c>
      <c r="AG91" s="35">
        <f t="shared" si="59"/>
        <v>0.37650780707909781</v>
      </c>
    </row>
    <row r="92" spans="1:33" ht="11.45" customHeight="1" x14ac:dyDescent="0.2">
      <c r="A92" s="4">
        <v>2004</v>
      </c>
      <c r="B92" s="222" t="s">
        <v>559</v>
      </c>
      <c r="C92" s="4" t="s">
        <v>475</v>
      </c>
      <c r="D92" s="4" t="s">
        <v>8</v>
      </c>
      <c r="E92" s="4" t="s">
        <v>104</v>
      </c>
      <c r="F92" s="128" t="s">
        <v>314</v>
      </c>
      <c r="G92" s="13">
        <v>0.4979325</v>
      </c>
      <c r="H92" s="14">
        <v>0.33074609999999999</v>
      </c>
      <c r="I92" s="14">
        <v>0.2783311</v>
      </c>
      <c r="J92" s="13">
        <f t="shared" si="46"/>
        <v>0.2196014</v>
      </c>
      <c r="K92" s="14">
        <f t="shared" si="47"/>
        <v>0.16718640000000001</v>
      </c>
      <c r="L92" s="15">
        <f t="shared" si="47"/>
        <v>5.2414999999999989E-2</v>
      </c>
      <c r="M92" s="39">
        <f t="shared" si="48"/>
        <v>0.44102644434737642</v>
      </c>
      <c r="N92" s="39">
        <f t="shared" si="49"/>
        <v>0.3357611724480728</v>
      </c>
      <c r="O92" s="39">
        <f t="shared" si="50"/>
        <v>0.1052652718993036</v>
      </c>
      <c r="P92" s="34">
        <f t="shared" si="51"/>
        <v>0.76131755079885655</v>
      </c>
      <c r="Q92" s="35">
        <f t="shared" si="52"/>
        <v>0.23868244920114348</v>
      </c>
      <c r="R92" s="4">
        <v>2004</v>
      </c>
      <c r="S92" s="4" t="s">
        <v>475</v>
      </c>
      <c r="T92" s="4" t="s">
        <v>8</v>
      </c>
      <c r="U92" s="4" t="s">
        <v>104</v>
      </c>
      <c r="V92" s="128" t="s">
        <v>314</v>
      </c>
      <c r="W92" s="13">
        <v>0.4099622</v>
      </c>
      <c r="X92" s="14">
        <v>0.32811030000000002</v>
      </c>
      <c r="Y92" s="14">
        <v>0.2790299</v>
      </c>
      <c r="Z92" s="13">
        <f t="shared" si="53"/>
        <v>0.1309323</v>
      </c>
      <c r="AA92" s="14">
        <f t="shared" si="54"/>
        <v>8.1851899999999977E-2</v>
      </c>
      <c r="AB92" s="15">
        <f t="shared" si="54"/>
        <v>4.9080400000000024E-2</v>
      </c>
      <c r="AC92" s="39">
        <f t="shared" si="55"/>
        <v>0.31937651812776885</v>
      </c>
      <c r="AD92" s="39">
        <f t="shared" si="56"/>
        <v>0.19965718790659231</v>
      </c>
      <c r="AE92" s="39">
        <f t="shared" si="57"/>
        <v>0.11971933022117655</v>
      </c>
      <c r="AF92" s="34">
        <f t="shared" si="58"/>
        <v>0.62514673613768323</v>
      </c>
      <c r="AG92" s="35">
        <f t="shared" si="59"/>
        <v>0.37485326386231682</v>
      </c>
    </row>
    <row r="93" spans="1:33" ht="11.45" customHeight="1" x14ac:dyDescent="0.2">
      <c r="A93" s="4">
        <v>2000</v>
      </c>
      <c r="B93" s="222" t="s">
        <v>559</v>
      </c>
      <c r="C93" s="4" t="s">
        <v>475</v>
      </c>
      <c r="D93" s="4" t="s">
        <v>10</v>
      </c>
      <c r="E93" s="4" t="s">
        <v>105</v>
      </c>
      <c r="F93" s="128" t="s">
        <v>314</v>
      </c>
      <c r="G93" s="13">
        <v>0.47279080000000001</v>
      </c>
      <c r="H93" s="14">
        <v>0.31841589999999997</v>
      </c>
      <c r="I93" s="14">
        <v>0.26582270000000002</v>
      </c>
      <c r="J93" s="13">
        <f t="shared" si="46"/>
        <v>0.20696809999999999</v>
      </c>
      <c r="K93" s="14">
        <f t="shared" si="47"/>
        <v>0.15437490000000004</v>
      </c>
      <c r="L93" s="15">
        <f t="shared" si="47"/>
        <v>5.2593199999999951E-2</v>
      </c>
      <c r="M93" s="39">
        <f t="shared" si="48"/>
        <v>0.43775830663371618</v>
      </c>
      <c r="N93" s="39">
        <f t="shared" si="49"/>
        <v>0.32651840941067389</v>
      </c>
      <c r="O93" s="39">
        <f t="shared" si="50"/>
        <v>0.11123989722304231</v>
      </c>
      <c r="P93" s="34">
        <f t="shared" si="51"/>
        <v>0.7458874097022683</v>
      </c>
      <c r="Q93" s="35">
        <f t="shared" si="52"/>
        <v>0.25411259029773164</v>
      </c>
      <c r="R93" s="4">
        <v>2000</v>
      </c>
      <c r="S93" s="4" t="s">
        <v>475</v>
      </c>
      <c r="T93" s="4" t="s">
        <v>10</v>
      </c>
      <c r="U93" s="4" t="s">
        <v>105</v>
      </c>
      <c r="V93" s="128" t="s">
        <v>314</v>
      </c>
      <c r="W93" s="13">
        <v>0.39539740000000001</v>
      </c>
      <c r="X93" s="14">
        <v>0.31253959999999997</v>
      </c>
      <c r="Y93" s="14">
        <v>0.2641754</v>
      </c>
      <c r="Z93" s="13">
        <f t="shared" si="53"/>
        <v>0.13122200000000001</v>
      </c>
      <c r="AA93" s="14">
        <f t="shared" si="54"/>
        <v>8.2857800000000037E-2</v>
      </c>
      <c r="AB93" s="15">
        <f t="shared" si="54"/>
        <v>4.8364199999999968E-2</v>
      </c>
      <c r="AC93" s="39">
        <f t="shared" si="55"/>
        <v>0.33187370478409822</v>
      </c>
      <c r="AD93" s="39">
        <f t="shared" si="56"/>
        <v>0.20955575327505957</v>
      </c>
      <c r="AE93" s="39">
        <f t="shared" si="57"/>
        <v>0.12231795150903867</v>
      </c>
      <c r="AF93" s="34">
        <f t="shared" si="58"/>
        <v>0.63143222935178578</v>
      </c>
      <c r="AG93" s="35">
        <f t="shared" si="59"/>
        <v>0.36856777064821422</v>
      </c>
    </row>
    <row r="94" spans="1:33" ht="11.45" customHeight="1" x14ac:dyDescent="0.2">
      <c r="A94" s="4">
        <v>1994</v>
      </c>
      <c r="B94" s="222" t="s">
        <v>559</v>
      </c>
      <c r="C94" s="4" t="s">
        <v>475</v>
      </c>
      <c r="D94" s="4" t="s">
        <v>12</v>
      </c>
      <c r="E94" s="4" t="s">
        <v>106</v>
      </c>
      <c r="F94" s="128" t="s">
        <v>314</v>
      </c>
      <c r="G94" s="13">
        <v>0.45789010000000002</v>
      </c>
      <c r="H94" s="14">
        <v>0.31410850000000001</v>
      </c>
      <c r="I94" s="14">
        <v>0.26952759999999998</v>
      </c>
      <c r="J94" s="13">
        <f t="shared" si="46"/>
        <v>0.18836250000000004</v>
      </c>
      <c r="K94" s="14">
        <f t="shared" si="47"/>
        <v>0.14378160000000001</v>
      </c>
      <c r="L94" s="15">
        <f t="shared" si="47"/>
        <v>4.4580900000000034E-2</v>
      </c>
      <c r="M94" s="39">
        <f t="shared" si="48"/>
        <v>0.41137054502816295</v>
      </c>
      <c r="N94" s="39">
        <f t="shared" si="49"/>
        <v>0.31400897289546115</v>
      </c>
      <c r="O94" s="39">
        <f t="shared" si="50"/>
        <v>9.7361572132701787E-2</v>
      </c>
      <c r="P94" s="34">
        <f t="shared" si="51"/>
        <v>0.76332391001393574</v>
      </c>
      <c r="Q94" s="35">
        <f t="shared" si="52"/>
        <v>0.23667608998606424</v>
      </c>
      <c r="R94" s="4">
        <v>1994</v>
      </c>
      <c r="S94" s="4" t="s">
        <v>475</v>
      </c>
      <c r="T94" s="4" t="s">
        <v>12</v>
      </c>
      <c r="U94" s="4" t="s">
        <v>106</v>
      </c>
      <c r="V94" s="128" t="s">
        <v>314</v>
      </c>
      <c r="W94" s="13">
        <v>0.37679829999999997</v>
      </c>
      <c r="X94" s="14">
        <v>0.30683519999999997</v>
      </c>
      <c r="Y94" s="14">
        <v>0.26742009999999999</v>
      </c>
      <c r="Z94" s="13">
        <f t="shared" si="53"/>
        <v>0.10937819999999998</v>
      </c>
      <c r="AA94" s="14">
        <f t="shared" si="54"/>
        <v>6.99631E-2</v>
      </c>
      <c r="AB94" s="15">
        <f t="shared" si="54"/>
        <v>3.9415099999999981E-2</v>
      </c>
      <c r="AC94" s="39">
        <f t="shared" si="55"/>
        <v>0.29028315679768191</v>
      </c>
      <c r="AD94" s="39">
        <f t="shared" si="56"/>
        <v>0.18567785470369694</v>
      </c>
      <c r="AE94" s="39">
        <f t="shared" si="57"/>
        <v>0.10460530209398498</v>
      </c>
      <c r="AF94" s="34">
        <f t="shared" si="58"/>
        <v>0.6396439144180468</v>
      </c>
      <c r="AG94" s="35">
        <f t="shared" si="59"/>
        <v>0.36035608558195314</v>
      </c>
    </row>
    <row r="95" spans="1:33" ht="11.45" customHeight="1" x14ac:dyDescent="0.2">
      <c r="A95" s="4">
        <v>1989</v>
      </c>
      <c r="B95" s="222" t="s">
        <v>559</v>
      </c>
      <c r="C95" s="4" t="s">
        <v>475</v>
      </c>
      <c r="D95" s="4" t="s">
        <v>14</v>
      </c>
      <c r="E95" s="4" t="s">
        <v>107</v>
      </c>
      <c r="F95" s="128" t="s">
        <v>314</v>
      </c>
      <c r="G95" s="13">
        <v>0.43793880000000002</v>
      </c>
      <c r="H95" s="14">
        <v>0.3047878</v>
      </c>
      <c r="I95" s="14">
        <v>0.25818669999999999</v>
      </c>
      <c r="J95" s="13">
        <f t="shared" si="46"/>
        <v>0.17975210000000003</v>
      </c>
      <c r="K95" s="14">
        <f t="shared" si="47"/>
        <v>0.13315100000000002</v>
      </c>
      <c r="L95" s="15">
        <f t="shared" si="47"/>
        <v>4.6601100000000006E-2</v>
      </c>
      <c r="M95" s="39">
        <f t="shared" si="48"/>
        <v>0.41045027296051417</v>
      </c>
      <c r="N95" s="39">
        <f t="shared" si="49"/>
        <v>0.30404019922418385</v>
      </c>
      <c r="O95" s="39">
        <f t="shared" si="50"/>
        <v>0.1064100737363303</v>
      </c>
      <c r="P95" s="34">
        <f t="shared" si="51"/>
        <v>0.74074795231877677</v>
      </c>
      <c r="Q95" s="35">
        <f t="shared" si="52"/>
        <v>0.25925204768122317</v>
      </c>
      <c r="R95" s="4">
        <v>1989</v>
      </c>
      <c r="S95" s="4" t="s">
        <v>475</v>
      </c>
      <c r="T95" s="4" t="s">
        <v>14</v>
      </c>
      <c r="U95" s="4" t="s">
        <v>107</v>
      </c>
      <c r="V95" s="128" t="s">
        <v>314</v>
      </c>
      <c r="W95" s="13">
        <v>0.34530690000000003</v>
      </c>
      <c r="X95" s="14">
        <v>0.28735179999999999</v>
      </c>
      <c r="Y95" s="14">
        <v>0.2486594</v>
      </c>
      <c r="Z95" s="13">
        <f t="shared" si="53"/>
        <v>9.6647500000000025E-2</v>
      </c>
      <c r="AA95" s="14">
        <f t="shared" si="54"/>
        <v>5.7955100000000037E-2</v>
      </c>
      <c r="AB95" s="15">
        <f t="shared" si="54"/>
        <v>3.8692399999999988E-2</v>
      </c>
      <c r="AC95" s="39">
        <f t="shared" si="55"/>
        <v>0.27988870190546444</v>
      </c>
      <c r="AD95" s="39">
        <f t="shared" si="56"/>
        <v>0.1678364955927612</v>
      </c>
      <c r="AE95" s="39">
        <f t="shared" si="57"/>
        <v>0.11205220631270324</v>
      </c>
      <c r="AF95" s="34">
        <f t="shared" si="58"/>
        <v>0.59965441423730592</v>
      </c>
      <c r="AG95" s="35">
        <f t="shared" si="59"/>
        <v>0.40034558576269408</v>
      </c>
    </row>
    <row r="96" spans="1:33" ht="11.45" customHeight="1" x14ac:dyDescent="0.2">
      <c r="A96" s="4">
        <v>1984</v>
      </c>
      <c r="B96" s="222" t="s">
        <v>559</v>
      </c>
      <c r="C96" s="4" t="s">
        <v>475</v>
      </c>
      <c r="D96" s="4" t="s">
        <v>16</v>
      </c>
      <c r="E96" s="4" t="s">
        <v>108</v>
      </c>
      <c r="F96" s="128" t="s">
        <v>314</v>
      </c>
      <c r="G96" s="13">
        <v>0.44172689999999998</v>
      </c>
      <c r="H96" s="14">
        <v>0.3071796</v>
      </c>
      <c r="I96" s="14">
        <v>0.26495940000000001</v>
      </c>
      <c r="J96" s="13">
        <f t="shared" si="46"/>
        <v>0.17676749999999997</v>
      </c>
      <c r="K96" s="14">
        <f t="shared" si="47"/>
        <v>0.13454729999999998</v>
      </c>
      <c r="L96" s="15">
        <f t="shared" si="47"/>
        <v>4.2220199999999986E-2</v>
      </c>
      <c r="M96" s="39">
        <f t="shared" si="48"/>
        <v>0.40017372725093259</v>
      </c>
      <c r="N96" s="39">
        <f t="shared" si="49"/>
        <v>0.3045938565208503</v>
      </c>
      <c r="O96" s="39">
        <f t="shared" si="50"/>
        <v>9.5579870730082298E-2</v>
      </c>
      <c r="P96" s="34">
        <f t="shared" si="51"/>
        <v>0.76115405829691551</v>
      </c>
      <c r="Q96" s="35">
        <f t="shared" si="52"/>
        <v>0.23884594170308451</v>
      </c>
      <c r="R96" s="4">
        <v>1984</v>
      </c>
      <c r="S96" s="4" t="s">
        <v>475</v>
      </c>
      <c r="T96" s="4" t="s">
        <v>16</v>
      </c>
      <c r="U96" s="4" t="s">
        <v>108</v>
      </c>
      <c r="V96" s="128" t="s">
        <v>314</v>
      </c>
      <c r="W96" s="13">
        <v>0.36064170000000001</v>
      </c>
      <c r="X96" s="14">
        <v>0.29075709999999999</v>
      </c>
      <c r="Y96" s="14">
        <v>0.25388769999999999</v>
      </c>
      <c r="Z96" s="13">
        <f t="shared" si="53"/>
        <v>0.10675400000000002</v>
      </c>
      <c r="AA96" s="14">
        <f t="shared" si="54"/>
        <v>6.9884600000000019E-2</v>
      </c>
      <c r="AB96" s="15">
        <f t="shared" si="54"/>
        <v>3.6869399999999997E-2</v>
      </c>
      <c r="AC96" s="39">
        <f t="shared" si="55"/>
        <v>0.29601124883783547</v>
      </c>
      <c r="AD96" s="39">
        <f t="shared" si="56"/>
        <v>0.19377847875051615</v>
      </c>
      <c r="AE96" s="39">
        <f t="shared" si="57"/>
        <v>0.10223277008731935</v>
      </c>
      <c r="AF96" s="34">
        <f t="shared" si="58"/>
        <v>0.65463214493133759</v>
      </c>
      <c r="AG96" s="35">
        <f t="shared" si="59"/>
        <v>0.34536785506866247</v>
      </c>
    </row>
    <row r="97" spans="1:33" ht="11.45" customHeight="1" x14ac:dyDescent="0.2">
      <c r="A97" s="4">
        <v>1983</v>
      </c>
      <c r="B97" s="222" t="s">
        <v>559</v>
      </c>
      <c r="C97" s="4" t="s">
        <v>475</v>
      </c>
      <c r="D97" s="4" t="s">
        <v>16</v>
      </c>
      <c r="E97" s="4" t="s">
        <v>109</v>
      </c>
      <c r="F97" s="128" t="s">
        <v>314</v>
      </c>
      <c r="G97" s="13">
        <v>0.4146649</v>
      </c>
      <c r="H97" s="14">
        <v>0.2842713</v>
      </c>
      <c r="I97" s="14">
        <v>0.26029799999999997</v>
      </c>
      <c r="J97" s="13">
        <f t="shared" si="46"/>
        <v>0.15436690000000003</v>
      </c>
      <c r="K97" s="14">
        <f t="shared" si="47"/>
        <v>0.1303936</v>
      </c>
      <c r="L97" s="15">
        <f t="shared" si="47"/>
        <v>2.3973300000000031E-2</v>
      </c>
      <c r="M97" s="39">
        <f t="shared" si="48"/>
        <v>0.37226902976355131</v>
      </c>
      <c r="N97" s="39">
        <f t="shared" si="49"/>
        <v>0.31445535901398936</v>
      </c>
      <c r="O97" s="39">
        <f t="shared" si="50"/>
        <v>5.7813670749561952E-2</v>
      </c>
      <c r="P97" s="34">
        <f t="shared" si="51"/>
        <v>0.84469921984570506</v>
      </c>
      <c r="Q97" s="35">
        <f t="shared" si="52"/>
        <v>0.15530078015429491</v>
      </c>
      <c r="R97" s="4">
        <v>1983</v>
      </c>
      <c r="S97" s="4" t="s">
        <v>475</v>
      </c>
      <c r="T97" s="4" t="s">
        <v>16</v>
      </c>
      <c r="U97" s="4" t="s">
        <v>109</v>
      </c>
      <c r="V97" s="128" t="s">
        <v>314</v>
      </c>
      <c r="W97" s="13">
        <v>0.36056090000000002</v>
      </c>
      <c r="X97" s="14">
        <v>0.2744798</v>
      </c>
      <c r="Y97" s="14">
        <v>0.25455529999999998</v>
      </c>
      <c r="Z97" s="13">
        <f t="shared" si="53"/>
        <v>0.10600560000000003</v>
      </c>
      <c r="AA97" s="14">
        <f t="shared" si="54"/>
        <v>8.6081100000000021E-2</v>
      </c>
      <c r="AB97" s="15">
        <f t="shared" si="54"/>
        <v>1.9924500000000012E-2</v>
      </c>
      <c r="AC97" s="39">
        <f t="shared" si="55"/>
        <v>0.29400192866170466</v>
      </c>
      <c r="AD97" s="39">
        <f t="shared" si="56"/>
        <v>0.23874219306641406</v>
      </c>
      <c r="AE97" s="39">
        <f t="shared" si="57"/>
        <v>5.5259735595290592E-2</v>
      </c>
      <c r="AF97" s="34">
        <f t="shared" si="58"/>
        <v>0.81204294867440963</v>
      </c>
      <c r="AG97" s="35">
        <f t="shared" si="59"/>
        <v>0.1879570513255904</v>
      </c>
    </row>
    <row r="98" spans="1:33" ht="11.45" customHeight="1" x14ac:dyDescent="0.2">
      <c r="A98" s="4">
        <v>1981</v>
      </c>
      <c r="B98" s="222" t="s">
        <v>559</v>
      </c>
      <c r="C98" s="4" t="s">
        <v>475</v>
      </c>
      <c r="D98" s="4" t="s">
        <v>18</v>
      </c>
      <c r="E98" s="4" t="s">
        <v>110</v>
      </c>
      <c r="F98" s="128" t="s">
        <v>314</v>
      </c>
      <c r="G98" s="13">
        <v>0.40467760000000003</v>
      </c>
      <c r="H98" s="14">
        <v>0.27319749999999998</v>
      </c>
      <c r="I98" s="14">
        <v>0.24390100000000001</v>
      </c>
      <c r="J98" s="13">
        <f t="shared" si="46"/>
        <v>0.16077660000000002</v>
      </c>
      <c r="K98" s="14">
        <f t="shared" si="47"/>
        <v>0.13148010000000004</v>
      </c>
      <c r="L98" s="15">
        <f t="shared" si="47"/>
        <v>2.9296499999999975E-2</v>
      </c>
      <c r="M98" s="39">
        <f t="shared" si="48"/>
        <v>0.39729552611758101</v>
      </c>
      <c r="N98" s="39">
        <f t="shared" si="49"/>
        <v>0.32490085935075241</v>
      </c>
      <c r="O98" s="39">
        <f t="shared" si="50"/>
        <v>7.2394666766828639E-2</v>
      </c>
      <c r="P98" s="34">
        <f t="shared" si="51"/>
        <v>0.81778131892327632</v>
      </c>
      <c r="Q98" s="35">
        <f t="shared" si="52"/>
        <v>0.18221868107672368</v>
      </c>
      <c r="R98" s="4">
        <v>1981</v>
      </c>
      <c r="S98" s="4" t="s">
        <v>475</v>
      </c>
      <c r="T98" s="4" t="s">
        <v>18</v>
      </c>
      <c r="U98" s="4" t="s">
        <v>110</v>
      </c>
      <c r="V98" s="128" t="s">
        <v>314</v>
      </c>
      <c r="W98" s="13">
        <v>0.32908860000000001</v>
      </c>
      <c r="X98" s="14">
        <v>0.26054559999999999</v>
      </c>
      <c r="Y98" s="14">
        <v>0.23644029999999999</v>
      </c>
      <c r="Z98" s="13">
        <f t="shared" si="53"/>
        <v>9.2648300000000017E-2</v>
      </c>
      <c r="AA98" s="14">
        <f t="shared" si="54"/>
        <v>6.8543000000000021E-2</v>
      </c>
      <c r="AB98" s="15">
        <f t="shared" si="54"/>
        <v>2.4105299999999996E-2</v>
      </c>
      <c r="AC98" s="39">
        <f t="shared" si="55"/>
        <v>0.28152995880136844</v>
      </c>
      <c r="AD98" s="39">
        <f t="shared" si="56"/>
        <v>0.20828129567538961</v>
      </c>
      <c r="AE98" s="39">
        <f t="shared" si="57"/>
        <v>7.324866312597883E-2</v>
      </c>
      <c r="AF98" s="34">
        <f t="shared" si="58"/>
        <v>0.73981929511928457</v>
      </c>
      <c r="AG98" s="35">
        <f t="shared" si="59"/>
        <v>0.26018070488071549</v>
      </c>
    </row>
    <row r="99" spans="1:33" ht="11.45" customHeight="1" x14ac:dyDescent="0.2">
      <c r="A99" s="4">
        <v>1978</v>
      </c>
      <c r="B99" s="222" t="s">
        <v>559</v>
      </c>
      <c r="C99" s="4" t="s">
        <v>475</v>
      </c>
      <c r="D99" s="4" t="s">
        <v>50</v>
      </c>
      <c r="E99" s="4" t="s">
        <v>111</v>
      </c>
      <c r="F99" s="128" t="s">
        <v>314</v>
      </c>
      <c r="G99" s="13">
        <v>0.41491410000000001</v>
      </c>
      <c r="H99" s="14">
        <v>0.28942859999999998</v>
      </c>
      <c r="I99" s="14">
        <v>0.26251390000000002</v>
      </c>
      <c r="J99" s="13">
        <f t="shared" si="46"/>
        <v>0.15240019999999999</v>
      </c>
      <c r="K99" s="14">
        <f t="shared" si="47"/>
        <v>0.12548550000000003</v>
      </c>
      <c r="L99" s="15">
        <f t="shared" si="47"/>
        <v>2.6914699999999958E-2</v>
      </c>
      <c r="M99" s="39">
        <f t="shared" si="48"/>
        <v>0.36730542538805017</v>
      </c>
      <c r="N99" s="39">
        <f t="shared" si="49"/>
        <v>0.30243729967239008</v>
      </c>
      <c r="O99" s="39">
        <f t="shared" si="50"/>
        <v>6.4868125715660085E-2</v>
      </c>
      <c r="P99" s="34">
        <f t="shared" si="51"/>
        <v>0.82339458872101245</v>
      </c>
      <c r="Q99" s="35">
        <f t="shared" si="52"/>
        <v>0.17660541127898757</v>
      </c>
      <c r="R99" s="4">
        <v>1978</v>
      </c>
      <c r="S99" s="4" t="s">
        <v>475</v>
      </c>
      <c r="T99" s="4" t="s">
        <v>50</v>
      </c>
      <c r="U99" s="4" t="s">
        <v>111</v>
      </c>
      <c r="V99" s="128" t="s">
        <v>314</v>
      </c>
      <c r="W99" s="13">
        <v>0.34961490000000001</v>
      </c>
      <c r="X99" s="14">
        <v>0.2748813</v>
      </c>
      <c r="Y99" s="14">
        <v>0.2534978</v>
      </c>
      <c r="Z99" s="13">
        <f t="shared" si="53"/>
        <v>9.6117100000000011E-2</v>
      </c>
      <c r="AA99" s="14">
        <f t="shared" si="54"/>
        <v>7.4733600000000011E-2</v>
      </c>
      <c r="AB99" s="15">
        <f t="shared" si="54"/>
        <v>2.13835E-2</v>
      </c>
      <c r="AC99" s="39">
        <f t="shared" si="55"/>
        <v>0.27492277932090425</v>
      </c>
      <c r="AD99" s="39">
        <f t="shared" si="56"/>
        <v>0.21375976824786361</v>
      </c>
      <c r="AE99" s="39">
        <f t="shared" si="57"/>
        <v>6.1163011073040646E-2</v>
      </c>
      <c r="AF99" s="34">
        <f t="shared" si="58"/>
        <v>0.77752657955764382</v>
      </c>
      <c r="AG99" s="35">
        <f t="shared" si="59"/>
        <v>0.22247342044235621</v>
      </c>
    </row>
    <row r="100" spans="1:33" ht="11.45" customHeight="1" x14ac:dyDescent="0.2">
      <c r="A100" s="10">
        <v>1973</v>
      </c>
      <c r="B100" s="233" t="s">
        <v>559</v>
      </c>
      <c r="C100" s="10" t="s">
        <v>475</v>
      </c>
      <c r="D100" s="10" t="s">
        <v>50</v>
      </c>
      <c r="E100" s="10" t="s">
        <v>112</v>
      </c>
      <c r="F100" s="131" t="s">
        <v>314</v>
      </c>
      <c r="G100" s="22">
        <v>0.37743070000000001</v>
      </c>
      <c r="H100" s="23">
        <v>0.28704800000000003</v>
      </c>
      <c r="I100" s="23">
        <v>0.27101540000000002</v>
      </c>
      <c r="J100" s="22">
        <f t="shared" si="46"/>
        <v>0.10641529999999999</v>
      </c>
      <c r="K100" s="23">
        <f t="shared" si="47"/>
        <v>9.0382699999999982E-2</v>
      </c>
      <c r="L100" s="24">
        <f t="shared" si="47"/>
        <v>1.6032600000000008E-2</v>
      </c>
      <c r="M100" s="40">
        <f t="shared" si="48"/>
        <v>0.28194659310967546</v>
      </c>
      <c r="N100" s="40">
        <f t="shared" si="49"/>
        <v>0.23946833153741862</v>
      </c>
      <c r="O100" s="40">
        <f t="shared" si="50"/>
        <v>4.2478261572256863E-2</v>
      </c>
      <c r="P100" s="41">
        <f t="shared" si="51"/>
        <v>0.84933933372362802</v>
      </c>
      <c r="Q100" s="42">
        <f t="shared" si="52"/>
        <v>0.15066066627637201</v>
      </c>
      <c r="R100" s="10">
        <v>1973</v>
      </c>
      <c r="S100" s="10" t="s">
        <v>475</v>
      </c>
      <c r="T100" s="10" t="s">
        <v>50</v>
      </c>
      <c r="U100" s="10" t="s">
        <v>112</v>
      </c>
      <c r="V100" s="131" t="s">
        <v>314</v>
      </c>
      <c r="W100" s="22">
        <v>0.33320240000000001</v>
      </c>
      <c r="X100" s="23">
        <v>0.27755619999999998</v>
      </c>
      <c r="Y100" s="23">
        <v>0.26520440000000001</v>
      </c>
      <c r="Z100" s="22">
        <f t="shared" si="53"/>
        <v>6.7998000000000003E-2</v>
      </c>
      <c r="AA100" s="23">
        <f t="shared" si="54"/>
        <v>5.5646200000000035E-2</v>
      </c>
      <c r="AB100" s="24">
        <f t="shared" si="54"/>
        <v>1.2351799999999968E-2</v>
      </c>
      <c r="AC100" s="40">
        <f t="shared" si="55"/>
        <v>0.2040741603301777</v>
      </c>
      <c r="AD100" s="40">
        <f t="shared" si="56"/>
        <v>0.1670041992494653</v>
      </c>
      <c r="AE100" s="40">
        <f t="shared" si="57"/>
        <v>3.7069961080712407E-2</v>
      </c>
      <c r="AF100" s="41">
        <f t="shared" si="58"/>
        <v>0.81835053972175698</v>
      </c>
      <c r="AG100" s="42">
        <f t="shared" si="59"/>
        <v>0.181649460278243</v>
      </c>
    </row>
    <row r="101" spans="1:33" ht="11.45" customHeight="1" x14ac:dyDescent="0.2">
      <c r="A101" s="4">
        <v>2013</v>
      </c>
      <c r="B101" s="222" t="s">
        <v>559</v>
      </c>
      <c r="C101" s="4" t="s">
        <v>474</v>
      </c>
      <c r="D101" s="4" t="s">
        <v>20</v>
      </c>
      <c r="E101" s="4" t="s">
        <v>113</v>
      </c>
      <c r="F101" s="128" t="s">
        <v>314</v>
      </c>
      <c r="G101" s="13">
        <v>0.5673087</v>
      </c>
      <c r="H101" s="14">
        <v>0.41015499999999999</v>
      </c>
      <c r="I101" s="14">
        <v>0.33227319999999999</v>
      </c>
      <c r="J101" s="13">
        <f t="shared" si="46"/>
        <v>0.23503550000000001</v>
      </c>
      <c r="K101" s="14">
        <f t="shared" si="47"/>
        <v>0.15715370000000001</v>
      </c>
      <c r="L101" s="15">
        <f t="shared" si="47"/>
        <v>7.7881800000000001E-2</v>
      </c>
      <c r="M101" s="33">
        <f t="shared" si="48"/>
        <v>0.41429912849917516</v>
      </c>
      <c r="N101" s="33">
        <f t="shared" si="49"/>
        <v>0.27701619946953043</v>
      </c>
      <c r="O101" s="33">
        <f t="shared" si="50"/>
        <v>0.1372829290296447</v>
      </c>
      <c r="P101" s="34">
        <f t="shared" si="51"/>
        <v>0.66863814189771331</v>
      </c>
      <c r="Q101" s="35">
        <f t="shared" si="52"/>
        <v>0.33136185810228669</v>
      </c>
      <c r="R101" s="4">
        <v>2013</v>
      </c>
      <c r="S101" s="4" t="s">
        <v>474</v>
      </c>
      <c r="T101" s="4" t="s">
        <v>20</v>
      </c>
      <c r="U101" s="4" t="s">
        <v>113</v>
      </c>
      <c r="V101" s="128" t="s">
        <v>314</v>
      </c>
      <c r="W101" s="13">
        <v>0.50437940000000003</v>
      </c>
      <c r="X101" s="14">
        <v>0.41578920000000003</v>
      </c>
      <c r="Y101" s="14">
        <v>0.34130660000000002</v>
      </c>
      <c r="Z101" s="13">
        <f t="shared" si="53"/>
        <v>0.16307280000000002</v>
      </c>
      <c r="AA101" s="14">
        <f t="shared" si="54"/>
        <v>8.8590200000000008E-2</v>
      </c>
      <c r="AB101" s="15">
        <f t="shared" si="54"/>
        <v>7.448260000000001E-2</v>
      </c>
      <c r="AC101" s="33">
        <f t="shared" si="55"/>
        <v>0.32331375944378382</v>
      </c>
      <c r="AD101" s="33">
        <f t="shared" si="56"/>
        <v>0.1756419869645747</v>
      </c>
      <c r="AE101" s="33">
        <f t="shared" si="57"/>
        <v>0.14767177247920912</v>
      </c>
      <c r="AF101" s="34">
        <f t="shared" si="58"/>
        <v>0.54325552759258444</v>
      </c>
      <c r="AG101" s="35">
        <f t="shared" si="59"/>
        <v>0.45674447240741561</v>
      </c>
    </row>
    <row r="102" spans="1:33" ht="11.45" customHeight="1" x14ac:dyDescent="0.2">
      <c r="A102" s="4">
        <v>2010</v>
      </c>
      <c r="B102" s="222" t="s">
        <v>559</v>
      </c>
      <c r="C102" s="4" t="s">
        <v>474</v>
      </c>
      <c r="D102" s="4" t="s">
        <v>4</v>
      </c>
      <c r="E102" s="4" t="s">
        <v>114</v>
      </c>
      <c r="F102" s="128" t="s">
        <v>314</v>
      </c>
      <c r="G102" s="13">
        <v>0.56421659999999996</v>
      </c>
      <c r="H102" s="14">
        <v>0.44506380000000001</v>
      </c>
      <c r="I102" s="14">
        <v>0.32439390000000001</v>
      </c>
      <c r="J102" s="13">
        <f t="shared" si="46"/>
        <v>0.23982269999999994</v>
      </c>
      <c r="K102" s="14">
        <f t="shared" si="47"/>
        <v>0.11915279999999995</v>
      </c>
      <c r="L102" s="15">
        <f t="shared" si="47"/>
        <v>0.1206699</v>
      </c>
      <c r="M102" s="33">
        <f t="shared" si="48"/>
        <v>0.42505431424740064</v>
      </c>
      <c r="N102" s="33">
        <f t="shared" si="49"/>
        <v>0.21118272663370763</v>
      </c>
      <c r="O102" s="33">
        <f t="shared" si="50"/>
        <v>0.21387158761369304</v>
      </c>
      <c r="P102" s="34">
        <f t="shared" si="51"/>
        <v>0.49683703836208987</v>
      </c>
      <c r="Q102" s="35">
        <f t="shared" si="52"/>
        <v>0.50316296163791008</v>
      </c>
      <c r="R102" s="4">
        <v>2010</v>
      </c>
      <c r="S102" s="4" t="s">
        <v>474</v>
      </c>
      <c r="T102" s="4" t="s">
        <v>4</v>
      </c>
      <c r="U102" s="4" t="s">
        <v>114</v>
      </c>
      <c r="V102" s="128" t="s">
        <v>314</v>
      </c>
      <c r="W102" s="13">
        <v>0.50796940000000002</v>
      </c>
      <c r="X102" s="14">
        <v>0.45004230000000001</v>
      </c>
      <c r="Y102" s="14">
        <v>0.32945099999999999</v>
      </c>
      <c r="Z102" s="13">
        <f t="shared" si="53"/>
        <v>0.17851840000000002</v>
      </c>
      <c r="AA102" s="14">
        <f t="shared" si="54"/>
        <v>5.7927100000000009E-2</v>
      </c>
      <c r="AB102" s="15">
        <f t="shared" si="54"/>
        <v>0.12059130000000001</v>
      </c>
      <c r="AC102" s="33">
        <f t="shared" si="55"/>
        <v>0.35143534236511098</v>
      </c>
      <c r="AD102" s="33">
        <f t="shared" si="56"/>
        <v>0.1140365935428394</v>
      </c>
      <c r="AE102" s="33">
        <f t="shared" si="57"/>
        <v>0.2373987488222716</v>
      </c>
      <c r="AF102" s="34">
        <f t="shared" si="58"/>
        <v>0.32448811999211286</v>
      </c>
      <c r="AG102" s="35">
        <f t="shared" si="59"/>
        <v>0.67551188000788709</v>
      </c>
    </row>
    <row r="103" spans="1:33" ht="11.45" customHeight="1" x14ac:dyDescent="0.2">
      <c r="A103" s="4">
        <v>2007</v>
      </c>
      <c r="B103" s="222" t="s">
        <v>559</v>
      </c>
      <c r="C103" s="4" t="s">
        <v>474</v>
      </c>
      <c r="D103" s="4" t="s">
        <v>6</v>
      </c>
      <c r="E103" s="4" t="s">
        <v>115</v>
      </c>
      <c r="F103" s="128" t="s">
        <v>314</v>
      </c>
      <c r="G103" s="13">
        <v>0.51546219999999998</v>
      </c>
      <c r="H103" s="14">
        <v>0.40929120000000002</v>
      </c>
      <c r="I103" s="14">
        <v>0.31997510000000001</v>
      </c>
      <c r="J103" s="13">
        <f t="shared" si="46"/>
        <v>0.19548709999999997</v>
      </c>
      <c r="K103" s="14">
        <f t="shared" si="47"/>
        <v>0.10617099999999996</v>
      </c>
      <c r="L103" s="15">
        <f t="shared" si="47"/>
        <v>8.9316100000000009E-2</v>
      </c>
      <c r="M103" s="33">
        <f t="shared" si="48"/>
        <v>0.37924623764846382</v>
      </c>
      <c r="N103" s="33">
        <f t="shared" si="49"/>
        <v>0.20597242630012436</v>
      </c>
      <c r="O103" s="33">
        <f t="shared" si="50"/>
        <v>0.17327381134833944</v>
      </c>
      <c r="P103" s="34">
        <f t="shared" si="51"/>
        <v>0.54311000572416279</v>
      </c>
      <c r="Q103" s="35">
        <f t="shared" si="52"/>
        <v>0.45688999427583726</v>
      </c>
      <c r="R103" s="4">
        <v>2007</v>
      </c>
      <c r="S103" s="4" t="s">
        <v>474</v>
      </c>
      <c r="T103" s="4" t="s">
        <v>6</v>
      </c>
      <c r="U103" s="4" t="s">
        <v>115</v>
      </c>
      <c r="V103" s="128" t="s">
        <v>314</v>
      </c>
      <c r="W103" s="13">
        <v>0.45804099999999998</v>
      </c>
      <c r="X103" s="14">
        <v>0.40389849999999999</v>
      </c>
      <c r="Y103" s="14">
        <v>0.31990380000000002</v>
      </c>
      <c r="Z103" s="13">
        <f t="shared" si="53"/>
        <v>0.13813719999999996</v>
      </c>
      <c r="AA103" s="14">
        <f t="shared" si="54"/>
        <v>5.4142499999999982E-2</v>
      </c>
      <c r="AB103" s="15">
        <f t="shared" si="54"/>
        <v>8.3994699999999978E-2</v>
      </c>
      <c r="AC103" s="33">
        <f t="shared" si="55"/>
        <v>0.30158260941706083</v>
      </c>
      <c r="AD103" s="33">
        <f t="shared" si="56"/>
        <v>0.11820448387808075</v>
      </c>
      <c r="AE103" s="33">
        <f t="shared" si="57"/>
        <v>0.18337812553898009</v>
      </c>
      <c r="AF103" s="34">
        <f t="shared" si="58"/>
        <v>0.39194728139849366</v>
      </c>
      <c r="AG103" s="35">
        <f t="shared" si="59"/>
        <v>0.60805271860150634</v>
      </c>
    </row>
    <row r="104" spans="1:33" ht="11.45" customHeight="1" x14ac:dyDescent="0.2">
      <c r="A104" s="52">
        <v>2004</v>
      </c>
      <c r="B104" s="232" t="s">
        <v>559</v>
      </c>
      <c r="C104" s="52" t="s">
        <v>474</v>
      </c>
      <c r="D104" s="52" t="s">
        <v>8</v>
      </c>
      <c r="E104" s="52" t="s">
        <v>116</v>
      </c>
      <c r="F104" s="628" t="s">
        <v>415</v>
      </c>
      <c r="G104" s="55">
        <v>0.45782519999999999</v>
      </c>
      <c r="H104" s="56">
        <v>0.32684289999999999</v>
      </c>
      <c r="I104" s="56">
        <v>0.32684289999999999</v>
      </c>
      <c r="J104" s="55">
        <f t="shared" si="46"/>
        <v>0.1309823</v>
      </c>
      <c r="K104" s="56">
        <f t="shared" si="47"/>
        <v>0.1309823</v>
      </c>
      <c r="L104" s="57"/>
      <c r="M104" s="61">
        <f t="shared" si="48"/>
        <v>0.28609674609436092</v>
      </c>
      <c r="N104" s="61">
        <f t="shared" si="49"/>
        <v>0.28609674609436092</v>
      </c>
      <c r="O104" s="61">
        <f t="shared" si="50"/>
        <v>0</v>
      </c>
      <c r="P104" s="59">
        <f t="shared" si="51"/>
        <v>1</v>
      </c>
      <c r="Q104" s="60"/>
      <c r="R104" s="52">
        <v>2004</v>
      </c>
      <c r="S104" s="52" t="s">
        <v>474</v>
      </c>
      <c r="T104" s="52" t="s">
        <v>8</v>
      </c>
      <c r="U104" s="52" t="s">
        <v>116</v>
      </c>
      <c r="V104" s="628" t="s">
        <v>415</v>
      </c>
      <c r="W104" s="55">
        <v>0.39754790000000001</v>
      </c>
      <c r="X104" s="56">
        <v>0.32097199999999998</v>
      </c>
      <c r="Y104" s="56">
        <v>0.32097199999999998</v>
      </c>
      <c r="Z104" s="55">
        <f t="shared" si="53"/>
        <v>7.657590000000003E-2</v>
      </c>
      <c r="AA104" s="56">
        <f t="shared" si="54"/>
        <v>7.657590000000003E-2</v>
      </c>
      <c r="AB104" s="57"/>
      <c r="AC104" s="61">
        <f t="shared" si="55"/>
        <v>0.19262056220143542</v>
      </c>
      <c r="AD104" s="61">
        <f t="shared" si="56"/>
        <v>0.19262056220143542</v>
      </c>
      <c r="AE104" s="61">
        <f t="shared" si="57"/>
        <v>0</v>
      </c>
      <c r="AF104" s="59">
        <f t="shared" si="58"/>
        <v>1</v>
      </c>
      <c r="AG104" s="60"/>
    </row>
    <row r="105" spans="1:33" ht="11.45" customHeight="1" x14ac:dyDescent="0.2">
      <c r="A105" s="52">
        <v>2000</v>
      </c>
      <c r="B105" s="232" t="s">
        <v>559</v>
      </c>
      <c r="C105" s="52" t="s">
        <v>474</v>
      </c>
      <c r="D105" s="52" t="s">
        <v>10</v>
      </c>
      <c r="E105" s="52" t="s">
        <v>117</v>
      </c>
      <c r="F105" s="628" t="s">
        <v>415</v>
      </c>
      <c r="G105" s="55">
        <v>0.46523930000000002</v>
      </c>
      <c r="H105" s="56">
        <v>0.3334181</v>
      </c>
      <c r="I105" s="56">
        <v>0.3334181</v>
      </c>
      <c r="J105" s="55">
        <f t="shared" si="46"/>
        <v>0.13182120000000003</v>
      </c>
      <c r="K105" s="56">
        <f t="shared" si="47"/>
        <v>0.13182120000000003</v>
      </c>
      <c r="L105" s="57"/>
      <c r="M105" s="61">
        <f t="shared" si="48"/>
        <v>0.2833406378180004</v>
      </c>
      <c r="N105" s="61">
        <f t="shared" si="49"/>
        <v>0.2833406378180004</v>
      </c>
      <c r="O105" s="61">
        <f t="shared" si="50"/>
        <v>0</v>
      </c>
      <c r="P105" s="59">
        <f t="shared" si="51"/>
        <v>1</v>
      </c>
      <c r="Q105" s="60"/>
      <c r="R105" s="52">
        <v>2000</v>
      </c>
      <c r="S105" s="52" t="s">
        <v>474</v>
      </c>
      <c r="T105" s="52" t="s">
        <v>10</v>
      </c>
      <c r="U105" s="52" t="s">
        <v>117</v>
      </c>
      <c r="V105" s="628" t="s">
        <v>415</v>
      </c>
      <c r="W105" s="55">
        <v>0.4058678</v>
      </c>
      <c r="X105" s="56">
        <v>0.32501419999999998</v>
      </c>
      <c r="Y105" s="56">
        <v>0.32501419999999998</v>
      </c>
      <c r="Z105" s="55">
        <f t="shared" si="53"/>
        <v>8.0853600000000025E-2</v>
      </c>
      <c r="AA105" s="56">
        <f t="shared" si="54"/>
        <v>8.0853600000000025E-2</v>
      </c>
      <c r="AB105" s="57"/>
      <c r="AC105" s="61">
        <f t="shared" si="55"/>
        <v>0.19921166448779634</v>
      </c>
      <c r="AD105" s="61">
        <f t="shared" si="56"/>
        <v>0.19921166448779634</v>
      </c>
      <c r="AE105" s="61">
        <f t="shared" si="57"/>
        <v>0</v>
      </c>
      <c r="AF105" s="59">
        <f t="shared" si="58"/>
        <v>1</v>
      </c>
      <c r="AG105" s="60"/>
    </row>
    <row r="106" spans="1:33" ht="11.45" customHeight="1" x14ac:dyDescent="0.2">
      <c r="A106" s="52">
        <v>1995</v>
      </c>
      <c r="B106" s="232" t="s">
        <v>559</v>
      </c>
      <c r="C106" s="52" t="s">
        <v>474</v>
      </c>
      <c r="D106" s="52" t="s">
        <v>12</v>
      </c>
      <c r="E106" s="52" t="s">
        <v>118</v>
      </c>
      <c r="F106" s="628" t="s">
        <v>415</v>
      </c>
      <c r="G106" s="55">
        <v>0.46200219999999997</v>
      </c>
      <c r="H106" s="56">
        <v>0.3488793</v>
      </c>
      <c r="I106" s="56">
        <v>0.3488793</v>
      </c>
      <c r="J106" s="55">
        <f t="shared" si="46"/>
        <v>0.11312289999999997</v>
      </c>
      <c r="K106" s="56">
        <f t="shared" si="47"/>
        <v>0.11312289999999997</v>
      </c>
      <c r="L106" s="57"/>
      <c r="M106" s="61">
        <f t="shared" si="48"/>
        <v>0.24485359593525741</v>
      </c>
      <c r="N106" s="61">
        <f t="shared" si="49"/>
        <v>0.24485359593525741</v>
      </c>
      <c r="O106" s="61">
        <f t="shared" si="50"/>
        <v>0</v>
      </c>
      <c r="P106" s="59">
        <f t="shared" si="51"/>
        <v>1</v>
      </c>
      <c r="Q106" s="60"/>
      <c r="R106" s="52">
        <v>1995</v>
      </c>
      <c r="S106" s="52" t="s">
        <v>474</v>
      </c>
      <c r="T106" s="52" t="s">
        <v>12</v>
      </c>
      <c r="U106" s="52" t="s">
        <v>118</v>
      </c>
      <c r="V106" s="628" t="s">
        <v>415</v>
      </c>
      <c r="W106" s="55">
        <v>0.40684809999999999</v>
      </c>
      <c r="X106" s="56">
        <v>0.33847850000000002</v>
      </c>
      <c r="Y106" s="56">
        <v>0.33847850000000002</v>
      </c>
      <c r="Z106" s="55">
        <f t="shared" si="53"/>
        <v>6.8369599999999975E-2</v>
      </c>
      <c r="AA106" s="56">
        <f t="shared" si="54"/>
        <v>6.8369599999999975E-2</v>
      </c>
      <c r="AB106" s="57"/>
      <c r="AC106" s="61">
        <f t="shared" si="55"/>
        <v>0.16804699346021273</v>
      </c>
      <c r="AD106" s="61">
        <f t="shared" si="56"/>
        <v>0.16804699346021273</v>
      </c>
      <c r="AE106" s="61">
        <f t="shared" si="57"/>
        <v>0</v>
      </c>
      <c r="AF106" s="59">
        <f t="shared" si="58"/>
        <v>1</v>
      </c>
      <c r="AG106" s="60"/>
    </row>
    <row r="107" spans="1:33" ht="11.45" customHeight="1" x14ac:dyDescent="0.2">
      <c r="A107" s="706">
        <v>2014</v>
      </c>
      <c r="B107" s="661" t="s">
        <v>564</v>
      </c>
      <c r="C107" s="706" t="s">
        <v>476</v>
      </c>
      <c r="D107" s="706" t="s">
        <v>20</v>
      </c>
      <c r="E107" s="706" t="s">
        <v>119</v>
      </c>
      <c r="F107" s="707" t="s">
        <v>314</v>
      </c>
      <c r="G107" s="708">
        <v>0.42748809999999998</v>
      </c>
      <c r="H107" s="709">
        <v>0.42363889999999998</v>
      </c>
      <c r="I107" s="710">
        <v>0.39371329999999999</v>
      </c>
      <c r="J107" s="647">
        <f t="shared" si="46"/>
        <v>3.3774799999999994E-2</v>
      </c>
      <c r="K107" s="648">
        <f t="shared" si="47"/>
        <v>3.8491999999999971E-3</v>
      </c>
      <c r="L107" s="649">
        <f t="shared" si="47"/>
        <v>2.9925599999999997E-2</v>
      </c>
      <c r="M107" s="711">
        <f t="shared" si="48"/>
        <v>7.9007579392268448E-2</v>
      </c>
      <c r="N107" s="711">
        <f t="shared" si="49"/>
        <v>9.0042272521737975E-3</v>
      </c>
      <c r="O107" s="711">
        <f t="shared" si="50"/>
        <v>7.0003352140094649E-2</v>
      </c>
      <c r="P107" s="712">
        <f t="shared" si="51"/>
        <v>0.11396662600518723</v>
      </c>
      <c r="Q107" s="713">
        <f t="shared" si="52"/>
        <v>0.88603337399481275</v>
      </c>
      <c r="R107" s="706">
        <v>2014</v>
      </c>
      <c r="S107" s="706" t="s">
        <v>476</v>
      </c>
      <c r="T107" s="706" t="s">
        <v>20</v>
      </c>
      <c r="U107" s="706" t="s">
        <v>119</v>
      </c>
      <c r="V107" s="707" t="s">
        <v>314</v>
      </c>
      <c r="W107" s="708">
        <v>0.42987649999999999</v>
      </c>
      <c r="X107" s="709">
        <v>0.42885230000000002</v>
      </c>
      <c r="Y107" s="710">
        <v>0.39837329999999999</v>
      </c>
      <c r="Z107" s="647">
        <f t="shared" si="53"/>
        <v>3.1503200000000009E-2</v>
      </c>
      <c r="AA107" s="20">
        <f t="shared" si="54"/>
        <v>1.0241999999999751E-3</v>
      </c>
      <c r="AB107" s="21">
        <f t="shared" si="54"/>
        <v>3.0479000000000034E-2</v>
      </c>
      <c r="AC107" s="36">
        <f t="shared" si="55"/>
        <v>7.328430374770431E-2</v>
      </c>
      <c r="AD107" s="36">
        <f t="shared" si="56"/>
        <v>2.3825447541328151E-3</v>
      </c>
      <c r="AE107" s="36">
        <f t="shared" si="57"/>
        <v>7.0901758993571484E-2</v>
      </c>
      <c r="AF107" s="37">
        <f t="shared" si="58"/>
        <v>3.2510983011248849E-2</v>
      </c>
      <c r="AG107" s="38">
        <f t="shared" si="59"/>
        <v>0.96748901698875112</v>
      </c>
    </row>
    <row r="108" spans="1:33" ht="11.45" customHeight="1" x14ac:dyDescent="0.2">
      <c r="A108" s="318">
        <v>2011</v>
      </c>
      <c r="B108" s="669" t="s">
        <v>564</v>
      </c>
      <c r="C108" s="318" t="s">
        <v>476</v>
      </c>
      <c r="D108" s="318" t="s">
        <v>4</v>
      </c>
      <c r="E108" s="318" t="s">
        <v>120</v>
      </c>
      <c r="F108" s="714" t="s">
        <v>314</v>
      </c>
      <c r="G108" s="195">
        <v>0.49330230000000003</v>
      </c>
      <c r="H108" s="184">
        <v>0.4918149</v>
      </c>
      <c r="I108" s="196">
        <v>0.48085349999999999</v>
      </c>
      <c r="J108" s="715">
        <f t="shared" si="46"/>
        <v>1.2448800000000038E-2</v>
      </c>
      <c r="K108" s="262">
        <f t="shared" si="47"/>
        <v>1.4874000000000276E-3</v>
      </c>
      <c r="L108" s="716">
        <f t="shared" si="47"/>
        <v>1.096140000000001E-2</v>
      </c>
      <c r="M108" s="717">
        <f t="shared" si="48"/>
        <v>2.5235641512314128E-2</v>
      </c>
      <c r="N108" s="717">
        <f t="shared" si="49"/>
        <v>3.0151896717287301E-3</v>
      </c>
      <c r="O108" s="717">
        <f t="shared" si="50"/>
        <v>2.2220451840585395E-2</v>
      </c>
      <c r="P108" s="718">
        <f t="shared" si="51"/>
        <v>0.11948139579718713</v>
      </c>
      <c r="Q108" s="719">
        <f t="shared" si="52"/>
        <v>0.88051860420281292</v>
      </c>
      <c r="R108" s="318">
        <v>2011</v>
      </c>
      <c r="S108" s="318" t="s">
        <v>476</v>
      </c>
      <c r="T108" s="318" t="s">
        <v>4</v>
      </c>
      <c r="U108" s="318" t="s">
        <v>120</v>
      </c>
      <c r="V108" s="714" t="s">
        <v>314</v>
      </c>
      <c r="W108" s="195">
        <v>0.48763119999999999</v>
      </c>
      <c r="X108" s="184">
        <v>0.4864578</v>
      </c>
      <c r="Y108" s="196">
        <v>0.4757634</v>
      </c>
      <c r="Z108" s="715">
        <f t="shared" si="53"/>
        <v>1.1867799999999984E-2</v>
      </c>
      <c r="AA108" s="14">
        <f t="shared" si="54"/>
        <v>1.1733999999999911E-3</v>
      </c>
      <c r="AB108" s="15">
        <f t="shared" si="54"/>
        <v>1.0694399999999993E-2</v>
      </c>
      <c r="AC108" s="39">
        <f t="shared" si="55"/>
        <v>2.433765517874981E-2</v>
      </c>
      <c r="AD108" s="39">
        <f t="shared" si="56"/>
        <v>2.4063267485755447E-3</v>
      </c>
      <c r="AE108" s="39">
        <f t="shared" si="57"/>
        <v>2.1931328430174264E-2</v>
      </c>
      <c r="AF108" s="34">
        <f t="shared" si="58"/>
        <v>9.8872579585095197E-2</v>
      </c>
      <c r="AG108" s="35">
        <f t="shared" si="59"/>
        <v>0.90112742041490479</v>
      </c>
    </row>
    <row r="109" spans="1:33" ht="11.45" customHeight="1" x14ac:dyDescent="0.2">
      <c r="A109" s="386">
        <v>2006</v>
      </c>
      <c r="B109" s="676" t="s">
        <v>564</v>
      </c>
      <c r="C109" s="386" t="s">
        <v>476</v>
      </c>
      <c r="D109" s="386" t="s">
        <v>8</v>
      </c>
      <c r="E109" s="386" t="s">
        <v>121</v>
      </c>
      <c r="F109" s="720" t="s">
        <v>314</v>
      </c>
      <c r="G109" s="721">
        <v>0.4904483</v>
      </c>
      <c r="H109" s="614">
        <v>0.48471560000000002</v>
      </c>
      <c r="I109" s="722">
        <v>0.47221220000000003</v>
      </c>
      <c r="J109" s="723">
        <f t="shared" si="46"/>
        <v>1.8236099999999977E-2</v>
      </c>
      <c r="K109" s="372">
        <f t="shared" si="47"/>
        <v>5.7326999999999795E-3</v>
      </c>
      <c r="L109" s="724">
        <f t="shared" si="47"/>
        <v>1.2503399999999998E-2</v>
      </c>
      <c r="M109" s="725">
        <f t="shared" si="48"/>
        <v>3.7182512407525882E-2</v>
      </c>
      <c r="N109" s="725">
        <f t="shared" si="49"/>
        <v>1.1688693793005255E-2</v>
      </c>
      <c r="O109" s="725">
        <f t="shared" si="50"/>
        <v>2.549381861452063E-2</v>
      </c>
      <c r="P109" s="726">
        <f t="shared" si="51"/>
        <v>0.31435997828482992</v>
      </c>
      <c r="Q109" s="727">
        <f t="shared" si="52"/>
        <v>0.68564002171517013</v>
      </c>
      <c r="R109" s="386">
        <v>2006</v>
      </c>
      <c r="S109" s="386" t="s">
        <v>476</v>
      </c>
      <c r="T109" s="386" t="s">
        <v>8</v>
      </c>
      <c r="U109" s="386" t="s">
        <v>121</v>
      </c>
      <c r="V109" s="720" t="s">
        <v>314</v>
      </c>
      <c r="W109" s="721">
        <v>0.48996479999999998</v>
      </c>
      <c r="X109" s="614">
        <v>0.48583470000000001</v>
      </c>
      <c r="Y109" s="722">
        <v>0.47341699999999998</v>
      </c>
      <c r="Z109" s="723">
        <f t="shared" si="53"/>
        <v>1.6547800000000001E-2</v>
      </c>
      <c r="AA109" s="23">
        <f t="shared" si="54"/>
        <v>4.1300999999999699E-3</v>
      </c>
      <c r="AB109" s="24">
        <f t="shared" si="54"/>
        <v>1.2417700000000031E-2</v>
      </c>
      <c r="AC109" s="40">
        <f t="shared" si="55"/>
        <v>3.3773446582285101E-2</v>
      </c>
      <c r="AD109" s="40">
        <f t="shared" si="56"/>
        <v>8.429381049414101E-3</v>
      </c>
      <c r="AE109" s="40">
        <f t="shared" si="57"/>
        <v>2.5344065532871E-2</v>
      </c>
      <c r="AF109" s="41">
        <f t="shared" si="58"/>
        <v>0.24958604769213852</v>
      </c>
      <c r="AG109" s="42">
        <f t="shared" si="59"/>
        <v>0.75041395230786145</v>
      </c>
    </row>
    <row r="110" spans="1:33" ht="11.45" customHeight="1" x14ac:dyDescent="0.2">
      <c r="A110" s="52">
        <v>2012</v>
      </c>
      <c r="B110" s="232" t="s">
        <v>565</v>
      </c>
      <c r="C110" s="52" t="s">
        <v>477</v>
      </c>
      <c r="D110" s="52" t="s">
        <v>20</v>
      </c>
      <c r="E110" s="270" t="s">
        <v>122</v>
      </c>
      <c r="F110" s="628" t="s">
        <v>415</v>
      </c>
      <c r="G110" s="79">
        <v>0.58592299999999997</v>
      </c>
      <c r="H110" s="80">
        <v>0.28883989999999998</v>
      </c>
      <c r="I110" s="80">
        <v>0.28883989999999998</v>
      </c>
      <c r="J110" s="55">
        <f t="shared" ref="J110:J112" si="60">G110-I110</f>
        <v>0.29708309999999999</v>
      </c>
      <c r="K110" s="56">
        <f t="shared" ref="K110:K112" si="61">G110-H110</f>
        <v>0.29708309999999999</v>
      </c>
      <c r="L110" s="57"/>
      <c r="M110" s="61">
        <f t="shared" ref="M110:M112" si="62">(G110-I110)/G110</f>
        <v>0.50703437141057783</v>
      </c>
      <c r="N110" s="61">
        <f t="shared" ref="N110:N112" si="63">(G110-H110)/G110</f>
        <v>0.50703437141057783</v>
      </c>
      <c r="O110" s="61">
        <f t="shared" ref="O110:O112" si="64">(H110-I110)/G110</f>
        <v>0</v>
      </c>
      <c r="P110" s="59">
        <f t="shared" ref="P110:P112" si="65">(G110-H110)/(G110-I110)</f>
        <v>1</v>
      </c>
      <c r="Q110" s="60"/>
      <c r="R110" s="52">
        <v>2012</v>
      </c>
      <c r="S110" s="52" t="s">
        <v>477</v>
      </c>
      <c r="T110" s="52" t="s">
        <v>20</v>
      </c>
      <c r="U110" s="52" t="s">
        <v>122</v>
      </c>
      <c r="V110" s="628" t="s">
        <v>415</v>
      </c>
      <c r="W110" s="79">
        <v>0.52502720000000003</v>
      </c>
      <c r="X110" s="80">
        <v>0.29428910000000003</v>
      </c>
      <c r="Y110" s="80">
        <v>0.29428910000000003</v>
      </c>
      <c r="Z110" s="55">
        <f t="shared" ref="Z110:Z112" si="66">W110-Y110</f>
        <v>0.2307381</v>
      </c>
      <c r="AA110" s="56">
        <f t="shared" ref="AA110:AA112" si="67">W110-X110</f>
        <v>0.2307381</v>
      </c>
      <c r="AB110" s="57"/>
      <c r="AC110" s="61">
        <f t="shared" ref="AC110:AC112" si="68">(W110-Y110)/W110</f>
        <v>0.43947837369187726</v>
      </c>
      <c r="AD110" s="61">
        <f t="shared" ref="AD110:AD112" si="69">(W110-X110)/W110</f>
        <v>0.43947837369187726</v>
      </c>
      <c r="AE110" s="61">
        <f t="shared" ref="AE110:AE112" si="70">(X110-Y110)/W110</f>
        <v>0</v>
      </c>
      <c r="AF110" s="59">
        <f t="shared" ref="AF110:AF112" si="71">(W110-X110)/(W110-Y110)</f>
        <v>1</v>
      </c>
      <c r="AG110" s="60"/>
    </row>
    <row r="111" spans="1:33" ht="11.45" customHeight="1" x14ac:dyDescent="0.2">
      <c r="A111" s="52">
        <v>2009</v>
      </c>
      <c r="B111" s="232" t="s">
        <v>565</v>
      </c>
      <c r="C111" s="52" t="s">
        <v>477</v>
      </c>
      <c r="D111" s="52" t="s">
        <v>4</v>
      </c>
      <c r="E111" s="270" t="s">
        <v>123</v>
      </c>
      <c r="F111" s="628" t="s">
        <v>415</v>
      </c>
      <c r="G111" s="55">
        <v>0.55773729999999999</v>
      </c>
      <c r="H111" s="56">
        <v>0.27810869999999999</v>
      </c>
      <c r="I111" s="56">
        <v>0.27810869999999999</v>
      </c>
      <c r="J111" s="55">
        <f t="shared" si="60"/>
        <v>0.2796286</v>
      </c>
      <c r="K111" s="56">
        <f t="shared" si="61"/>
        <v>0.2796286</v>
      </c>
      <c r="L111" s="57"/>
      <c r="M111" s="61">
        <f t="shared" si="62"/>
        <v>0.50136255903989213</v>
      </c>
      <c r="N111" s="61">
        <f t="shared" si="63"/>
        <v>0.50136255903989213</v>
      </c>
      <c r="O111" s="61">
        <f t="shared" si="64"/>
        <v>0</v>
      </c>
      <c r="P111" s="59">
        <f t="shared" si="65"/>
        <v>1</v>
      </c>
      <c r="Q111" s="60"/>
      <c r="R111" s="52">
        <v>2009</v>
      </c>
      <c r="S111" s="52" t="s">
        <v>477</v>
      </c>
      <c r="T111" s="52" t="s">
        <v>4</v>
      </c>
      <c r="U111" s="52" t="s">
        <v>123</v>
      </c>
      <c r="V111" s="628" t="s">
        <v>415</v>
      </c>
      <c r="W111" s="55">
        <v>0.50057339999999995</v>
      </c>
      <c r="X111" s="56">
        <v>0.29032279999999999</v>
      </c>
      <c r="Y111" s="56">
        <v>0.29032279999999999</v>
      </c>
      <c r="Z111" s="55">
        <f t="shared" si="66"/>
        <v>0.21025059999999995</v>
      </c>
      <c r="AA111" s="56">
        <f t="shared" si="67"/>
        <v>0.21025059999999995</v>
      </c>
      <c r="AB111" s="57"/>
      <c r="AC111" s="61">
        <f t="shared" si="68"/>
        <v>0.42001952161261463</v>
      </c>
      <c r="AD111" s="61">
        <f t="shared" si="69"/>
        <v>0.42001952161261463</v>
      </c>
      <c r="AE111" s="61">
        <f t="shared" si="70"/>
        <v>0</v>
      </c>
      <c r="AF111" s="59">
        <f t="shared" si="71"/>
        <v>1</v>
      </c>
      <c r="AG111" s="60"/>
    </row>
    <row r="112" spans="1:33" ht="11.45" customHeight="1" x14ac:dyDescent="0.2">
      <c r="A112" s="52">
        <v>2007</v>
      </c>
      <c r="B112" s="232" t="s">
        <v>565</v>
      </c>
      <c r="C112" s="52" t="s">
        <v>477</v>
      </c>
      <c r="D112" s="52" t="s">
        <v>6</v>
      </c>
      <c r="E112" s="270" t="s">
        <v>124</v>
      </c>
      <c r="F112" s="628" t="s">
        <v>415</v>
      </c>
      <c r="G112" s="55">
        <v>0.54276100000000005</v>
      </c>
      <c r="H112" s="56">
        <v>0.27448220000000001</v>
      </c>
      <c r="I112" s="56">
        <v>0.27448220000000001</v>
      </c>
      <c r="J112" s="55">
        <f t="shared" si="60"/>
        <v>0.26827880000000004</v>
      </c>
      <c r="K112" s="56">
        <f t="shared" si="61"/>
        <v>0.26827880000000004</v>
      </c>
      <c r="L112" s="57"/>
      <c r="M112" s="61">
        <f t="shared" si="62"/>
        <v>0.49428533000713026</v>
      </c>
      <c r="N112" s="61">
        <f t="shared" si="63"/>
        <v>0.49428533000713026</v>
      </c>
      <c r="O112" s="61">
        <f t="shared" si="64"/>
        <v>0</v>
      </c>
      <c r="P112" s="59">
        <f t="shared" si="65"/>
        <v>1</v>
      </c>
      <c r="Q112" s="60"/>
      <c r="R112" s="52">
        <v>2007</v>
      </c>
      <c r="S112" s="52" t="s">
        <v>477</v>
      </c>
      <c r="T112" s="52" t="s">
        <v>6</v>
      </c>
      <c r="U112" s="52" t="s">
        <v>124</v>
      </c>
      <c r="V112" s="628" t="s">
        <v>415</v>
      </c>
      <c r="W112" s="55">
        <v>0.49837599999999999</v>
      </c>
      <c r="X112" s="56">
        <v>0.2824719</v>
      </c>
      <c r="Y112" s="56">
        <v>0.2824719</v>
      </c>
      <c r="Z112" s="55">
        <f t="shared" si="66"/>
        <v>0.21590409999999999</v>
      </c>
      <c r="AA112" s="56">
        <f t="shared" si="67"/>
        <v>0.21590409999999999</v>
      </c>
      <c r="AB112" s="57"/>
      <c r="AC112" s="61">
        <f t="shared" si="68"/>
        <v>0.43321528323996339</v>
      </c>
      <c r="AD112" s="61">
        <f t="shared" si="69"/>
        <v>0.43321528323996339</v>
      </c>
      <c r="AE112" s="61">
        <f t="shared" si="70"/>
        <v>0</v>
      </c>
      <c r="AF112" s="59">
        <f t="shared" si="71"/>
        <v>1</v>
      </c>
      <c r="AG112" s="60"/>
    </row>
    <row r="113" spans="1:33" ht="11.45" customHeight="1" x14ac:dyDescent="0.2">
      <c r="A113" s="52">
        <v>2005</v>
      </c>
      <c r="B113" s="232" t="s">
        <v>565</v>
      </c>
      <c r="C113" s="52" t="s">
        <v>477</v>
      </c>
      <c r="D113" s="52" t="s">
        <v>8</v>
      </c>
      <c r="E113" s="52" t="s">
        <v>125</v>
      </c>
      <c r="F113" s="628" t="s">
        <v>415</v>
      </c>
      <c r="G113" s="55">
        <v>0.52999059999999998</v>
      </c>
      <c r="H113" s="56">
        <v>0.2890297</v>
      </c>
      <c r="I113" s="56">
        <v>0.2890297</v>
      </c>
      <c r="J113" s="55">
        <f t="shared" si="46"/>
        <v>0.24096089999999998</v>
      </c>
      <c r="K113" s="56">
        <f t="shared" si="47"/>
        <v>0.24096089999999998</v>
      </c>
      <c r="L113" s="57"/>
      <c r="M113" s="61">
        <f t="shared" si="48"/>
        <v>0.45465127117348869</v>
      </c>
      <c r="N113" s="61">
        <f t="shared" si="49"/>
        <v>0.45465127117348869</v>
      </c>
      <c r="O113" s="61">
        <f t="shared" si="50"/>
        <v>0</v>
      </c>
      <c r="P113" s="59">
        <f t="shared" si="51"/>
        <v>1</v>
      </c>
      <c r="Q113" s="60"/>
      <c r="R113" s="52">
        <v>2005</v>
      </c>
      <c r="S113" s="52" t="s">
        <v>477</v>
      </c>
      <c r="T113" s="52" t="s">
        <v>8</v>
      </c>
      <c r="U113" s="52" t="s">
        <v>125</v>
      </c>
      <c r="V113" s="628" t="s">
        <v>415</v>
      </c>
      <c r="W113" s="55">
        <v>0.46854590000000002</v>
      </c>
      <c r="X113" s="56">
        <v>0.30057509999999998</v>
      </c>
      <c r="Y113" s="56">
        <v>0.30057509999999998</v>
      </c>
      <c r="Z113" s="55">
        <f t="shared" si="53"/>
        <v>0.16797080000000003</v>
      </c>
      <c r="AA113" s="56">
        <f t="shared" si="54"/>
        <v>0.16797080000000003</v>
      </c>
      <c r="AB113" s="57"/>
      <c r="AC113" s="61">
        <f t="shared" si="55"/>
        <v>0.35849379964695033</v>
      </c>
      <c r="AD113" s="61">
        <f t="shared" si="56"/>
        <v>0.35849379964695033</v>
      </c>
      <c r="AE113" s="61">
        <f t="shared" si="57"/>
        <v>0</v>
      </c>
      <c r="AF113" s="59">
        <f t="shared" si="58"/>
        <v>1</v>
      </c>
      <c r="AG113" s="60"/>
    </row>
    <row r="114" spans="1:33" ht="11.45" customHeight="1" x14ac:dyDescent="0.2">
      <c r="A114" s="52">
        <v>1999</v>
      </c>
      <c r="B114" s="232" t="s">
        <v>565</v>
      </c>
      <c r="C114" s="52" t="s">
        <v>477</v>
      </c>
      <c r="D114" s="52" t="s">
        <v>10</v>
      </c>
      <c r="E114" s="52" t="s">
        <v>126</v>
      </c>
      <c r="F114" s="628" t="s">
        <v>415</v>
      </c>
      <c r="G114" s="55">
        <v>0.51266449999999997</v>
      </c>
      <c r="H114" s="56">
        <v>0.29247640000000003</v>
      </c>
      <c r="I114" s="56">
        <v>0.29247640000000003</v>
      </c>
      <c r="J114" s="55">
        <f t="shared" si="46"/>
        <v>0.22018809999999994</v>
      </c>
      <c r="K114" s="56">
        <f t="shared" si="47"/>
        <v>0.22018809999999994</v>
      </c>
      <c r="L114" s="57"/>
      <c r="M114" s="61">
        <f t="shared" si="48"/>
        <v>0.42949745886442292</v>
      </c>
      <c r="N114" s="61">
        <f t="shared" si="49"/>
        <v>0.42949745886442292</v>
      </c>
      <c r="O114" s="61">
        <f t="shared" si="50"/>
        <v>0</v>
      </c>
      <c r="P114" s="59">
        <f t="shared" si="51"/>
        <v>1</v>
      </c>
      <c r="Q114" s="60"/>
      <c r="R114" s="52">
        <v>1999</v>
      </c>
      <c r="S114" s="52" t="s">
        <v>477</v>
      </c>
      <c r="T114" s="52" t="s">
        <v>10</v>
      </c>
      <c r="U114" s="52" t="s">
        <v>126</v>
      </c>
      <c r="V114" s="628" t="s">
        <v>415</v>
      </c>
      <c r="W114" s="55">
        <v>0.46388190000000001</v>
      </c>
      <c r="X114" s="56">
        <v>0.29726669999999999</v>
      </c>
      <c r="Y114" s="56">
        <v>0.29726669999999999</v>
      </c>
      <c r="Z114" s="55">
        <f t="shared" si="53"/>
        <v>0.16661520000000002</v>
      </c>
      <c r="AA114" s="56">
        <f t="shared" si="54"/>
        <v>0.16661520000000002</v>
      </c>
      <c r="AB114" s="57"/>
      <c r="AC114" s="61">
        <f t="shared" si="55"/>
        <v>0.3591759023147918</v>
      </c>
      <c r="AD114" s="61">
        <f t="shared" si="56"/>
        <v>0.3591759023147918</v>
      </c>
      <c r="AE114" s="61">
        <f t="shared" si="57"/>
        <v>0</v>
      </c>
      <c r="AF114" s="59">
        <f t="shared" si="58"/>
        <v>1</v>
      </c>
      <c r="AG114" s="60"/>
    </row>
    <row r="115" spans="1:33" ht="11.45" customHeight="1" x14ac:dyDescent="0.2">
      <c r="A115" s="52">
        <v>1994</v>
      </c>
      <c r="B115" s="232" t="s">
        <v>565</v>
      </c>
      <c r="C115" s="52" t="s">
        <v>477</v>
      </c>
      <c r="D115" s="52" t="s">
        <v>12</v>
      </c>
      <c r="E115" s="52" t="s">
        <v>127</v>
      </c>
      <c r="F115" s="628" t="s">
        <v>415</v>
      </c>
      <c r="G115" s="55">
        <v>0.54300349999999997</v>
      </c>
      <c r="H115" s="56">
        <v>0.31876559999999998</v>
      </c>
      <c r="I115" s="56">
        <v>0.31876559999999998</v>
      </c>
      <c r="J115" s="55">
        <f t="shared" si="46"/>
        <v>0.22423789999999999</v>
      </c>
      <c r="K115" s="56">
        <f t="shared" si="47"/>
        <v>0.22423789999999999</v>
      </c>
      <c r="L115" s="57"/>
      <c r="M115" s="61">
        <f t="shared" si="48"/>
        <v>0.41295848000979735</v>
      </c>
      <c r="N115" s="61">
        <f t="shared" si="49"/>
        <v>0.41295848000979735</v>
      </c>
      <c r="O115" s="61">
        <f t="shared" si="50"/>
        <v>0</v>
      </c>
      <c r="P115" s="59">
        <f t="shared" si="51"/>
        <v>1</v>
      </c>
      <c r="Q115" s="60"/>
      <c r="R115" s="52">
        <v>1994</v>
      </c>
      <c r="S115" s="52" t="s">
        <v>477</v>
      </c>
      <c r="T115" s="52" t="s">
        <v>12</v>
      </c>
      <c r="U115" s="52" t="s">
        <v>127</v>
      </c>
      <c r="V115" s="628" t="s">
        <v>415</v>
      </c>
      <c r="W115" s="55">
        <v>0.50155190000000005</v>
      </c>
      <c r="X115" s="56">
        <v>0.32279259999999999</v>
      </c>
      <c r="Y115" s="56">
        <v>0.32279259999999999</v>
      </c>
      <c r="Z115" s="55">
        <f t="shared" si="53"/>
        <v>0.17875930000000007</v>
      </c>
      <c r="AA115" s="56">
        <f t="shared" si="54"/>
        <v>0.17875930000000007</v>
      </c>
      <c r="AB115" s="57"/>
      <c r="AC115" s="61">
        <f t="shared" si="55"/>
        <v>0.35641236729439174</v>
      </c>
      <c r="AD115" s="61">
        <f t="shared" si="56"/>
        <v>0.35641236729439174</v>
      </c>
      <c r="AE115" s="61">
        <f t="shared" si="57"/>
        <v>0</v>
      </c>
      <c r="AF115" s="59">
        <f t="shared" si="58"/>
        <v>1</v>
      </c>
      <c r="AG115" s="60"/>
    </row>
    <row r="116" spans="1:33" ht="11.45" customHeight="1" x14ac:dyDescent="0.2">
      <c r="A116" s="52">
        <v>1991</v>
      </c>
      <c r="B116" s="232" t="s">
        <v>565</v>
      </c>
      <c r="C116" s="52" t="s">
        <v>477</v>
      </c>
      <c r="D116" s="52" t="s">
        <v>14</v>
      </c>
      <c r="E116" s="52" t="s">
        <v>128</v>
      </c>
      <c r="F116" s="628" t="s">
        <v>415</v>
      </c>
      <c r="G116" s="55">
        <v>0.46801979999999999</v>
      </c>
      <c r="H116" s="56">
        <v>0.28287790000000002</v>
      </c>
      <c r="I116" s="56">
        <v>0.28287790000000002</v>
      </c>
      <c r="J116" s="55">
        <f t="shared" si="46"/>
        <v>0.18514189999999997</v>
      </c>
      <c r="K116" s="56">
        <f t="shared" si="47"/>
        <v>0.18514189999999997</v>
      </c>
      <c r="L116" s="57"/>
      <c r="M116" s="61">
        <f t="shared" si="48"/>
        <v>0.39558561411290716</v>
      </c>
      <c r="N116" s="61">
        <f t="shared" si="49"/>
        <v>0.39558561411290716</v>
      </c>
      <c r="O116" s="61">
        <f t="shared" si="50"/>
        <v>0</v>
      </c>
      <c r="P116" s="59">
        <f t="shared" si="51"/>
        <v>1</v>
      </c>
      <c r="Q116" s="60"/>
      <c r="R116" s="52">
        <v>1991</v>
      </c>
      <c r="S116" s="52" t="s">
        <v>477</v>
      </c>
      <c r="T116" s="52" t="s">
        <v>14</v>
      </c>
      <c r="U116" s="52" t="s">
        <v>128</v>
      </c>
      <c r="V116" s="628" t="s">
        <v>415</v>
      </c>
      <c r="W116" s="55">
        <v>0.42664279999999999</v>
      </c>
      <c r="X116" s="56">
        <v>0.27858379999999999</v>
      </c>
      <c r="Y116" s="56">
        <v>0.27858379999999999</v>
      </c>
      <c r="Z116" s="55">
        <f t="shared" si="53"/>
        <v>0.148059</v>
      </c>
      <c r="AA116" s="56">
        <f t="shared" si="54"/>
        <v>0.148059</v>
      </c>
      <c r="AB116" s="57"/>
      <c r="AC116" s="61">
        <f t="shared" si="55"/>
        <v>0.34703269339128656</v>
      </c>
      <c r="AD116" s="61">
        <f t="shared" si="56"/>
        <v>0.34703269339128656</v>
      </c>
      <c r="AE116" s="61">
        <f t="shared" si="57"/>
        <v>0</v>
      </c>
      <c r="AF116" s="59">
        <f t="shared" si="58"/>
        <v>1</v>
      </c>
      <c r="AG116" s="60"/>
    </row>
    <row r="117" spans="1:33" ht="11.45" customHeight="1" x14ac:dyDescent="0.2">
      <c r="A117" s="7">
        <v>2010</v>
      </c>
      <c r="B117" s="447" t="s">
        <v>560</v>
      </c>
      <c r="C117" s="7" t="s">
        <v>478</v>
      </c>
      <c r="D117" s="7" t="s">
        <v>4</v>
      </c>
      <c r="E117" s="7" t="s">
        <v>129</v>
      </c>
      <c r="F117" s="130" t="s">
        <v>314</v>
      </c>
      <c r="G117" s="19">
        <v>0.39323079999999999</v>
      </c>
      <c r="H117" s="20">
        <v>0.28733890000000001</v>
      </c>
      <c r="I117" s="20">
        <v>0.24467459999999999</v>
      </c>
      <c r="J117" s="19">
        <f t="shared" si="46"/>
        <v>0.1485562</v>
      </c>
      <c r="K117" s="20">
        <f t="shared" si="47"/>
        <v>0.10589189999999998</v>
      </c>
      <c r="L117" s="21">
        <f t="shared" si="47"/>
        <v>4.2664300000000016E-2</v>
      </c>
      <c r="M117" s="36">
        <f t="shared" si="48"/>
        <v>0.37778373413272814</v>
      </c>
      <c r="N117" s="36">
        <f t="shared" si="49"/>
        <v>0.26928689207457807</v>
      </c>
      <c r="O117" s="36">
        <f t="shared" si="50"/>
        <v>0.10849684205815012</v>
      </c>
      <c r="P117" s="37">
        <f t="shared" si="51"/>
        <v>0.71280700502570737</v>
      </c>
      <c r="Q117" s="38">
        <f t="shared" si="52"/>
        <v>0.28719299497429268</v>
      </c>
      <c r="R117" s="7">
        <v>2010</v>
      </c>
      <c r="S117" s="7" t="s">
        <v>478</v>
      </c>
      <c r="T117" s="7" t="s">
        <v>4</v>
      </c>
      <c r="U117" s="7" t="s">
        <v>129</v>
      </c>
      <c r="V117" s="130" t="s">
        <v>314</v>
      </c>
      <c r="W117" s="19">
        <v>0.34665180000000001</v>
      </c>
      <c r="X117" s="20">
        <v>0.28387679999999998</v>
      </c>
      <c r="Y117" s="20">
        <v>0.24515310000000001</v>
      </c>
      <c r="Z117" s="19">
        <f t="shared" si="53"/>
        <v>0.1014987</v>
      </c>
      <c r="AA117" s="20">
        <f t="shared" si="54"/>
        <v>6.2775000000000025E-2</v>
      </c>
      <c r="AB117" s="21">
        <f t="shared" si="54"/>
        <v>3.8723699999999972E-2</v>
      </c>
      <c r="AC117" s="36">
        <f t="shared" si="55"/>
        <v>0.29279726803668693</v>
      </c>
      <c r="AD117" s="36">
        <f t="shared" si="56"/>
        <v>0.18108949672264799</v>
      </c>
      <c r="AE117" s="36">
        <f t="shared" si="57"/>
        <v>0.11170777131403896</v>
      </c>
      <c r="AF117" s="37">
        <f t="shared" si="58"/>
        <v>0.61848082783326319</v>
      </c>
      <c r="AG117" s="38">
        <f t="shared" si="59"/>
        <v>0.38151917216673686</v>
      </c>
    </row>
    <row r="118" spans="1:33" ht="11.45" customHeight="1" x14ac:dyDescent="0.2">
      <c r="A118" s="4">
        <v>2007</v>
      </c>
      <c r="B118" s="222" t="s">
        <v>560</v>
      </c>
      <c r="C118" s="4" t="s">
        <v>478</v>
      </c>
      <c r="D118" s="4" t="s">
        <v>6</v>
      </c>
      <c r="E118" s="4" t="s">
        <v>130</v>
      </c>
      <c r="F118" s="128" t="s">
        <v>314</v>
      </c>
      <c r="G118" s="13">
        <v>0.3750716</v>
      </c>
      <c r="H118" s="14">
        <v>0.30241089999999998</v>
      </c>
      <c r="I118" s="14">
        <v>0.27645370000000002</v>
      </c>
      <c r="J118" s="13">
        <f t="shared" si="46"/>
        <v>9.8617899999999981E-2</v>
      </c>
      <c r="K118" s="14">
        <f t="shared" si="47"/>
        <v>7.2660700000000022E-2</v>
      </c>
      <c r="L118" s="15">
        <f t="shared" si="47"/>
        <v>2.5957199999999958E-2</v>
      </c>
      <c r="M118" s="39">
        <f t="shared" si="48"/>
        <v>0.26293086440029045</v>
      </c>
      <c r="N118" s="39">
        <f t="shared" si="49"/>
        <v>0.19372487812993577</v>
      </c>
      <c r="O118" s="39">
        <f t="shared" si="50"/>
        <v>6.9205986270354666E-2</v>
      </c>
      <c r="P118" s="34">
        <f t="shared" si="51"/>
        <v>0.73679017703682637</v>
      </c>
      <c r="Q118" s="35">
        <f t="shared" si="52"/>
        <v>0.26320982296317363</v>
      </c>
      <c r="R118" s="4">
        <v>2007</v>
      </c>
      <c r="S118" s="4" t="s">
        <v>478</v>
      </c>
      <c r="T118" s="4" t="s">
        <v>6</v>
      </c>
      <c r="U118" s="4" t="s">
        <v>130</v>
      </c>
      <c r="V118" s="128" t="s">
        <v>314</v>
      </c>
      <c r="W118" s="13">
        <v>0.3257255</v>
      </c>
      <c r="X118" s="14">
        <v>0.29343669999999999</v>
      </c>
      <c r="Y118" s="14">
        <v>0.27238699999999999</v>
      </c>
      <c r="Z118" s="13">
        <f t="shared" si="53"/>
        <v>5.3338500000000011E-2</v>
      </c>
      <c r="AA118" s="14">
        <f t="shared" si="54"/>
        <v>3.2288800000000006E-2</v>
      </c>
      <c r="AB118" s="15">
        <f t="shared" si="54"/>
        <v>2.1049700000000005E-2</v>
      </c>
      <c r="AC118" s="39">
        <f t="shared" si="55"/>
        <v>0.16375291464745625</v>
      </c>
      <c r="AD118" s="39">
        <f t="shared" si="56"/>
        <v>9.9128867712230104E-2</v>
      </c>
      <c r="AE118" s="39">
        <f t="shared" si="57"/>
        <v>6.4624046935226151E-2</v>
      </c>
      <c r="AF118" s="34">
        <f t="shared" si="58"/>
        <v>0.60535635610300254</v>
      </c>
      <c r="AG118" s="35">
        <f t="shared" si="59"/>
        <v>0.39464364389699746</v>
      </c>
    </row>
    <row r="119" spans="1:33" ht="11.45" customHeight="1" x14ac:dyDescent="0.2">
      <c r="A119" s="10">
        <v>2004</v>
      </c>
      <c r="B119" s="233" t="s">
        <v>560</v>
      </c>
      <c r="C119" s="10" t="s">
        <v>478</v>
      </c>
      <c r="D119" s="10" t="s">
        <v>8</v>
      </c>
      <c r="E119" s="10" t="s">
        <v>131</v>
      </c>
      <c r="F119" s="131" t="s">
        <v>314</v>
      </c>
      <c r="G119" s="22">
        <v>0.36663960000000001</v>
      </c>
      <c r="H119" s="23">
        <v>0.28583249999999999</v>
      </c>
      <c r="I119" s="23">
        <v>0.25454539999999998</v>
      </c>
      <c r="J119" s="22">
        <f t="shared" si="46"/>
        <v>0.11209420000000003</v>
      </c>
      <c r="K119" s="23">
        <f t="shared" si="47"/>
        <v>8.0807100000000021E-2</v>
      </c>
      <c r="L119" s="24">
        <f t="shared" si="47"/>
        <v>3.1287100000000012E-2</v>
      </c>
      <c r="M119" s="40">
        <f t="shared" si="48"/>
        <v>0.30573402327517274</v>
      </c>
      <c r="N119" s="40">
        <f t="shared" si="49"/>
        <v>0.22039926947334662</v>
      </c>
      <c r="O119" s="40">
        <f t="shared" si="50"/>
        <v>8.5334753801826133E-2</v>
      </c>
      <c r="P119" s="41">
        <f t="shared" si="51"/>
        <v>0.72088564796394461</v>
      </c>
      <c r="Q119" s="42">
        <f t="shared" si="52"/>
        <v>0.27911435203605539</v>
      </c>
      <c r="R119" s="10">
        <v>2004</v>
      </c>
      <c r="S119" s="10" t="s">
        <v>478</v>
      </c>
      <c r="T119" s="10" t="s">
        <v>8</v>
      </c>
      <c r="U119" s="10" t="s">
        <v>131</v>
      </c>
      <c r="V119" s="131" t="s">
        <v>314</v>
      </c>
      <c r="W119" s="22">
        <v>0.32148100000000002</v>
      </c>
      <c r="X119" s="23">
        <v>0.28446070000000001</v>
      </c>
      <c r="Y119" s="23">
        <v>0.25859789999999999</v>
      </c>
      <c r="Z119" s="22">
        <f t="shared" si="53"/>
        <v>6.2883100000000025E-2</v>
      </c>
      <c r="AA119" s="23">
        <f t="shared" si="54"/>
        <v>3.7020300000000006E-2</v>
      </c>
      <c r="AB119" s="24">
        <f t="shared" si="54"/>
        <v>2.5862800000000019E-2</v>
      </c>
      <c r="AC119" s="40">
        <f t="shared" si="55"/>
        <v>0.19560440585913327</v>
      </c>
      <c r="AD119" s="40">
        <f t="shared" si="56"/>
        <v>0.11515548352779792</v>
      </c>
      <c r="AE119" s="40">
        <f t="shared" si="57"/>
        <v>8.044892233133534E-2</v>
      </c>
      <c r="AF119" s="41">
        <f t="shared" si="58"/>
        <v>0.58871620514891909</v>
      </c>
      <c r="AG119" s="42">
        <f t="shared" si="59"/>
        <v>0.41128379485108096</v>
      </c>
    </row>
    <row r="120" spans="1:33" ht="11.45" customHeight="1" x14ac:dyDescent="0.2">
      <c r="A120" s="52">
        <v>2011</v>
      </c>
      <c r="B120" s="232" t="s">
        <v>562</v>
      </c>
      <c r="C120" s="52" t="s">
        <v>479</v>
      </c>
      <c r="D120" s="52" t="s">
        <v>4</v>
      </c>
      <c r="E120" s="52" t="s">
        <v>132</v>
      </c>
      <c r="F120" s="628" t="s">
        <v>415</v>
      </c>
      <c r="G120" s="55">
        <v>0.49242540000000001</v>
      </c>
      <c r="H120" s="56">
        <v>0.47949310000000001</v>
      </c>
      <c r="I120" s="56">
        <v>0.47949310000000001</v>
      </c>
      <c r="J120" s="55">
        <f t="shared" si="46"/>
        <v>1.2932300000000008E-2</v>
      </c>
      <c r="K120" s="56">
        <f t="shared" si="47"/>
        <v>1.2932300000000008E-2</v>
      </c>
      <c r="L120" s="57"/>
      <c r="M120" s="61">
        <f t="shared" si="48"/>
        <v>2.6262455186105361E-2</v>
      </c>
      <c r="N120" s="61">
        <f t="shared" si="49"/>
        <v>2.6262455186105361E-2</v>
      </c>
      <c r="O120" s="61">
        <f t="shared" si="50"/>
        <v>0</v>
      </c>
      <c r="P120" s="59">
        <f t="shared" si="51"/>
        <v>1</v>
      </c>
      <c r="Q120" s="60"/>
      <c r="R120" s="52">
        <v>2011</v>
      </c>
      <c r="S120" s="52" t="s">
        <v>479</v>
      </c>
      <c r="T120" s="52" t="s">
        <v>4</v>
      </c>
      <c r="U120" s="52" t="s">
        <v>132</v>
      </c>
      <c r="V120" s="628" t="s">
        <v>415</v>
      </c>
      <c r="W120" s="55">
        <v>0.4905138</v>
      </c>
      <c r="X120" s="56">
        <v>0.47696490000000002</v>
      </c>
      <c r="Y120" s="56">
        <v>0.47696490000000002</v>
      </c>
      <c r="Z120" s="55">
        <f t="shared" si="53"/>
        <v>1.3548899999999975E-2</v>
      </c>
      <c r="AA120" s="56">
        <f t="shared" si="54"/>
        <v>1.3548899999999975E-2</v>
      </c>
      <c r="AB120" s="57"/>
      <c r="AC120" s="61">
        <f t="shared" si="55"/>
        <v>2.7621852840837454E-2</v>
      </c>
      <c r="AD120" s="61">
        <f t="shared" si="56"/>
        <v>2.7621852840837454E-2</v>
      </c>
      <c r="AE120" s="61">
        <f t="shared" si="57"/>
        <v>0</v>
      </c>
      <c r="AF120" s="59">
        <f t="shared" si="58"/>
        <v>1</v>
      </c>
      <c r="AG120" s="60"/>
    </row>
    <row r="121" spans="1:33" ht="11.45" customHeight="1" x14ac:dyDescent="0.2">
      <c r="A121" s="52">
        <v>2004</v>
      </c>
      <c r="B121" s="232" t="s">
        <v>562</v>
      </c>
      <c r="C121" s="52" t="s">
        <v>479</v>
      </c>
      <c r="D121" s="52" t="s">
        <v>8</v>
      </c>
      <c r="E121" s="52" t="s">
        <v>133</v>
      </c>
      <c r="F121" s="628" t="s">
        <v>415</v>
      </c>
      <c r="G121" s="55">
        <v>0.4785085</v>
      </c>
      <c r="H121" s="56">
        <v>0.4717712</v>
      </c>
      <c r="I121" s="56">
        <v>0.4717712</v>
      </c>
      <c r="J121" s="55">
        <f t="shared" si="46"/>
        <v>6.7373000000000016E-3</v>
      </c>
      <c r="K121" s="56">
        <f t="shared" si="47"/>
        <v>6.7373000000000016E-3</v>
      </c>
      <c r="L121" s="57"/>
      <c r="M121" s="61">
        <f t="shared" si="48"/>
        <v>1.4079791686041109E-2</v>
      </c>
      <c r="N121" s="61">
        <f t="shared" si="49"/>
        <v>1.4079791686041109E-2</v>
      </c>
      <c r="O121" s="61">
        <f t="shared" si="50"/>
        <v>0</v>
      </c>
      <c r="P121" s="59">
        <f t="shared" si="51"/>
        <v>1</v>
      </c>
      <c r="Q121" s="60"/>
      <c r="R121" s="52">
        <v>2004</v>
      </c>
      <c r="S121" s="52" t="s">
        <v>479</v>
      </c>
      <c r="T121" s="52" t="s">
        <v>8</v>
      </c>
      <c r="U121" s="52" t="s">
        <v>133</v>
      </c>
      <c r="V121" s="628" t="s">
        <v>415</v>
      </c>
      <c r="W121" s="55">
        <v>0.47766180000000003</v>
      </c>
      <c r="X121" s="56">
        <v>0.47031630000000002</v>
      </c>
      <c r="Y121" s="56">
        <v>0.47031630000000002</v>
      </c>
      <c r="Z121" s="55">
        <f t="shared" si="53"/>
        <v>7.3455000000000048E-3</v>
      </c>
      <c r="AA121" s="56">
        <f t="shared" si="54"/>
        <v>7.3455000000000048E-3</v>
      </c>
      <c r="AB121" s="57"/>
      <c r="AC121" s="61">
        <f t="shared" si="55"/>
        <v>1.5378035254232187E-2</v>
      </c>
      <c r="AD121" s="61">
        <f t="shared" si="56"/>
        <v>1.5378035254232187E-2</v>
      </c>
      <c r="AE121" s="61">
        <f t="shared" si="57"/>
        <v>0</v>
      </c>
      <c r="AF121" s="59">
        <f t="shared" si="58"/>
        <v>1</v>
      </c>
      <c r="AG121" s="60"/>
    </row>
    <row r="122" spans="1:33" s="25" customFormat="1" ht="11.45" customHeight="1" x14ac:dyDescent="0.2">
      <c r="A122" s="7">
        <v>2010</v>
      </c>
      <c r="B122" s="447" t="s">
        <v>559</v>
      </c>
      <c r="C122" s="7" t="s">
        <v>480</v>
      </c>
      <c r="D122" s="7" t="s">
        <v>4</v>
      </c>
      <c r="E122" s="7" t="s">
        <v>134</v>
      </c>
      <c r="F122" s="130" t="s">
        <v>314</v>
      </c>
      <c r="G122" s="19">
        <v>0.56430040000000004</v>
      </c>
      <c r="H122" s="20">
        <v>0.3655484</v>
      </c>
      <c r="I122" s="20">
        <v>0.29437990000000003</v>
      </c>
      <c r="J122" s="19">
        <f t="shared" si="46"/>
        <v>0.26992050000000001</v>
      </c>
      <c r="K122" s="20">
        <f t="shared" si="47"/>
        <v>0.19875200000000004</v>
      </c>
      <c r="L122" s="21">
        <f t="shared" si="47"/>
        <v>7.1168499999999968E-2</v>
      </c>
      <c r="M122" s="36">
        <f t="shared" si="48"/>
        <v>0.47832767795309022</v>
      </c>
      <c r="N122" s="36">
        <f t="shared" si="49"/>
        <v>0.35220956781175422</v>
      </c>
      <c r="O122" s="36">
        <f t="shared" si="50"/>
        <v>0.126118110141336</v>
      </c>
      <c r="P122" s="37">
        <f t="shared" si="51"/>
        <v>0.73633532836520399</v>
      </c>
      <c r="Q122" s="38">
        <f t="shared" si="52"/>
        <v>0.26366467163479607</v>
      </c>
      <c r="R122" s="7">
        <v>2010</v>
      </c>
      <c r="S122" s="7" t="s">
        <v>480</v>
      </c>
      <c r="T122" s="7" t="s">
        <v>4</v>
      </c>
      <c r="U122" s="7" t="s">
        <v>134</v>
      </c>
      <c r="V122" s="130" t="s">
        <v>314</v>
      </c>
      <c r="W122" s="19">
        <v>0.51735779999999998</v>
      </c>
      <c r="X122" s="20">
        <v>0.36293199999999998</v>
      </c>
      <c r="Y122" s="20">
        <v>0.29361989999999999</v>
      </c>
      <c r="Z122" s="19">
        <f t="shared" si="53"/>
        <v>0.22373789999999999</v>
      </c>
      <c r="AA122" s="20">
        <f t="shared" si="54"/>
        <v>0.1544258</v>
      </c>
      <c r="AB122" s="21">
        <f t="shared" si="54"/>
        <v>6.9312099999999988E-2</v>
      </c>
      <c r="AC122" s="36">
        <f t="shared" si="55"/>
        <v>0.43246260131769543</v>
      </c>
      <c r="AD122" s="36">
        <f t="shared" si="56"/>
        <v>0.29848936268091447</v>
      </c>
      <c r="AE122" s="36">
        <f t="shared" si="57"/>
        <v>0.13397323863678096</v>
      </c>
      <c r="AF122" s="37">
        <f t="shared" si="58"/>
        <v>0.69020849842606014</v>
      </c>
      <c r="AG122" s="38">
        <f t="shared" si="59"/>
        <v>0.30979150157393981</v>
      </c>
    </row>
    <row r="123" spans="1:33" s="25" customFormat="1" ht="11.45" customHeight="1" x14ac:dyDescent="0.2">
      <c r="A123" s="4">
        <v>2007</v>
      </c>
      <c r="B123" s="222" t="s">
        <v>559</v>
      </c>
      <c r="C123" s="4" t="s">
        <v>480</v>
      </c>
      <c r="D123" s="4" t="s">
        <v>6</v>
      </c>
      <c r="E123" s="4" t="s">
        <v>135</v>
      </c>
      <c r="F123" s="128" t="s">
        <v>314</v>
      </c>
      <c r="G123" s="13">
        <v>0.5010211</v>
      </c>
      <c r="H123" s="14">
        <v>0.34798859999999998</v>
      </c>
      <c r="I123" s="14">
        <v>0.2970544</v>
      </c>
      <c r="J123" s="13">
        <f t="shared" si="46"/>
        <v>0.2039667</v>
      </c>
      <c r="K123" s="14">
        <f t="shared" si="47"/>
        <v>0.15303250000000002</v>
      </c>
      <c r="L123" s="15">
        <f t="shared" si="47"/>
        <v>5.0934199999999985E-2</v>
      </c>
      <c r="M123" s="39">
        <f t="shared" si="48"/>
        <v>0.40710201626238895</v>
      </c>
      <c r="N123" s="39">
        <f t="shared" si="49"/>
        <v>0.30544122792433298</v>
      </c>
      <c r="O123" s="39">
        <f t="shared" si="50"/>
        <v>0.10166078833805599</v>
      </c>
      <c r="P123" s="34">
        <f t="shared" si="51"/>
        <v>0.7502817861935307</v>
      </c>
      <c r="Q123" s="35">
        <f t="shared" si="52"/>
        <v>0.2497182138064693</v>
      </c>
      <c r="R123" s="4">
        <v>2007</v>
      </c>
      <c r="S123" s="4" t="s">
        <v>480</v>
      </c>
      <c r="T123" s="4" t="s">
        <v>6</v>
      </c>
      <c r="U123" s="4" t="s">
        <v>135</v>
      </c>
      <c r="V123" s="128" t="s">
        <v>314</v>
      </c>
      <c r="W123" s="13">
        <v>0.45346429999999999</v>
      </c>
      <c r="X123" s="14">
        <v>0.338472</v>
      </c>
      <c r="Y123" s="14">
        <v>0.28829880000000002</v>
      </c>
      <c r="Z123" s="13">
        <f t="shared" si="53"/>
        <v>0.16516549999999997</v>
      </c>
      <c r="AA123" s="14">
        <f t="shared" si="54"/>
        <v>0.11499229999999999</v>
      </c>
      <c r="AB123" s="15">
        <f t="shared" si="54"/>
        <v>5.0173199999999973E-2</v>
      </c>
      <c r="AC123" s="39">
        <f t="shared" si="55"/>
        <v>0.3642304366628199</v>
      </c>
      <c r="AD123" s="39">
        <f t="shared" si="56"/>
        <v>0.2535862249795629</v>
      </c>
      <c r="AE123" s="39">
        <f t="shared" si="57"/>
        <v>0.11064421168325704</v>
      </c>
      <c r="AF123" s="34">
        <f t="shared" si="58"/>
        <v>0.69622469583538948</v>
      </c>
      <c r="AG123" s="35">
        <f t="shared" si="59"/>
        <v>0.30377530416461057</v>
      </c>
    </row>
    <row r="124" spans="1:33" s="25" customFormat="1" ht="11.45" customHeight="1" x14ac:dyDescent="0.2">
      <c r="A124" s="4">
        <v>2004</v>
      </c>
      <c r="B124" s="222" t="s">
        <v>559</v>
      </c>
      <c r="C124" s="4" t="s">
        <v>480</v>
      </c>
      <c r="D124" s="4" t="s">
        <v>8</v>
      </c>
      <c r="E124" s="4" t="s">
        <v>136</v>
      </c>
      <c r="F124" s="128" t="s">
        <v>314</v>
      </c>
      <c r="G124" s="13">
        <v>0.49607630000000003</v>
      </c>
      <c r="H124" s="14">
        <v>0.36213390000000001</v>
      </c>
      <c r="I124" s="14">
        <v>0.31666709999999998</v>
      </c>
      <c r="J124" s="13">
        <f t="shared" si="46"/>
        <v>0.17940920000000005</v>
      </c>
      <c r="K124" s="14">
        <f t="shared" si="47"/>
        <v>0.13394240000000002</v>
      </c>
      <c r="L124" s="15">
        <f t="shared" si="47"/>
        <v>4.5466800000000029E-2</v>
      </c>
      <c r="M124" s="39">
        <f t="shared" si="48"/>
        <v>0.36165646292717479</v>
      </c>
      <c r="N124" s="39">
        <f t="shared" si="49"/>
        <v>0.27000362645826864</v>
      </c>
      <c r="O124" s="39">
        <f t="shared" si="50"/>
        <v>9.1652836468906151E-2</v>
      </c>
      <c r="P124" s="34">
        <f t="shared" si="51"/>
        <v>0.74657486907025938</v>
      </c>
      <c r="Q124" s="35">
        <f t="shared" si="52"/>
        <v>0.25342513092974062</v>
      </c>
      <c r="R124" s="4">
        <v>2004</v>
      </c>
      <c r="S124" s="4" t="s">
        <v>480</v>
      </c>
      <c r="T124" s="4" t="s">
        <v>8</v>
      </c>
      <c r="U124" s="4" t="s">
        <v>136</v>
      </c>
      <c r="V124" s="128" t="s">
        <v>314</v>
      </c>
      <c r="W124" s="13">
        <v>0.43730520000000001</v>
      </c>
      <c r="X124" s="14">
        <v>0.34816069999999999</v>
      </c>
      <c r="Y124" s="14">
        <v>0.30523270000000002</v>
      </c>
      <c r="Z124" s="13">
        <f t="shared" si="53"/>
        <v>0.13207249999999998</v>
      </c>
      <c r="AA124" s="14">
        <f t="shared" si="54"/>
        <v>8.9144500000000015E-2</v>
      </c>
      <c r="AB124" s="15">
        <f t="shared" si="54"/>
        <v>4.2927999999999966E-2</v>
      </c>
      <c r="AC124" s="39">
        <f t="shared" si="55"/>
        <v>0.30201447410184007</v>
      </c>
      <c r="AD124" s="39">
        <f t="shared" si="56"/>
        <v>0.20384962264340789</v>
      </c>
      <c r="AE124" s="39">
        <f t="shared" si="57"/>
        <v>9.8164851458432151E-2</v>
      </c>
      <c r="AF124" s="34">
        <f t="shared" si="58"/>
        <v>0.67496640102973771</v>
      </c>
      <c r="AG124" s="35">
        <f t="shared" si="59"/>
        <v>0.32503359897026235</v>
      </c>
    </row>
    <row r="125" spans="1:33" s="25" customFormat="1" ht="11.45" customHeight="1" x14ac:dyDescent="0.2">
      <c r="A125" s="52">
        <v>2000</v>
      </c>
      <c r="B125" s="232" t="s">
        <v>559</v>
      </c>
      <c r="C125" s="52" t="s">
        <v>480</v>
      </c>
      <c r="D125" s="52" t="s">
        <v>10</v>
      </c>
      <c r="E125" s="52" t="s">
        <v>137</v>
      </c>
      <c r="F125" s="628" t="s">
        <v>415</v>
      </c>
      <c r="G125" s="55">
        <v>0.4401101</v>
      </c>
      <c r="H125" s="56">
        <v>0.31334820000000002</v>
      </c>
      <c r="I125" s="56">
        <v>0.31334820000000002</v>
      </c>
      <c r="J125" s="55">
        <f t="shared" si="46"/>
        <v>0.12676189999999998</v>
      </c>
      <c r="K125" s="56">
        <f t="shared" si="47"/>
        <v>0.12676189999999998</v>
      </c>
      <c r="L125" s="57"/>
      <c r="M125" s="58">
        <f t="shared" si="48"/>
        <v>0.28802315602391304</v>
      </c>
      <c r="N125" s="58">
        <f t="shared" si="49"/>
        <v>0.28802315602391304</v>
      </c>
      <c r="O125" s="58">
        <f t="shared" si="50"/>
        <v>0</v>
      </c>
      <c r="P125" s="59">
        <f t="shared" si="51"/>
        <v>1</v>
      </c>
      <c r="Q125" s="60"/>
      <c r="R125" s="52">
        <v>2000</v>
      </c>
      <c r="S125" s="52" t="s">
        <v>480</v>
      </c>
      <c r="T125" s="52" t="s">
        <v>10</v>
      </c>
      <c r="U125" s="52" t="s">
        <v>137</v>
      </c>
      <c r="V125" s="628" t="s">
        <v>415</v>
      </c>
      <c r="W125" s="55">
        <v>0.390185</v>
      </c>
      <c r="X125" s="56">
        <v>0.30071219999999999</v>
      </c>
      <c r="Y125" s="56">
        <v>0.30071219999999999</v>
      </c>
      <c r="Z125" s="55">
        <f t="shared" si="53"/>
        <v>8.9472800000000019E-2</v>
      </c>
      <c r="AA125" s="56">
        <f t="shared" si="54"/>
        <v>8.9472800000000019E-2</v>
      </c>
      <c r="AB125" s="57"/>
      <c r="AC125" s="58">
        <f t="shared" si="55"/>
        <v>0.22930866127606139</v>
      </c>
      <c r="AD125" s="58">
        <f t="shared" si="56"/>
        <v>0.22930866127606139</v>
      </c>
      <c r="AE125" s="58">
        <f t="shared" si="57"/>
        <v>0</v>
      </c>
      <c r="AF125" s="59">
        <f t="shared" si="58"/>
        <v>1</v>
      </c>
      <c r="AG125" s="60"/>
    </row>
    <row r="126" spans="1:33" s="25" customFormat="1" ht="11.45" customHeight="1" x14ac:dyDescent="0.2">
      <c r="A126" s="52">
        <v>1996</v>
      </c>
      <c r="B126" s="232" t="s">
        <v>559</v>
      </c>
      <c r="C126" s="52" t="s">
        <v>480</v>
      </c>
      <c r="D126" s="52" t="s">
        <v>12</v>
      </c>
      <c r="E126" s="52" t="s">
        <v>138</v>
      </c>
      <c r="F126" s="628" t="s">
        <v>415</v>
      </c>
      <c r="G126" s="55">
        <v>0.48101699999999997</v>
      </c>
      <c r="H126" s="56">
        <v>0.3251095</v>
      </c>
      <c r="I126" s="56">
        <v>0.3251095</v>
      </c>
      <c r="J126" s="55">
        <f t="shared" si="46"/>
        <v>0.15590749999999998</v>
      </c>
      <c r="K126" s="56">
        <f t="shared" si="47"/>
        <v>0.15590749999999998</v>
      </c>
      <c r="L126" s="57"/>
      <c r="M126" s="58">
        <f t="shared" si="48"/>
        <v>0.32412056122756572</v>
      </c>
      <c r="N126" s="58">
        <f t="shared" si="49"/>
        <v>0.32412056122756572</v>
      </c>
      <c r="O126" s="58">
        <f t="shared" si="50"/>
        <v>0</v>
      </c>
      <c r="P126" s="59">
        <f t="shared" si="51"/>
        <v>1</v>
      </c>
      <c r="Q126" s="60"/>
      <c r="R126" s="52">
        <v>1996</v>
      </c>
      <c r="S126" s="52" t="s">
        <v>480</v>
      </c>
      <c r="T126" s="52" t="s">
        <v>12</v>
      </c>
      <c r="U126" s="52" t="s">
        <v>138</v>
      </c>
      <c r="V126" s="628" t="s">
        <v>415</v>
      </c>
      <c r="W126" s="55">
        <v>0.4364074</v>
      </c>
      <c r="X126" s="56">
        <v>0.31610050000000001</v>
      </c>
      <c r="Y126" s="56">
        <v>0.31610050000000001</v>
      </c>
      <c r="Z126" s="55">
        <f t="shared" si="53"/>
        <v>0.12030689999999999</v>
      </c>
      <c r="AA126" s="56">
        <f t="shared" si="54"/>
        <v>0.12030689999999999</v>
      </c>
      <c r="AB126" s="57"/>
      <c r="AC126" s="58">
        <f t="shared" si="55"/>
        <v>0.27567566452814501</v>
      </c>
      <c r="AD126" s="58">
        <f t="shared" si="56"/>
        <v>0.27567566452814501</v>
      </c>
      <c r="AE126" s="58">
        <f t="shared" si="57"/>
        <v>0</v>
      </c>
      <c r="AF126" s="59">
        <f t="shared" si="58"/>
        <v>1</v>
      </c>
      <c r="AG126" s="60"/>
    </row>
    <row r="127" spans="1:33" s="25" customFormat="1" ht="11.45" customHeight="1" x14ac:dyDescent="0.2">
      <c r="A127" s="52">
        <v>1995</v>
      </c>
      <c r="B127" s="232" t="s">
        <v>559</v>
      </c>
      <c r="C127" s="52" t="s">
        <v>480</v>
      </c>
      <c r="D127" s="52" t="s">
        <v>12</v>
      </c>
      <c r="E127" s="52" t="s">
        <v>139</v>
      </c>
      <c r="F127" s="628" t="s">
        <v>415</v>
      </c>
      <c r="G127" s="55">
        <v>0.49032369999999997</v>
      </c>
      <c r="H127" s="56">
        <v>0.3359627</v>
      </c>
      <c r="I127" s="56">
        <v>0.3359627</v>
      </c>
      <c r="J127" s="55">
        <f t="shared" si="46"/>
        <v>0.15436099999999997</v>
      </c>
      <c r="K127" s="56">
        <f t="shared" si="47"/>
        <v>0.15436099999999997</v>
      </c>
      <c r="L127" s="57"/>
      <c r="M127" s="58">
        <f t="shared" si="48"/>
        <v>0.31481447868010454</v>
      </c>
      <c r="N127" s="58">
        <f t="shared" si="49"/>
        <v>0.31481447868010454</v>
      </c>
      <c r="O127" s="58">
        <f t="shared" si="50"/>
        <v>0</v>
      </c>
      <c r="P127" s="59">
        <f t="shared" si="51"/>
        <v>1</v>
      </c>
      <c r="Q127" s="60"/>
      <c r="R127" s="52">
        <v>1995</v>
      </c>
      <c r="S127" s="52" t="s">
        <v>480</v>
      </c>
      <c r="T127" s="52" t="s">
        <v>12</v>
      </c>
      <c r="U127" s="52" t="s">
        <v>139</v>
      </c>
      <c r="V127" s="628" t="s">
        <v>415</v>
      </c>
      <c r="W127" s="55">
        <v>0.44771889999999998</v>
      </c>
      <c r="X127" s="56">
        <v>0.33294190000000001</v>
      </c>
      <c r="Y127" s="56">
        <v>0.33294190000000001</v>
      </c>
      <c r="Z127" s="55">
        <f t="shared" si="53"/>
        <v>0.11477699999999996</v>
      </c>
      <c r="AA127" s="56">
        <f t="shared" si="54"/>
        <v>0.11477699999999996</v>
      </c>
      <c r="AB127" s="57"/>
      <c r="AC127" s="58">
        <f t="shared" si="55"/>
        <v>0.25635951486524239</v>
      </c>
      <c r="AD127" s="58">
        <f t="shared" si="56"/>
        <v>0.25635951486524239</v>
      </c>
      <c r="AE127" s="58">
        <f t="shared" si="57"/>
        <v>0</v>
      </c>
      <c r="AF127" s="59">
        <f t="shared" si="58"/>
        <v>1</v>
      </c>
      <c r="AG127" s="60"/>
    </row>
    <row r="128" spans="1:33" s="25" customFormat="1" ht="11.45" customHeight="1" x14ac:dyDescent="0.2">
      <c r="A128" s="52">
        <v>1994</v>
      </c>
      <c r="B128" s="232" t="s">
        <v>559</v>
      </c>
      <c r="C128" s="52" t="s">
        <v>480</v>
      </c>
      <c r="D128" s="52" t="s">
        <v>12</v>
      </c>
      <c r="E128" s="52" t="s">
        <v>140</v>
      </c>
      <c r="F128" s="628" t="s">
        <v>415</v>
      </c>
      <c r="G128" s="55">
        <v>0.50000020000000001</v>
      </c>
      <c r="H128" s="56">
        <v>0.33317930000000001</v>
      </c>
      <c r="I128" s="56">
        <v>0.33317930000000001</v>
      </c>
      <c r="J128" s="55">
        <f t="shared" si="46"/>
        <v>0.16682089999999999</v>
      </c>
      <c r="K128" s="56">
        <f t="shared" si="47"/>
        <v>0.16682089999999999</v>
      </c>
      <c r="L128" s="57"/>
      <c r="M128" s="58">
        <f t="shared" si="48"/>
        <v>0.33364166654333338</v>
      </c>
      <c r="N128" s="58">
        <f t="shared" si="49"/>
        <v>0.33364166654333338</v>
      </c>
      <c r="O128" s="58">
        <f t="shared" si="50"/>
        <v>0</v>
      </c>
      <c r="P128" s="59">
        <f t="shared" si="51"/>
        <v>1</v>
      </c>
      <c r="Q128" s="60"/>
      <c r="R128" s="52">
        <v>1994</v>
      </c>
      <c r="S128" s="52" t="s">
        <v>480</v>
      </c>
      <c r="T128" s="52" t="s">
        <v>12</v>
      </c>
      <c r="U128" s="52" t="s">
        <v>140</v>
      </c>
      <c r="V128" s="628" t="s">
        <v>415</v>
      </c>
      <c r="W128" s="55">
        <v>0.45655679999999998</v>
      </c>
      <c r="X128" s="56">
        <v>0.3301962</v>
      </c>
      <c r="Y128" s="56">
        <v>0.3301962</v>
      </c>
      <c r="Z128" s="55">
        <f t="shared" si="53"/>
        <v>0.12636059999999999</v>
      </c>
      <c r="AA128" s="56">
        <f t="shared" si="54"/>
        <v>0.12636059999999999</v>
      </c>
      <c r="AB128" s="57"/>
      <c r="AC128" s="58">
        <f t="shared" si="55"/>
        <v>0.27676862988351064</v>
      </c>
      <c r="AD128" s="58">
        <f t="shared" si="56"/>
        <v>0.27676862988351064</v>
      </c>
      <c r="AE128" s="58">
        <f t="shared" si="57"/>
        <v>0</v>
      </c>
      <c r="AF128" s="59">
        <f t="shared" si="58"/>
        <v>1</v>
      </c>
      <c r="AG128" s="60"/>
    </row>
    <row r="129" spans="1:33" s="25" customFormat="1" ht="11.45" customHeight="1" x14ac:dyDescent="0.2">
      <c r="A129" s="10">
        <v>1987</v>
      </c>
      <c r="B129" s="233" t="s">
        <v>559</v>
      </c>
      <c r="C129" s="10" t="s">
        <v>480</v>
      </c>
      <c r="D129" s="10" t="s">
        <v>16</v>
      </c>
      <c r="E129" s="10" t="s">
        <v>141</v>
      </c>
      <c r="F129" s="131" t="s">
        <v>314</v>
      </c>
      <c r="G129" s="22">
        <v>0.50979379999999996</v>
      </c>
      <c r="H129" s="23">
        <v>0.372668</v>
      </c>
      <c r="I129" s="23">
        <v>0.3283874</v>
      </c>
      <c r="J129" s="22">
        <f t="shared" si="46"/>
        <v>0.18140639999999997</v>
      </c>
      <c r="K129" s="23">
        <f t="shared" si="47"/>
        <v>0.13712579999999996</v>
      </c>
      <c r="L129" s="24">
        <f t="shared" si="47"/>
        <v>4.4280600000000003E-2</v>
      </c>
      <c r="M129" s="40">
        <f t="shared" si="48"/>
        <v>0.35584269561536447</v>
      </c>
      <c r="N129" s="40">
        <f t="shared" si="49"/>
        <v>0.26898287111377184</v>
      </c>
      <c r="O129" s="40">
        <f t="shared" si="50"/>
        <v>8.6859824501592617E-2</v>
      </c>
      <c r="P129" s="41">
        <f t="shared" si="51"/>
        <v>0.75590387108723833</v>
      </c>
      <c r="Q129" s="42">
        <f t="shared" si="52"/>
        <v>0.2440961289127617</v>
      </c>
      <c r="R129" s="10">
        <v>1987</v>
      </c>
      <c r="S129" s="10" t="s">
        <v>480</v>
      </c>
      <c r="T129" s="10" t="s">
        <v>16</v>
      </c>
      <c r="U129" s="10" t="s">
        <v>141</v>
      </c>
      <c r="V129" s="131" t="s">
        <v>314</v>
      </c>
      <c r="W129" s="22">
        <v>0.50297930000000002</v>
      </c>
      <c r="X129" s="23">
        <v>0.39181739999999998</v>
      </c>
      <c r="Y129" s="23">
        <v>0.34581800000000001</v>
      </c>
      <c r="Z129" s="22">
        <f t="shared" si="53"/>
        <v>0.1571613</v>
      </c>
      <c r="AA129" s="23">
        <f t="shared" si="54"/>
        <v>0.11116190000000004</v>
      </c>
      <c r="AB129" s="24">
        <f t="shared" si="54"/>
        <v>4.5999399999999968E-2</v>
      </c>
      <c r="AC129" s="40">
        <f t="shared" si="55"/>
        <v>0.31246077124843907</v>
      </c>
      <c r="AD129" s="40">
        <f t="shared" si="56"/>
        <v>0.22100690823658156</v>
      </c>
      <c r="AE129" s="40">
        <f t="shared" si="57"/>
        <v>9.1453863011857484E-2</v>
      </c>
      <c r="AF129" s="41">
        <f t="shared" si="58"/>
        <v>0.70731089651205503</v>
      </c>
      <c r="AG129" s="42">
        <f t="shared" si="59"/>
        <v>0.29268910348794497</v>
      </c>
    </row>
    <row r="130" spans="1:33" ht="11.45" customHeight="1" x14ac:dyDescent="0.2">
      <c r="A130" s="4">
        <v>2012</v>
      </c>
      <c r="B130" s="222" t="s">
        <v>563</v>
      </c>
      <c r="C130" s="4" t="s">
        <v>481</v>
      </c>
      <c r="D130" s="4" t="s">
        <v>20</v>
      </c>
      <c r="E130" s="4" t="s">
        <v>142</v>
      </c>
      <c r="F130" s="128" t="s">
        <v>314</v>
      </c>
      <c r="G130" s="13">
        <v>0.4941641</v>
      </c>
      <c r="H130" s="14">
        <v>0.41023349999999997</v>
      </c>
      <c r="I130" s="14">
        <v>0.37147249999999998</v>
      </c>
      <c r="J130" s="13">
        <f t="shared" si="46"/>
        <v>0.12269160000000001</v>
      </c>
      <c r="K130" s="14">
        <f t="shared" si="47"/>
        <v>8.3930600000000022E-2</v>
      </c>
      <c r="L130" s="15">
        <f t="shared" si="47"/>
        <v>3.876099999999999E-2</v>
      </c>
      <c r="M130" s="33">
        <f t="shared" si="48"/>
        <v>0.24828108719350517</v>
      </c>
      <c r="N130" s="33">
        <f t="shared" si="49"/>
        <v>0.16984358030055202</v>
      </c>
      <c r="O130" s="33">
        <f t="shared" si="50"/>
        <v>7.8437506892953146E-2</v>
      </c>
      <c r="P130" s="34">
        <f t="shared" si="51"/>
        <v>0.68407780157728826</v>
      </c>
      <c r="Q130" s="35">
        <f t="shared" si="52"/>
        <v>0.3159221984227118</v>
      </c>
      <c r="R130" s="4">
        <v>2012</v>
      </c>
      <c r="S130" s="4" t="s">
        <v>481</v>
      </c>
      <c r="T130" s="4" t="s">
        <v>20</v>
      </c>
      <c r="U130" s="4" t="s">
        <v>142</v>
      </c>
      <c r="V130" s="128" t="s">
        <v>314</v>
      </c>
      <c r="W130" s="13">
        <v>0.45754709999999998</v>
      </c>
      <c r="X130" s="14">
        <v>0.39942169999999999</v>
      </c>
      <c r="Y130" s="14">
        <v>0.35895860000000002</v>
      </c>
      <c r="Z130" s="13">
        <f t="shared" si="53"/>
        <v>9.8588499999999968E-2</v>
      </c>
      <c r="AA130" s="14">
        <f t="shared" si="54"/>
        <v>5.8125399999999994E-2</v>
      </c>
      <c r="AB130" s="15">
        <f t="shared" si="54"/>
        <v>4.0463099999999974E-2</v>
      </c>
      <c r="AC130" s="33">
        <f t="shared" si="55"/>
        <v>0.21547180607198685</v>
      </c>
      <c r="AD130" s="33">
        <f t="shared" si="56"/>
        <v>0.12703697608399223</v>
      </c>
      <c r="AE130" s="33">
        <f t="shared" si="57"/>
        <v>8.8434829987994623E-2</v>
      </c>
      <c r="AF130" s="34">
        <f t="shared" si="58"/>
        <v>0.58957586331062961</v>
      </c>
      <c r="AG130" s="35">
        <f t="shared" si="59"/>
        <v>0.41042413668937033</v>
      </c>
    </row>
    <row r="131" spans="1:33" ht="11.45" customHeight="1" x14ac:dyDescent="0.2">
      <c r="A131" s="4">
        <v>2010</v>
      </c>
      <c r="B131" s="222" t="s">
        <v>563</v>
      </c>
      <c r="C131" s="4" t="s">
        <v>481</v>
      </c>
      <c r="D131" s="4" t="s">
        <v>4</v>
      </c>
      <c r="E131" s="4" t="s">
        <v>143</v>
      </c>
      <c r="F131" s="128" t="s">
        <v>314</v>
      </c>
      <c r="G131" s="13">
        <v>0.50564679999999995</v>
      </c>
      <c r="H131" s="14">
        <v>0.41691479999999997</v>
      </c>
      <c r="I131" s="14">
        <v>0.37691259999999999</v>
      </c>
      <c r="J131" s="13">
        <f t="shared" si="46"/>
        <v>0.12873419999999997</v>
      </c>
      <c r="K131" s="14">
        <f t="shared" si="47"/>
        <v>8.8731999999999978E-2</v>
      </c>
      <c r="L131" s="15">
        <f t="shared" si="47"/>
        <v>4.0002199999999988E-2</v>
      </c>
      <c r="M131" s="33">
        <f t="shared" si="48"/>
        <v>0.25459312706023252</v>
      </c>
      <c r="N131" s="33">
        <f t="shared" si="49"/>
        <v>0.17548217451390968</v>
      </c>
      <c r="O131" s="33">
        <f t="shared" si="50"/>
        <v>7.9110952546322832E-2</v>
      </c>
      <c r="P131" s="34">
        <f t="shared" si="51"/>
        <v>0.68926516807499483</v>
      </c>
      <c r="Q131" s="35">
        <f t="shared" si="52"/>
        <v>0.31073483192500517</v>
      </c>
      <c r="R131" s="4">
        <v>2010</v>
      </c>
      <c r="S131" s="4" t="s">
        <v>481</v>
      </c>
      <c r="T131" s="4" t="s">
        <v>4</v>
      </c>
      <c r="U131" s="4" t="s">
        <v>143</v>
      </c>
      <c r="V131" s="128" t="s">
        <v>314</v>
      </c>
      <c r="W131" s="13">
        <v>0.46849079999999999</v>
      </c>
      <c r="X131" s="14">
        <v>0.40684789999999998</v>
      </c>
      <c r="Y131" s="14">
        <v>0.3661529</v>
      </c>
      <c r="Z131" s="13">
        <f t="shared" si="53"/>
        <v>0.10233789999999998</v>
      </c>
      <c r="AA131" s="14">
        <f t="shared" si="54"/>
        <v>6.16429E-2</v>
      </c>
      <c r="AB131" s="15">
        <f t="shared" si="54"/>
        <v>4.0694999999999981E-2</v>
      </c>
      <c r="AC131" s="33">
        <f t="shared" si="55"/>
        <v>0.21844164282414935</v>
      </c>
      <c r="AD131" s="33">
        <f t="shared" si="56"/>
        <v>0.13157761048882924</v>
      </c>
      <c r="AE131" s="33">
        <f t="shared" si="57"/>
        <v>8.6864032335320099E-2</v>
      </c>
      <c r="AF131" s="34">
        <f t="shared" si="58"/>
        <v>0.60234673566684493</v>
      </c>
      <c r="AG131" s="35">
        <f t="shared" si="59"/>
        <v>0.39765326433315507</v>
      </c>
    </row>
    <row r="132" spans="1:33" ht="11.45" customHeight="1" x14ac:dyDescent="0.2">
      <c r="A132" s="4">
        <v>2007</v>
      </c>
      <c r="B132" s="222" t="s">
        <v>563</v>
      </c>
      <c r="C132" s="4" t="s">
        <v>481</v>
      </c>
      <c r="D132" s="4" t="s">
        <v>6</v>
      </c>
      <c r="E132" s="4" t="s">
        <v>144</v>
      </c>
      <c r="F132" s="128" t="s">
        <v>314</v>
      </c>
      <c r="G132" s="13">
        <v>0.5117642</v>
      </c>
      <c r="H132" s="14">
        <v>0.41743560000000002</v>
      </c>
      <c r="I132" s="14">
        <v>0.36888179999999998</v>
      </c>
      <c r="J132" s="13">
        <f t="shared" si="46"/>
        <v>0.14288240000000002</v>
      </c>
      <c r="K132" s="14">
        <f t="shared" si="47"/>
        <v>9.4328599999999985E-2</v>
      </c>
      <c r="L132" s="15">
        <f t="shared" si="47"/>
        <v>4.8553800000000036E-2</v>
      </c>
      <c r="M132" s="33">
        <f t="shared" si="48"/>
        <v>0.27919577023949704</v>
      </c>
      <c r="N132" s="33">
        <f t="shared" si="49"/>
        <v>0.18432043507537257</v>
      </c>
      <c r="O132" s="33">
        <f t="shared" si="50"/>
        <v>9.4875335164124483E-2</v>
      </c>
      <c r="P132" s="34">
        <f t="shared" si="51"/>
        <v>0.66018347956081347</v>
      </c>
      <c r="Q132" s="35">
        <f t="shared" si="52"/>
        <v>0.33981652043918653</v>
      </c>
      <c r="R132" s="4">
        <v>2007</v>
      </c>
      <c r="S132" s="4" t="s">
        <v>481</v>
      </c>
      <c r="T132" s="4" t="s">
        <v>6</v>
      </c>
      <c r="U132" s="4" t="s">
        <v>144</v>
      </c>
      <c r="V132" s="128" t="s">
        <v>314</v>
      </c>
      <c r="W132" s="13">
        <v>0.46805849999999999</v>
      </c>
      <c r="X132" s="14">
        <v>0.40531159999999999</v>
      </c>
      <c r="Y132" s="14">
        <v>0.35594019999999998</v>
      </c>
      <c r="Z132" s="13">
        <f t="shared" si="53"/>
        <v>0.1121183</v>
      </c>
      <c r="AA132" s="14">
        <f t="shared" si="54"/>
        <v>6.2746899999999994E-2</v>
      </c>
      <c r="AB132" s="15">
        <f t="shared" si="54"/>
        <v>4.937140000000001E-2</v>
      </c>
      <c r="AC132" s="33">
        <f t="shared" si="55"/>
        <v>0.23953907470967839</v>
      </c>
      <c r="AD132" s="33">
        <f t="shared" si="56"/>
        <v>0.1340578154226448</v>
      </c>
      <c r="AE132" s="33">
        <f t="shared" si="57"/>
        <v>0.10548125928703359</v>
      </c>
      <c r="AF132" s="34">
        <f t="shared" si="58"/>
        <v>0.55964904926314429</v>
      </c>
      <c r="AG132" s="35">
        <f t="shared" si="59"/>
        <v>0.44035095073685571</v>
      </c>
    </row>
    <row r="133" spans="1:33" ht="11.45" customHeight="1" x14ac:dyDescent="0.2">
      <c r="A133" s="4">
        <v>2005</v>
      </c>
      <c r="B133" s="222" t="s">
        <v>563</v>
      </c>
      <c r="C133" s="4" t="s">
        <v>481</v>
      </c>
      <c r="D133" s="4" t="s">
        <v>8</v>
      </c>
      <c r="E133" s="4" t="s">
        <v>145</v>
      </c>
      <c r="F133" s="128" t="s">
        <v>314</v>
      </c>
      <c r="G133" s="13">
        <v>0.51659659999999996</v>
      </c>
      <c r="H133" s="14">
        <v>0.41556579999999999</v>
      </c>
      <c r="I133" s="14">
        <v>0.37016100000000002</v>
      </c>
      <c r="J133" s="13">
        <f t="shared" si="46"/>
        <v>0.14643559999999994</v>
      </c>
      <c r="K133" s="14">
        <f t="shared" si="47"/>
        <v>0.10103079999999998</v>
      </c>
      <c r="L133" s="15">
        <f t="shared" si="47"/>
        <v>4.5404799999999967E-2</v>
      </c>
      <c r="M133" s="33">
        <f t="shared" si="48"/>
        <v>0.28346218306508397</v>
      </c>
      <c r="N133" s="33">
        <f t="shared" si="49"/>
        <v>0.19557000568722285</v>
      </c>
      <c r="O133" s="33">
        <f t="shared" si="50"/>
        <v>8.7892177377861119E-2</v>
      </c>
      <c r="P133" s="34">
        <f t="shared" si="51"/>
        <v>0.68993332222492354</v>
      </c>
      <c r="Q133" s="35">
        <f t="shared" si="52"/>
        <v>0.31006667777507646</v>
      </c>
      <c r="R133" s="4">
        <v>2005</v>
      </c>
      <c r="S133" s="4" t="s">
        <v>481</v>
      </c>
      <c r="T133" s="4" t="s">
        <v>8</v>
      </c>
      <c r="U133" s="4" t="s">
        <v>145</v>
      </c>
      <c r="V133" s="128" t="s">
        <v>314</v>
      </c>
      <c r="W133" s="13">
        <v>0.47603889999999999</v>
      </c>
      <c r="X133" s="14">
        <v>0.40534009999999998</v>
      </c>
      <c r="Y133" s="14">
        <v>0.35841010000000001</v>
      </c>
      <c r="Z133" s="13">
        <f t="shared" si="53"/>
        <v>0.11762879999999998</v>
      </c>
      <c r="AA133" s="14">
        <f t="shared" si="54"/>
        <v>7.0698800000000006E-2</v>
      </c>
      <c r="AB133" s="15">
        <f t="shared" si="54"/>
        <v>4.6929999999999972E-2</v>
      </c>
      <c r="AC133" s="33">
        <f t="shared" si="55"/>
        <v>0.24709913412538342</v>
      </c>
      <c r="AD133" s="33">
        <f t="shared" si="56"/>
        <v>0.14851475373126022</v>
      </c>
      <c r="AE133" s="33">
        <f t="shared" si="57"/>
        <v>9.8584380394123192E-2</v>
      </c>
      <c r="AF133" s="34">
        <f t="shared" si="58"/>
        <v>0.60103308033406799</v>
      </c>
      <c r="AG133" s="35">
        <f t="shared" si="59"/>
        <v>0.39896691966593201</v>
      </c>
    </row>
    <row r="134" spans="1:33" ht="11.45" customHeight="1" x14ac:dyDescent="0.2">
      <c r="A134" s="4">
        <v>2001</v>
      </c>
      <c r="B134" s="222" t="s">
        <v>563</v>
      </c>
      <c r="C134" s="4" t="s">
        <v>481</v>
      </c>
      <c r="D134" s="4" t="s">
        <v>10</v>
      </c>
      <c r="E134" s="4" t="s">
        <v>146</v>
      </c>
      <c r="F134" s="128" t="s">
        <v>314</v>
      </c>
      <c r="G134" s="13">
        <v>0.52954069999999998</v>
      </c>
      <c r="H134" s="14">
        <v>0.4095086</v>
      </c>
      <c r="I134" s="14">
        <v>0.34671960000000002</v>
      </c>
      <c r="J134" s="13">
        <f t="shared" si="46"/>
        <v>0.18282109999999996</v>
      </c>
      <c r="K134" s="14">
        <f t="shared" si="47"/>
        <v>0.12003209999999997</v>
      </c>
      <c r="L134" s="15">
        <f t="shared" si="47"/>
        <v>6.2788999999999984E-2</v>
      </c>
      <c r="M134" s="33">
        <f t="shared" si="48"/>
        <v>0.34524466202503407</v>
      </c>
      <c r="N134" s="33">
        <f t="shared" si="49"/>
        <v>0.22667209527048626</v>
      </c>
      <c r="O134" s="33">
        <f t="shared" si="50"/>
        <v>0.11857256675454783</v>
      </c>
      <c r="P134" s="34">
        <f t="shared" si="51"/>
        <v>0.65655496001282132</v>
      </c>
      <c r="Q134" s="35">
        <f t="shared" si="52"/>
        <v>0.34344503998717874</v>
      </c>
      <c r="R134" s="4">
        <v>2001</v>
      </c>
      <c r="S134" s="4" t="s">
        <v>481</v>
      </c>
      <c r="T134" s="4" t="s">
        <v>10</v>
      </c>
      <c r="U134" s="4" t="s">
        <v>146</v>
      </c>
      <c r="V134" s="128" t="s">
        <v>314</v>
      </c>
      <c r="W134" s="13">
        <v>0.48930849999999998</v>
      </c>
      <c r="X134" s="14">
        <v>0.40591870000000002</v>
      </c>
      <c r="Y134" s="14">
        <v>0.3429063</v>
      </c>
      <c r="Z134" s="13">
        <f t="shared" si="53"/>
        <v>0.14640219999999998</v>
      </c>
      <c r="AA134" s="14">
        <f t="shared" si="54"/>
        <v>8.3389799999999958E-2</v>
      </c>
      <c r="AB134" s="15">
        <f t="shared" si="54"/>
        <v>6.3012400000000024E-2</v>
      </c>
      <c r="AC134" s="33">
        <f t="shared" si="55"/>
        <v>0.29920224153064984</v>
      </c>
      <c r="AD134" s="33">
        <f t="shared" si="56"/>
        <v>0.17042377150611518</v>
      </c>
      <c r="AE134" s="33">
        <f t="shared" si="57"/>
        <v>0.12877847002453469</v>
      </c>
      <c r="AF134" s="34">
        <f t="shared" si="58"/>
        <v>0.56959389954522521</v>
      </c>
      <c r="AG134" s="35">
        <f t="shared" si="59"/>
        <v>0.43040610045477479</v>
      </c>
    </row>
    <row r="135" spans="1:33" ht="11.45" customHeight="1" x14ac:dyDescent="0.2">
      <c r="A135" s="4">
        <v>1997</v>
      </c>
      <c r="B135" s="222" t="s">
        <v>563</v>
      </c>
      <c r="C135" s="4" t="s">
        <v>481</v>
      </c>
      <c r="D135" s="4" t="s">
        <v>12</v>
      </c>
      <c r="E135" s="4" t="s">
        <v>147</v>
      </c>
      <c r="F135" s="128" t="s">
        <v>314</v>
      </c>
      <c r="G135" s="13">
        <v>0.49474899999999999</v>
      </c>
      <c r="H135" s="14">
        <v>0.39285809999999999</v>
      </c>
      <c r="I135" s="14">
        <v>0.33565289999999998</v>
      </c>
      <c r="J135" s="13">
        <f t="shared" ref="J135:J198" si="72">G135-I135</f>
        <v>0.15909610000000002</v>
      </c>
      <c r="K135" s="14">
        <f t="shared" ref="K135:L198" si="73">G135-H135</f>
        <v>0.10189090000000001</v>
      </c>
      <c r="L135" s="15">
        <f t="shared" si="73"/>
        <v>5.7205200000000012E-2</v>
      </c>
      <c r="M135" s="33">
        <f t="shared" ref="M135:M198" si="74">(G135-I135)/G135</f>
        <v>0.32156932100923907</v>
      </c>
      <c r="N135" s="33">
        <f t="shared" ref="N135:N198" si="75">(G135-H135)/G135</f>
        <v>0.20594463050961195</v>
      </c>
      <c r="O135" s="33">
        <f t="shared" ref="O135:O198" si="76">(H135-I135)/G135</f>
        <v>0.11562469049962711</v>
      </c>
      <c r="P135" s="34">
        <f t="shared" ref="P135:P198" si="77">(G135-H135)/(G135-I135)</f>
        <v>0.64043618919634104</v>
      </c>
      <c r="Q135" s="35">
        <f t="shared" ref="Q135:Q198" si="78">(H135-I135)/(G135-I135)</f>
        <v>0.35956381080365896</v>
      </c>
      <c r="R135" s="4">
        <v>1997</v>
      </c>
      <c r="S135" s="4" t="s">
        <v>481</v>
      </c>
      <c r="T135" s="4" t="s">
        <v>12</v>
      </c>
      <c r="U135" s="4" t="s">
        <v>147</v>
      </c>
      <c r="V135" s="128" t="s">
        <v>314</v>
      </c>
      <c r="W135" s="13">
        <v>0.45646999999999999</v>
      </c>
      <c r="X135" s="14">
        <v>0.38734819999999998</v>
      </c>
      <c r="Y135" s="14">
        <v>0.33030300000000001</v>
      </c>
      <c r="Z135" s="13">
        <f t="shared" ref="Z135:Z198" si="79">W135-Y135</f>
        <v>0.12616699999999997</v>
      </c>
      <c r="AA135" s="14">
        <f t="shared" ref="AA135:AB198" si="80">W135-X135</f>
        <v>6.9121800000000011E-2</v>
      </c>
      <c r="AB135" s="15">
        <f t="shared" si="80"/>
        <v>5.7045199999999963E-2</v>
      </c>
      <c r="AC135" s="33">
        <f t="shared" ref="AC135:AC198" si="81">(W135-Y135)/W135</f>
        <v>0.27639713453238979</v>
      </c>
      <c r="AD135" s="33">
        <f t="shared" ref="AD135:AD198" si="82">(W135-X135)/W135</f>
        <v>0.15142681884899339</v>
      </c>
      <c r="AE135" s="33">
        <f t="shared" ref="AE135:AE198" si="83">(X135-Y135)/W135</f>
        <v>0.12497031568339642</v>
      </c>
      <c r="AF135" s="34">
        <f t="shared" ref="AF135:AF198" si="84">(W135-X135)/(W135-Y135)</f>
        <v>0.54785958293373094</v>
      </c>
      <c r="AG135" s="35">
        <f t="shared" ref="AG135:AG198" si="85">(X135-Y135)/(W135-Y135)</f>
        <v>0.45214041706626912</v>
      </c>
    </row>
    <row r="136" spans="1:33" ht="11.45" customHeight="1" x14ac:dyDescent="0.2">
      <c r="A136" s="4">
        <v>1992</v>
      </c>
      <c r="B136" s="222" t="s">
        <v>563</v>
      </c>
      <c r="C136" s="4" t="s">
        <v>481</v>
      </c>
      <c r="D136" s="4" t="s">
        <v>14</v>
      </c>
      <c r="E136" s="4" t="s">
        <v>148</v>
      </c>
      <c r="F136" s="128" t="s">
        <v>314</v>
      </c>
      <c r="G136" s="13">
        <v>0.46680430000000001</v>
      </c>
      <c r="H136" s="14">
        <v>0.36252800000000002</v>
      </c>
      <c r="I136" s="14">
        <v>0.30546220000000002</v>
      </c>
      <c r="J136" s="13">
        <f t="shared" si="72"/>
        <v>0.16134209999999999</v>
      </c>
      <c r="K136" s="14">
        <f t="shared" si="73"/>
        <v>0.10427629999999999</v>
      </c>
      <c r="L136" s="15">
        <f t="shared" si="73"/>
        <v>5.70658E-2</v>
      </c>
      <c r="M136" s="33">
        <f t="shared" si="74"/>
        <v>0.34563113493170478</v>
      </c>
      <c r="N136" s="33">
        <f t="shared" si="75"/>
        <v>0.22338333215867975</v>
      </c>
      <c r="O136" s="33">
        <f t="shared" si="76"/>
        <v>0.12224780277302501</v>
      </c>
      <c r="P136" s="34">
        <f t="shared" si="77"/>
        <v>0.64630558298175123</v>
      </c>
      <c r="Q136" s="35">
        <f t="shared" si="78"/>
        <v>0.35369441701824883</v>
      </c>
      <c r="R136" s="4">
        <v>1992</v>
      </c>
      <c r="S136" s="4" t="s">
        <v>481</v>
      </c>
      <c r="T136" s="4" t="s">
        <v>14</v>
      </c>
      <c r="U136" s="4" t="s">
        <v>148</v>
      </c>
      <c r="V136" s="128" t="s">
        <v>314</v>
      </c>
      <c r="W136" s="13">
        <v>0.43162289999999998</v>
      </c>
      <c r="X136" s="14">
        <v>0.356657</v>
      </c>
      <c r="Y136" s="14">
        <v>0.29838429999999999</v>
      </c>
      <c r="Z136" s="13">
        <f t="shared" si="79"/>
        <v>0.13323859999999998</v>
      </c>
      <c r="AA136" s="14">
        <f t="shared" si="80"/>
        <v>7.4965899999999974E-2</v>
      </c>
      <c r="AB136" s="15">
        <f t="shared" si="80"/>
        <v>5.8272700000000011E-2</v>
      </c>
      <c r="AC136" s="33">
        <f t="shared" si="81"/>
        <v>0.30869214770578668</v>
      </c>
      <c r="AD136" s="33">
        <f t="shared" si="82"/>
        <v>0.17368378739867596</v>
      </c>
      <c r="AE136" s="33">
        <f t="shared" si="83"/>
        <v>0.13500836030711072</v>
      </c>
      <c r="AF136" s="34">
        <f t="shared" si="84"/>
        <v>0.56264400856808749</v>
      </c>
      <c r="AG136" s="35">
        <f t="shared" si="85"/>
        <v>0.43735599143191251</v>
      </c>
    </row>
    <row r="137" spans="1:33" ht="11.45" customHeight="1" x14ac:dyDescent="0.2">
      <c r="A137" s="4">
        <v>1986</v>
      </c>
      <c r="B137" s="222" t="s">
        <v>563</v>
      </c>
      <c r="C137" s="4" t="s">
        <v>481</v>
      </c>
      <c r="D137" s="4" t="s">
        <v>16</v>
      </c>
      <c r="E137" s="4" t="s">
        <v>149</v>
      </c>
      <c r="F137" s="128" t="s">
        <v>314</v>
      </c>
      <c r="G137" s="13">
        <v>0.47330990000000001</v>
      </c>
      <c r="H137" s="14">
        <v>0.37321860000000001</v>
      </c>
      <c r="I137" s="14">
        <v>0.30858069999999999</v>
      </c>
      <c r="J137" s="13">
        <f t="shared" si="72"/>
        <v>0.16472920000000002</v>
      </c>
      <c r="K137" s="14">
        <f t="shared" si="73"/>
        <v>0.10009129999999999</v>
      </c>
      <c r="L137" s="15">
        <f t="shared" si="73"/>
        <v>6.4637900000000026E-2</v>
      </c>
      <c r="M137" s="33">
        <f t="shared" si="74"/>
        <v>0.34803666688569163</v>
      </c>
      <c r="N137" s="33">
        <f t="shared" si="75"/>
        <v>0.21147096225961046</v>
      </c>
      <c r="O137" s="33">
        <f t="shared" si="76"/>
        <v>0.1365657046260812</v>
      </c>
      <c r="P137" s="34">
        <f t="shared" si="77"/>
        <v>0.60761115819174727</v>
      </c>
      <c r="Q137" s="35">
        <f t="shared" si="78"/>
        <v>0.39238884180825268</v>
      </c>
      <c r="R137" s="4">
        <v>1986</v>
      </c>
      <c r="S137" s="4" t="s">
        <v>481</v>
      </c>
      <c r="T137" s="4" t="s">
        <v>16</v>
      </c>
      <c r="U137" s="4" t="s">
        <v>149</v>
      </c>
      <c r="V137" s="128" t="s">
        <v>314</v>
      </c>
      <c r="W137" s="13">
        <v>0.43951659999999998</v>
      </c>
      <c r="X137" s="14">
        <v>0.36631619999999998</v>
      </c>
      <c r="Y137" s="14">
        <v>0.30240489999999998</v>
      </c>
      <c r="Z137" s="13">
        <f t="shared" si="79"/>
        <v>0.1371117</v>
      </c>
      <c r="AA137" s="14">
        <f t="shared" si="80"/>
        <v>7.3200399999999999E-2</v>
      </c>
      <c r="AB137" s="15">
        <f t="shared" si="80"/>
        <v>6.3911300000000004E-2</v>
      </c>
      <c r="AC137" s="33">
        <f t="shared" si="81"/>
        <v>0.31196023085362423</v>
      </c>
      <c r="AD137" s="33">
        <f t="shared" si="82"/>
        <v>0.16654752061696873</v>
      </c>
      <c r="AE137" s="33">
        <f t="shared" si="83"/>
        <v>0.14541271023665547</v>
      </c>
      <c r="AF137" s="34">
        <f t="shared" si="84"/>
        <v>0.53387420621289061</v>
      </c>
      <c r="AG137" s="35">
        <f t="shared" si="85"/>
        <v>0.46612579378710939</v>
      </c>
    </row>
    <row r="138" spans="1:33" ht="11.45" customHeight="1" x14ac:dyDescent="0.2">
      <c r="A138" s="4">
        <v>1979</v>
      </c>
      <c r="B138" s="222" t="s">
        <v>563</v>
      </c>
      <c r="C138" s="4" t="s">
        <v>481</v>
      </c>
      <c r="D138" s="4" t="s">
        <v>18</v>
      </c>
      <c r="E138" s="4" t="s">
        <v>150</v>
      </c>
      <c r="F138" s="128" t="s">
        <v>314</v>
      </c>
      <c r="G138" s="13">
        <v>0.42657790000000001</v>
      </c>
      <c r="H138" s="14">
        <v>0.35823450000000001</v>
      </c>
      <c r="I138" s="14">
        <v>0.30289860000000002</v>
      </c>
      <c r="J138" s="13">
        <f t="shared" si="72"/>
        <v>0.12367929999999999</v>
      </c>
      <c r="K138" s="14">
        <f t="shared" si="73"/>
        <v>6.8343399999999999E-2</v>
      </c>
      <c r="L138" s="15">
        <f t="shared" si="73"/>
        <v>5.5335899999999993E-2</v>
      </c>
      <c r="M138" s="33">
        <f t="shared" si="74"/>
        <v>0.28993367917090873</v>
      </c>
      <c r="N138" s="33">
        <f t="shared" si="75"/>
        <v>0.16021317560051751</v>
      </c>
      <c r="O138" s="33">
        <f t="shared" si="76"/>
        <v>0.12972050357039122</v>
      </c>
      <c r="P138" s="34">
        <f t="shared" si="77"/>
        <v>0.55258559839843857</v>
      </c>
      <c r="Q138" s="35">
        <f t="shared" si="78"/>
        <v>0.44741440160156143</v>
      </c>
      <c r="R138" s="4">
        <v>1979</v>
      </c>
      <c r="S138" s="4" t="s">
        <v>481</v>
      </c>
      <c r="T138" s="4" t="s">
        <v>18</v>
      </c>
      <c r="U138" s="4" t="s">
        <v>150</v>
      </c>
      <c r="V138" s="128" t="s">
        <v>314</v>
      </c>
      <c r="W138" s="13">
        <v>0.38890390000000002</v>
      </c>
      <c r="X138" s="14">
        <v>0.34545150000000002</v>
      </c>
      <c r="Y138" s="14">
        <v>0.2943385</v>
      </c>
      <c r="Z138" s="13">
        <f t="shared" si="79"/>
        <v>9.4565400000000022E-2</v>
      </c>
      <c r="AA138" s="14">
        <f t="shared" si="80"/>
        <v>4.3452400000000002E-2</v>
      </c>
      <c r="AB138" s="15">
        <f t="shared" si="80"/>
        <v>5.111300000000002E-2</v>
      </c>
      <c r="AC138" s="33">
        <f t="shared" si="81"/>
        <v>0.24315878549945119</v>
      </c>
      <c r="AD138" s="33">
        <f t="shared" si="82"/>
        <v>0.11173043006254244</v>
      </c>
      <c r="AE138" s="33">
        <f t="shared" si="83"/>
        <v>0.13142835543690876</v>
      </c>
      <c r="AF138" s="34">
        <f t="shared" si="84"/>
        <v>0.45949575637601059</v>
      </c>
      <c r="AG138" s="35">
        <f t="shared" si="85"/>
        <v>0.54050424362398941</v>
      </c>
    </row>
    <row r="139" spans="1:33" ht="11.45" customHeight="1" x14ac:dyDescent="0.2">
      <c r="A139" s="728">
        <v>2014</v>
      </c>
      <c r="B139" s="694" t="s">
        <v>559</v>
      </c>
      <c r="C139" s="728" t="s">
        <v>482</v>
      </c>
      <c r="D139" s="728" t="s">
        <v>20</v>
      </c>
      <c r="E139" s="728" t="s">
        <v>151</v>
      </c>
      <c r="F139" s="729" t="s">
        <v>415</v>
      </c>
      <c r="G139" s="730">
        <v>0.48832910000000002</v>
      </c>
      <c r="H139" s="731">
        <v>0.31883919999999999</v>
      </c>
      <c r="I139" s="731">
        <v>0.31883919999999999</v>
      </c>
      <c r="J139" s="730">
        <f t="shared" si="72"/>
        <v>0.16948990000000003</v>
      </c>
      <c r="K139" s="731">
        <f t="shared" si="73"/>
        <v>0.16948990000000003</v>
      </c>
      <c r="L139" s="732"/>
      <c r="M139" s="733">
        <f t="shared" si="74"/>
        <v>0.34708130234303058</v>
      </c>
      <c r="N139" s="733">
        <f t="shared" si="75"/>
        <v>0.34708130234303058</v>
      </c>
      <c r="O139" s="733">
        <f t="shared" si="76"/>
        <v>0</v>
      </c>
      <c r="P139" s="734">
        <f t="shared" si="77"/>
        <v>1</v>
      </c>
      <c r="Q139" s="735"/>
      <c r="R139" s="728">
        <v>2014</v>
      </c>
      <c r="S139" s="728" t="s">
        <v>482</v>
      </c>
      <c r="T139" s="728" t="s">
        <v>20</v>
      </c>
      <c r="U139" s="728" t="s">
        <v>151</v>
      </c>
      <c r="V139" s="736" t="s">
        <v>415</v>
      </c>
      <c r="W139" s="737">
        <v>0.40013979999999999</v>
      </c>
      <c r="X139" s="738">
        <v>0.31990429999999997</v>
      </c>
      <c r="Y139" s="738">
        <v>0.31990429999999997</v>
      </c>
      <c r="Z139" s="737">
        <f t="shared" si="79"/>
        <v>8.0235500000000015E-2</v>
      </c>
      <c r="AA139" s="738">
        <f t="shared" si="80"/>
        <v>8.0235500000000015E-2</v>
      </c>
      <c r="AB139" s="739"/>
      <c r="AC139" s="740">
        <f t="shared" si="81"/>
        <v>0.20051866872528057</v>
      </c>
      <c r="AD139" s="740">
        <f t="shared" si="82"/>
        <v>0.20051866872528057</v>
      </c>
      <c r="AE139" s="740">
        <f t="shared" si="83"/>
        <v>0</v>
      </c>
      <c r="AF139" s="741">
        <f t="shared" si="84"/>
        <v>1</v>
      </c>
      <c r="AG139" s="742"/>
    </row>
    <row r="140" spans="1:33" ht="11.45" customHeight="1" x14ac:dyDescent="0.2">
      <c r="A140" s="743">
        <v>2010</v>
      </c>
      <c r="B140" s="654" t="s">
        <v>559</v>
      </c>
      <c r="C140" s="743" t="s">
        <v>482</v>
      </c>
      <c r="D140" s="743" t="s">
        <v>4</v>
      </c>
      <c r="E140" s="743" t="s">
        <v>152</v>
      </c>
      <c r="F140" s="744" t="s">
        <v>415</v>
      </c>
      <c r="G140" s="745">
        <v>0.48193789999999997</v>
      </c>
      <c r="H140" s="746">
        <v>0.31983230000000001</v>
      </c>
      <c r="I140" s="747">
        <v>0.31983230000000001</v>
      </c>
      <c r="J140" s="748">
        <f t="shared" si="72"/>
        <v>0.16210559999999996</v>
      </c>
      <c r="K140" s="749">
        <f t="shared" si="73"/>
        <v>0.16210559999999996</v>
      </c>
      <c r="L140" s="750"/>
      <c r="M140" s="751">
        <f t="shared" si="74"/>
        <v>0.33636200846623593</v>
      </c>
      <c r="N140" s="751">
        <f t="shared" si="75"/>
        <v>0.33636200846623593</v>
      </c>
      <c r="O140" s="751">
        <f t="shared" si="76"/>
        <v>0</v>
      </c>
      <c r="P140" s="752">
        <f t="shared" si="77"/>
        <v>1</v>
      </c>
      <c r="Q140" s="753"/>
      <c r="R140" s="743">
        <v>2010</v>
      </c>
      <c r="S140" s="743" t="s">
        <v>482</v>
      </c>
      <c r="T140" s="743" t="s">
        <v>4</v>
      </c>
      <c r="U140" s="743" t="s">
        <v>152</v>
      </c>
      <c r="V140" s="744" t="s">
        <v>415</v>
      </c>
      <c r="W140" s="754">
        <v>0.39947280000000002</v>
      </c>
      <c r="X140" s="755">
        <v>0.31929580000000002</v>
      </c>
      <c r="Y140" s="755">
        <v>0.31929580000000002</v>
      </c>
      <c r="Z140" s="754">
        <f t="shared" si="79"/>
        <v>8.0176999999999998E-2</v>
      </c>
      <c r="AA140" s="755">
        <f t="shared" si="80"/>
        <v>8.0176999999999998E-2</v>
      </c>
      <c r="AB140" s="756"/>
      <c r="AC140" s="757">
        <f t="shared" si="81"/>
        <v>0.20070703186800201</v>
      </c>
      <c r="AD140" s="757">
        <f t="shared" si="82"/>
        <v>0.20070703186800201</v>
      </c>
      <c r="AE140" s="757">
        <f t="shared" si="83"/>
        <v>0</v>
      </c>
      <c r="AF140" s="758">
        <f t="shared" si="84"/>
        <v>1</v>
      </c>
      <c r="AG140" s="759"/>
    </row>
    <row r="141" spans="1:33" ht="11.45" customHeight="1" x14ac:dyDescent="0.2">
      <c r="A141" s="743">
        <v>2008</v>
      </c>
      <c r="B141" s="654" t="s">
        <v>559</v>
      </c>
      <c r="C141" s="743" t="s">
        <v>482</v>
      </c>
      <c r="D141" s="743" t="s">
        <v>6</v>
      </c>
      <c r="E141" s="743" t="s">
        <v>153</v>
      </c>
      <c r="F141" s="744" t="s">
        <v>415</v>
      </c>
      <c r="G141" s="745">
        <v>0.47008810000000001</v>
      </c>
      <c r="H141" s="746">
        <v>0.31893280000000002</v>
      </c>
      <c r="I141" s="747">
        <v>0.31893280000000002</v>
      </c>
      <c r="J141" s="748">
        <f t="shared" si="72"/>
        <v>0.15115529999999999</v>
      </c>
      <c r="K141" s="749">
        <f t="shared" si="73"/>
        <v>0.15115529999999999</v>
      </c>
      <c r="L141" s="750"/>
      <c r="M141" s="751">
        <f t="shared" si="74"/>
        <v>0.32154674836482777</v>
      </c>
      <c r="N141" s="751">
        <f t="shared" si="75"/>
        <v>0.32154674836482777</v>
      </c>
      <c r="O141" s="751">
        <f t="shared" si="76"/>
        <v>0</v>
      </c>
      <c r="P141" s="752">
        <f t="shared" si="77"/>
        <v>1</v>
      </c>
      <c r="Q141" s="753"/>
      <c r="R141" s="743">
        <v>2008</v>
      </c>
      <c r="S141" s="743" t="s">
        <v>482</v>
      </c>
      <c r="T141" s="743" t="s">
        <v>6</v>
      </c>
      <c r="U141" s="743" t="s">
        <v>153</v>
      </c>
      <c r="V141" s="744" t="s">
        <v>415</v>
      </c>
      <c r="W141" s="754">
        <v>0.39193280000000003</v>
      </c>
      <c r="X141" s="755">
        <v>0.31566949999999999</v>
      </c>
      <c r="Y141" s="755">
        <v>0.31566949999999999</v>
      </c>
      <c r="Z141" s="754">
        <f t="shared" si="79"/>
        <v>7.6263300000000034E-2</v>
      </c>
      <c r="AA141" s="755">
        <f t="shared" si="80"/>
        <v>7.6263300000000034E-2</v>
      </c>
      <c r="AB141" s="756"/>
      <c r="AC141" s="757">
        <f t="shared" si="81"/>
        <v>0.19458259170959927</v>
      </c>
      <c r="AD141" s="757">
        <f t="shared" si="82"/>
        <v>0.19458259170959927</v>
      </c>
      <c r="AE141" s="757">
        <f t="shared" si="83"/>
        <v>0</v>
      </c>
      <c r="AF141" s="758">
        <f t="shared" si="84"/>
        <v>1</v>
      </c>
      <c r="AG141" s="759"/>
    </row>
    <row r="142" spans="1:33" ht="11.45" customHeight="1" x14ac:dyDescent="0.2">
      <c r="A142" s="743">
        <v>2004</v>
      </c>
      <c r="B142" s="654" t="s">
        <v>559</v>
      </c>
      <c r="C142" s="743" t="s">
        <v>482</v>
      </c>
      <c r="D142" s="743" t="s">
        <v>8</v>
      </c>
      <c r="E142" s="743" t="s">
        <v>154</v>
      </c>
      <c r="F142" s="744" t="s">
        <v>415</v>
      </c>
      <c r="G142" s="745">
        <v>0.48633559999999998</v>
      </c>
      <c r="H142" s="746">
        <v>0.32870909999999998</v>
      </c>
      <c r="I142" s="747">
        <v>0.32870909999999998</v>
      </c>
      <c r="J142" s="748">
        <f t="shared" si="72"/>
        <v>0.1576265</v>
      </c>
      <c r="K142" s="749">
        <f t="shared" si="73"/>
        <v>0.1576265</v>
      </c>
      <c r="L142" s="750"/>
      <c r="M142" s="751">
        <f t="shared" si="74"/>
        <v>0.32411055246623938</v>
      </c>
      <c r="N142" s="751">
        <f t="shared" si="75"/>
        <v>0.32411055246623938</v>
      </c>
      <c r="O142" s="751">
        <f t="shared" si="76"/>
        <v>0</v>
      </c>
      <c r="P142" s="752">
        <f t="shared" si="77"/>
        <v>1</v>
      </c>
      <c r="Q142" s="753"/>
      <c r="R142" s="743">
        <v>2004</v>
      </c>
      <c r="S142" s="743" t="s">
        <v>482</v>
      </c>
      <c r="T142" s="743" t="s">
        <v>8</v>
      </c>
      <c r="U142" s="743" t="s">
        <v>154</v>
      </c>
      <c r="V142" s="744" t="s">
        <v>415</v>
      </c>
      <c r="W142" s="754">
        <v>0.41366150000000002</v>
      </c>
      <c r="X142" s="755">
        <v>0.3255767</v>
      </c>
      <c r="Y142" s="755">
        <v>0.3255767</v>
      </c>
      <c r="Z142" s="754">
        <f t="shared" si="79"/>
        <v>8.8084800000000019E-2</v>
      </c>
      <c r="AA142" s="755">
        <f t="shared" si="80"/>
        <v>8.8084800000000019E-2</v>
      </c>
      <c r="AB142" s="756"/>
      <c r="AC142" s="757">
        <f t="shared" si="81"/>
        <v>0.21293932357736944</v>
      </c>
      <c r="AD142" s="757">
        <f t="shared" si="82"/>
        <v>0.21293932357736944</v>
      </c>
      <c r="AE142" s="757">
        <f t="shared" si="83"/>
        <v>0</v>
      </c>
      <c r="AF142" s="758">
        <f t="shared" si="84"/>
        <v>1</v>
      </c>
      <c r="AG142" s="759"/>
    </row>
    <row r="143" spans="1:33" ht="11.45" customHeight="1" x14ac:dyDescent="0.2">
      <c r="A143" s="743">
        <v>2000</v>
      </c>
      <c r="B143" s="654" t="s">
        <v>559</v>
      </c>
      <c r="C143" s="743" t="s">
        <v>482</v>
      </c>
      <c r="D143" s="743" t="s">
        <v>10</v>
      </c>
      <c r="E143" s="743" t="s">
        <v>155</v>
      </c>
      <c r="F143" s="744" t="s">
        <v>415</v>
      </c>
      <c r="G143" s="745">
        <v>0.4674336</v>
      </c>
      <c r="H143" s="746">
        <v>0.32770690000000002</v>
      </c>
      <c r="I143" s="747">
        <v>0.32770690000000002</v>
      </c>
      <c r="J143" s="748">
        <f t="shared" si="72"/>
        <v>0.13972669999999998</v>
      </c>
      <c r="K143" s="749">
        <f t="shared" si="73"/>
        <v>0.13972669999999998</v>
      </c>
      <c r="L143" s="750"/>
      <c r="M143" s="751">
        <f t="shared" si="74"/>
        <v>0.29892309838231562</v>
      </c>
      <c r="N143" s="751">
        <f t="shared" si="75"/>
        <v>0.29892309838231562</v>
      </c>
      <c r="O143" s="751">
        <f t="shared" si="76"/>
        <v>0</v>
      </c>
      <c r="P143" s="752">
        <f t="shared" si="77"/>
        <v>1</v>
      </c>
      <c r="Q143" s="753"/>
      <c r="R143" s="743">
        <v>2000</v>
      </c>
      <c r="S143" s="743" t="s">
        <v>482</v>
      </c>
      <c r="T143" s="743" t="s">
        <v>10</v>
      </c>
      <c r="U143" s="743" t="s">
        <v>155</v>
      </c>
      <c r="V143" s="744" t="s">
        <v>415</v>
      </c>
      <c r="W143" s="754">
        <v>0.4067191</v>
      </c>
      <c r="X143" s="755">
        <v>0.32274930000000002</v>
      </c>
      <c r="Y143" s="755">
        <v>0.32274930000000002</v>
      </c>
      <c r="Z143" s="754">
        <f t="shared" si="79"/>
        <v>8.3969799999999983E-2</v>
      </c>
      <c r="AA143" s="755">
        <f t="shared" si="80"/>
        <v>8.3969799999999983E-2</v>
      </c>
      <c r="AB143" s="756"/>
      <c r="AC143" s="757">
        <f t="shared" si="81"/>
        <v>0.20645649540432201</v>
      </c>
      <c r="AD143" s="757">
        <f t="shared" si="82"/>
        <v>0.20645649540432201</v>
      </c>
      <c r="AE143" s="757">
        <f t="shared" si="83"/>
        <v>0</v>
      </c>
      <c r="AF143" s="758">
        <f t="shared" si="84"/>
        <v>1</v>
      </c>
      <c r="AG143" s="759"/>
    </row>
    <row r="144" spans="1:33" ht="11.45" customHeight="1" x14ac:dyDescent="0.2">
      <c r="A144" s="743">
        <v>1998</v>
      </c>
      <c r="B144" s="654" t="s">
        <v>559</v>
      </c>
      <c r="C144" s="743" t="s">
        <v>482</v>
      </c>
      <c r="D144" s="743" t="s">
        <v>10</v>
      </c>
      <c r="E144" s="743" t="s">
        <v>156</v>
      </c>
      <c r="F144" s="744" t="s">
        <v>415</v>
      </c>
      <c r="G144" s="745">
        <v>0.47374699999999997</v>
      </c>
      <c r="H144" s="746">
        <v>0.34007959999999998</v>
      </c>
      <c r="I144" s="747">
        <v>0.34007959999999998</v>
      </c>
      <c r="J144" s="748">
        <f t="shared" si="72"/>
        <v>0.13366739999999999</v>
      </c>
      <c r="K144" s="749">
        <f t="shared" si="73"/>
        <v>0.13366739999999999</v>
      </c>
      <c r="L144" s="750"/>
      <c r="M144" s="751">
        <f t="shared" si="74"/>
        <v>0.28214933287176491</v>
      </c>
      <c r="N144" s="751">
        <f t="shared" si="75"/>
        <v>0.28214933287176491</v>
      </c>
      <c r="O144" s="751">
        <f t="shared" si="76"/>
        <v>0</v>
      </c>
      <c r="P144" s="752">
        <f t="shared" si="77"/>
        <v>1</v>
      </c>
      <c r="Q144" s="753"/>
      <c r="R144" s="743">
        <v>1998</v>
      </c>
      <c r="S144" s="743" t="s">
        <v>482</v>
      </c>
      <c r="T144" s="743" t="s">
        <v>10</v>
      </c>
      <c r="U144" s="743" t="s">
        <v>156</v>
      </c>
      <c r="V144" s="744" t="s">
        <v>415</v>
      </c>
      <c r="W144" s="754">
        <v>0.42141210000000001</v>
      </c>
      <c r="X144" s="755">
        <v>0.33774739999999998</v>
      </c>
      <c r="Y144" s="755">
        <v>0.33774739999999998</v>
      </c>
      <c r="Z144" s="754">
        <f t="shared" si="79"/>
        <v>8.3664700000000036E-2</v>
      </c>
      <c r="AA144" s="755">
        <f t="shared" si="80"/>
        <v>8.3664700000000036E-2</v>
      </c>
      <c r="AB144" s="756"/>
      <c r="AC144" s="757">
        <f t="shared" si="81"/>
        <v>0.19853416643708149</v>
      </c>
      <c r="AD144" s="757">
        <f t="shared" si="82"/>
        <v>0.19853416643708149</v>
      </c>
      <c r="AE144" s="757">
        <f t="shared" si="83"/>
        <v>0</v>
      </c>
      <c r="AF144" s="758">
        <f t="shared" si="84"/>
        <v>1</v>
      </c>
      <c r="AG144" s="759"/>
    </row>
    <row r="145" spans="1:33" ht="11.45" customHeight="1" x14ac:dyDescent="0.2">
      <c r="A145" s="743">
        <v>1995</v>
      </c>
      <c r="B145" s="654" t="s">
        <v>559</v>
      </c>
      <c r="C145" s="743" t="s">
        <v>482</v>
      </c>
      <c r="D145" s="743" t="s">
        <v>12</v>
      </c>
      <c r="E145" s="743" t="s">
        <v>157</v>
      </c>
      <c r="F145" s="744" t="s">
        <v>415</v>
      </c>
      <c r="G145" s="745">
        <v>0.46990500000000002</v>
      </c>
      <c r="H145" s="746">
        <v>0.33578249999999998</v>
      </c>
      <c r="I145" s="747">
        <v>0.33578249999999998</v>
      </c>
      <c r="J145" s="748">
        <f t="shared" si="72"/>
        <v>0.13412250000000003</v>
      </c>
      <c r="K145" s="749">
        <f t="shared" si="73"/>
        <v>0.13412250000000003</v>
      </c>
      <c r="L145" s="750"/>
      <c r="M145" s="751">
        <f t="shared" si="74"/>
        <v>0.28542471350592147</v>
      </c>
      <c r="N145" s="751">
        <f t="shared" si="75"/>
        <v>0.28542471350592147</v>
      </c>
      <c r="O145" s="751">
        <f t="shared" si="76"/>
        <v>0</v>
      </c>
      <c r="P145" s="752">
        <f t="shared" si="77"/>
        <v>1</v>
      </c>
      <c r="Q145" s="753"/>
      <c r="R145" s="743">
        <v>1995</v>
      </c>
      <c r="S145" s="743" t="s">
        <v>482</v>
      </c>
      <c r="T145" s="743" t="s">
        <v>12</v>
      </c>
      <c r="U145" s="743" t="s">
        <v>157</v>
      </c>
      <c r="V145" s="744" t="s">
        <v>415</v>
      </c>
      <c r="W145" s="754">
        <v>0.42345490000000002</v>
      </c>
      <c r="X145" s="755">
        <v>0.3355282</v>
      </c>
      <c r="Y145" s="755">
        <v>0.3355282</v>
      </c>
      <c r="Z145" s="754">
        <f t="shared" si="79"/>
        <v>8.7926700000000024E-2</v>
      </c>
      <c r="AA145" s="755">
        <f t="shared" si="80"/>
        <v>8.7926700000000024E-2</v>
      </c>
      <c r="AB145" s="756"/>
      <c r="AC145" s="757">
        <f t="shared" si="81"/>
        <v>0.20764123877182675</v>
      </c>
      <c r="AD145" s="757">
        <f t="shared" si="82"/>
        <v>0.20764123877182675</v>
      </c>
      <c r="AE145" s="757">
        <f t="shared" si="83"/>
        <v>0</v>
      </c>
      <c r="AF145" s="758">
        <f t="shared" si="84"/>
        <v>1</v>
      </c>
      <c r="AG145" s="759"/>
    </row>
    <row r="146" spans="1:33" ht="11.45" customHeight="1" x14ac:dyDescent="0.2">
      <c r="A146" s="52">
        <v>1993</v>
      </c>
      <c r="B146" s="232" t="s">
        <v>559</v>
      </c>
      <c r="C146" s="52" t="s">
        <v>482</v>
      </c>
      <c r="D146" s="52" t="s">
        <v>12</v>
      </c>
      <c r="E146" s="52" t="s">
        <v>158</v>
      </c>
      <c r="F146" s="628" t="s">
        <v>415</v>
      </c>
      <c r="G146" s="62">
        <v>0.47153889999999998</v>
      </c>
      <c r="H146" s="63">
        <v>0.33933150000000001</v>
      </c>
      <c r="I146" s="63">
        <v>0.33933150000000001</v>
      </c>
      <c r="J146" s="62">
        <f t="shared" si="72"/>
        <v>0.13220739999999997</v>
      </c>
      <c r="K146" s="63">
        <f t="shared" si="73"/>
        <v>0.13220739999999997</v>
      </c>
      <c r="L146" s="64"/>
      <c r="M146" s="65">
        <f t="shared" si="74"/>
        <v>0.28037432330609413</v>
      </c>
      <c r="N146" s="65">
        <f t="shared" si="75"/>
        <v>0.28037432330609413</v>
      </c>
      <c r="O146" s="65">
        <f t="shared" si="76"/>
        <v>0</v>
      </c>
      <c r="P146" s="66">
        <f t="shared" si="77"/>
        <v>1</v>
      </c>
      <c r="Q146" s="67"/>
      <c r="R146" s="52">
        <v>1993</v>
      </c>
      <c r="S146" s="52" t="s">
        <v>482</v>
      </c>
      <c r="T146" s="52" t="s">
        <v>12</v>
      </c>
      <c r="U146" s="52" t="s">
        <v>158</v>
      </c>
      <c r="V146" s="628" t="s">
        <v>415</v>
      </c>
      <c r="W146" s="55">
        <v>0.41869210000000001</v>
      </c>
      <c r="X146" s="56">
        <v>0.33629809999999999</v>
      </c>
      <c r="Y146" s="56">
        <v>0.33629809999999999</v>
      </c>
      <c r="Z146" s="55">
        <f t="shared" si="79"/>
        <v>8.2394000000000023E-2</v>
      </c>
      <c r="AA146" s="56">
        <f t="shared" si="80"/>
        <v>8.2394000000000023E-2</v>
      </c>
      <c r="AB146" s="57"/>
      <c r="AC146" s="58">
        <f t="shared" si="81"/>
        <v>0.19678900079557274</v>
      </c>
      <c r="AD146" s="58">
        <f t="shared" si="82"/>
        <v>0.19678900079557274</v>
      </c>
      <c r="AE146" s="58">
        <f t="shared" si="83"/>
        <v>0</v>
      </c>
      <c r="AF146" s="59">
        <f t="shared" si="84"/>
        <v>1</v>
      </c>
      <c r="AG146" s="60"/>
    </row>
    <row r="147" spans="1:33" ht="11.45" customHeight="1" x14ac:dyDescent="0.2">
      <c r="A147" s="52">
        <v>1991</v>
      </c>
      <c r="B147" s="232" t="s">
        <v>559</v>
      </c>
      <c r="C147" s="52" t="s">
        <v>482</v>
      </c>
      <c r="D147" s="52" t="s">
        <v>14</v>
      </c>
      <c r="E147" s="52" t="s">
        <v>159</v>
      </c>
      <c r="F147" s="628" t="s">
        <v>415</v>
      </c>
      <c r="G147" s="62">
        <v>0.4152497</v>
      </c>
      <c r="H147" s="63">
        <v>0.29094940000000002</v>
      </c>
      <c r="I147" s="63">
        <v>0.29094940000000002</v>
      </c>
      <c r="J147" s="62">
        <f t="shared" si="72"/>
        <v>0.12430029999999997</v>
      </c>
      <c r="K147" s="63">
        <f t="shared" si="73"/>
        <v>0.12430029999999997</v>
      </c>
      <c r="L147" s="64"/>
      <c r="M147" s="65">
        <f t="shared" si="74"/>
        <v>0.29933868705985817</v>
      </c>
      <c r="N147" s="65">
        <f t="shared" si="75"/>
        <v>0.29933868705985817</v>
      </c>
      <c r="O147" s="65">
        <f t="shared" si="76"/>
        <v>0</v>
      </c>
      <c r="P147" s="66">
        <f t="shared" si="77"/>
        <v>1</v>
      </c>
      <c r="Q147" s="67"/>
      <c r="R147" s="52">
        <v>1991</v>
      </c>
      <c r="S147" s="52" t="s">
        <v>482</v>
      </c>
      <c r="T147" s="52" t="s">
        <v>14</v>
      </c>
      <c r="U147" s="52" t="s">
        <v>159</v>
      </c>
      <c r="V147" s="628" t="s">
        <v>415</v>
      </c>
      <c r="W147" s="55">
        <v>0.36390220000000001</v>
      </c>
      <c r="X147" s="56">
        <v>0.28554230000000003</v>
      </c>
      <c r="Y147" s="56">
        <v>0.28554230000000003</v>
      </c>
      <c r="Z147" s="55">
        <f t="shared" si="79"/>
        <v>7.8359899999999982E-2</v>
      </c>
      <c r="AA147" s="56">
        <f t="shared" si="80"/>
        <v>7.8359899999999982E-2</v>
      </c>
      <c r="AB147" s="57"/>
      <c r="AC147" s="58">
        <f t="shared" si="81"/>
        <v>0.21533230631746655</v>
      </c>
      <c r="AD147" s="58">
        <f t="shared" si="82"/>
        <v>0.21533230631746655</v>
      </c>
      <c r="AE147" s="58">
        <f t="shared" si="83"/>
        <v>0</v>
      </c>
      <c r="AF147" s="59">
        <f t="shared" si="84"/>
        <v>1</v>
      </c>
      <c r="AG147" s="60"/>
    </row>
    <row r="148" spans="1:33" ht="11.45" customHeight="1" x14ac:dyDescent="0.2">
      <c r="A148" s="52">
        <v>1989</v>
      </c>
      <c r="B148" s="232" t="s">
        <v>559</v>
      </c>
      <c r="C148" s="52" t="s">
        <v>482</v>
      </c>
      <c r="D148" s="52" t="s">
        <v>14</v>
      </c>
      <c r="E148" s="52" t="s">
        <v>160</v>
      </c>
      <c r="F148" s="628" t="s">
        <v>415</v>
      </c>
      <c r="G148" s="62">
        <v>0.42766729999999997</v>
      </c>
      <c r="H148" s="63">
        <v>0.30357889999999998</v>
      </c>
      <c r="I148" s="63">
        <v>0.30357889999999998</v>
      </c>
      <c r="J148" s="62">
        <f t="shared" si="72"/>
        <v>0.12408839999999999</v>
      </c>
      <c r="K148" s="63">
        <f t="shared" si="73"/>
        <v>0.12408839999999999</v>
      </c>
      <c r="L148" s="64"/>
      <c r="M148" s="65">
        <f t="shared" si="74"/>
        <v>0.29015171372700227</v>
      </c>
      <c r="N148" s="65">
        <f t="shared" si="75"/>
        <v>0.29015171372700227</v>
      </c>
      <c r="O148" s="65">
        <f t="shared" si="76"/>
        <v>0</v>
      </c>
      <c r="P148" s="66">
        <f t="shared" si="77"/>
        <v>1</v>
      </c>
      <c r="Q148" s="67"/>
      <c r="R148" s="52">
        <v>1989</v>
      </c>
      <c r="S148" s="52" t="s">
        <v>482</v>
      </c>
      <c r="T148" s="52" t="s">
        <v>14</v>
      </c>
      <c r="U148" s="52" t="s">
        <v>160</v>
      </c>
      <c r="V148" s="628" t="s">
        <v>415</v>
      </c>
      <c r="W148" s="55">
        <v>0.38186940000000003</v>
      </c>
      <c r="X148" s="56">
        <v>0.29908240000000003</v>
      </c>
      <c r="Y148" s="56">
        <v>0.29908240000000003</v>
      </c>
      <c r="Z148" s="55">
        <f t="shared" si="79"/>
        <v>8.2786999999999999E-2</v>
      </c>
      <c r="AA148" s="56">
        <f t="shared" si="80"/>
        <v>8.2786999999999999E-2</v>
      </c>
      <c r="AB148" s="57"/>
      <c r="AC148" s="58">
        <f t="shared" si="81"/>
        <v>0.21679401386966327</v>
      </c>
      <c r="AD148" s="58">
        <f t="shared" si="82"/>
        <v>0.21679401386966327</v>
      </c>
      <c r="AE148" s="58">
        <f t="shared" si="83"/>
        <v>0</v>
      </c>
      <c r="AF148" s="59">
        <f t="shared" si="84"/>
        <v>1</v>
      </c>
      <c r="AG148" s="60"/>
    </row>
    <row r="149" spans="1:33" ht="11.45" customHeight="1" x14ac:dyDescent="0.2">
      <c r="A149" s="52">
        <v>1987</v>
      </c>
      <c r="B149" s="232" t="s">
        <v>559</v>
      </c>
      <c r="C149" s="52" t="s">
        <v>482</v>
      </c>
      <c r="D149" s="52" t="s">
        <v>16</v>
      </c>
      <c r="E149" s="52" t="s">
        <v>161</v>
      </c>
      <c r="F149" s="628" t="s">
        <v>415</v>
      </c>
      <c r="G149" s="62">
        <v>0.45244479999999998</v>
      </c>
      <c r="H149" s="63">
        <v>0.3322002</v>
      </c>
      <c r="I149" s="63">
        <v>0.3322002</v>
      </c>
      <c r="J149" s="62">
        <f t="shared" si="72"/>
        <v>0.12024459999999998</v>
      </c>
      <c r="K149" s="63">
        <f t="shared" si="73"/>
        <v>0.12024459999999998</v>
      </c>
      <c r="L149" s="64"/>
      <c r="M149" s="65">
        <f t="shared" si="74"/>
        <v>0.26576634320916048</v>
      </c>
      <c r="N149" s="65">
        <f t="shared" si="75"/>
        <v>0.26576634320916048</v>
      </c>
      <c r="O149" s="65">
        <f t="shared" si="76"/>
        <v>0</v>
      </c>
      <c r="P149" s="66">
        <f t="shared" si="77"/>
        <v>1</v>
      </c>
      <c r="Q149" s="67"/>
      <c r="R149" s="52">
        <v>1987</v>
      </c>
      <c r="S149" s="52" t="s">
        <v>482</v>
      </c>
      <c r="T149" s="52" t="s">
        <v>16</v>
      </c>
      <c r="U149" s="52" t="s">
        <v>161</v>
      </c>
      <c r="V149" s="628" t="s">
        <v>415</v>
      </c>
      <c r="W149" s="55">
        <v>0.41057890000000002</v>
      </c>
      <c r="X149" s="56">
        <v>0.33351019999999998</v>
      </c>
      <c r="Y149" s="56">
        <v>0.33351019999999998</v>
      </c>
      <c r="Z149" s="55">
        <f t="shared" si="79"/>
        <v>7.7068700000000046E-2</v>
      </c>
      <c r="AA149" s="56">
        <f t="shared" si="80"/>
        <v>7.7068700000000046E-2</v>
      </c>
      <c r="AB149" s="57"/>
      <c r="AC149" s="58">
        <f t="shared" si="81"/>
        <v>0.1877074053245309</v>
      </c>
      <c r="AD149" s="58">
        <f t="shared" si="82"/>
        <v>0.1877074053245309</v>
      </c>
      <c r="AE149" s="58">
        <f t="shared" si="83"/>
        <v>0</v>
      </c>
      <c r="AF149" s="59">
        <f t="shared" si="84"/>
        <v>1</v>
      </c>
      <c r="AG149" s="60"/>
    </row>
    <row r="150" spans="1:33" ht="11.45" customHeight="1" x14ac:dyDescent="0.2">
      <c r="A150" s="68">
        <v>1986</v>
      </c>
      <c r="B150" s="255" t="s">
        <v>559</v>
      </c>
      <c r="C150" s="68" t="s">
        <v>482</v>
      </c>
      <c r="D150" s="68" t="s">
        <v>16</v>
      </c>
      <c r="E150" s="68" t="s">
        <v>162</v>
      </c>
      <c r="F150" s="629" t="s">
        <v>415</v>
      </c>
      <c r="G150" s="206">
        <v>0.42436170000000001</v>
      </c>
      <c r="H150" s="207">
        <v>0.30641879999999999</v>
      </c>
      <c r="I150" s="208">
        <v>0.30641879999999999</v>
      </c>
      <c r="J150" s="69">
        <f t="shared" ref="J150" si="86">G150-I150</f>
        <v>0.11794290000000002</v>
      </c>
      <c r="K150" s="70">
        <f t="shared" ref="K150" si="87">G150-H150</f>
        <v>0.11794290000000002</v>
      </c>
      <c r="L150" s="71"/>
      <c r="M150" s="209">
        <f t="shared" ref="M150" si="88">(G150-I150)/G150</f>
        <v>0.27793012423128671</v>
      </c>
      <c r="N150" s="209">
        <f t="shared" ref="N150" si="89">(G150-H150)/G150</f>
        <v>0.27793012423128671</v>
      </c>
      <c r="O150" s="209">
        <f t="shared" ref="O150" si="90">(H150-I150)/G150</f>
        <v>0</v>
      </c>
      <c r="P150" s="210">
        <f t="shared" ref="P150" si="91">(G150-H150)/(G150-I150)</f>
        <v>1</v>
      </c>
      <c r="Q150" s="211"/>
      <c r="R150" s="68">
        <v>1986</v>
      </c>
      <c r="S150" s="68" t="s">
        <v>482</v>
      </c>
      <c r="T150" s="68" t="s">
        <v>16</v>
      </c>
      <c r="U150" s="68" t="s">
        <v>162</v>
      </c>
      <c r="V150" s="629" t="s">
        <v>415</v>
      </c>
      <c r="W150" s="206">
        <v>0.3924319</v>
      </c>
      <c r="X150" s="207">
        <v>0.30721280000000001</v>
      </c>
      <c r="Y150" s="208">
        <v>0.30721280000000001</v>
      </c>
      <c r="Z150" s="72">
        <f t="shared" ref="Z150" si="92">W150-Y150</f>
        <v>8.5219099999999992E-2</v>
      </c>
      <c r="AA150" s="73">
        <f t="shared" ref="AA150" si="93">W150-X150</f>
        <v>8.5219099999999992E-2</v>
      </c>
      <c r="AB150" s="74"/>
      <c r="AC150" s="75">
        <f t="shared" ref="AC150" si="94">(W150-Y150)/W150</f>
        <v>0.21715640344222778</v>
      </c>
      <c r="AD150" s="75">
        <f t="shared" ref="AD150" si="95">(W150-X150)/W150</f>
        <v>0.21715640344222778</v>
      </c>
      <c r="AE150" s="75">
        <f t="shared" ref="AE150" si="96">(X150-Y150)/W150</f>
        <v>0</v>
      </c>
      <c r="AF150" s="76">
        <f t="shared" ref="AF150" si="97">(W150-X150)/(W150-Y150)</f>
        <v>1</v>
      </c>
      <c r="AG150" s="77"/>
    </row>
    <row r="151" spans="1:33" ht="11.45" customHeight="1" x14ac:dyDescent="0.2">
      <c r="A151" s="4">
        <v>2008</v>
      </c>
      <c r="B151" s="222" t="s">
        <v>566</v>
      </c>
      <c r="C151" s="4" t="s">
        <v>483</v>
      </c>
      <c r="D151" s="4" t="s">
        <v>6</v>
      </c>
      <c r="E151" s="4" t="s">
        <v>164</v>
      </c>
      <c r="F151" s="128" t="s">
        <v>314</v>
      </c>
      <c r="G151" s="13">
        <v>0.38203019999999999</v>
      </c>
      <c r="H151" s="14">
        <v>0.32084649999999998</v>
      </c>
      <c r="I151" s="14">
        <v>0.30181550000000001</v>
      </c>
      <c r="J151" s="13">
        <f t="shared" si="72"/>
        <v>8.0214699999999972E-2</v>
      </c>
      <c r="K151" s="14">
        <f t="shared" si="73"/>
        <v>6.1183700000000008E-2</v>
      </c>
      <c r="L151" s="15">
        <f t="shared" si="73"/>
        <v>1.9030999999999965E-2</v>
      </c>
      <c r="M151" s="33">
        <f t="shared" si="74"/>
        <v>0.20996952596941282</v>
      </c>
      <c r="N151" s="33">
        <f t="shared" si="75"/>
        <v>0.1601540925298576</v>
      </c>
      <c r="O151" s="33">
        <f t="shared" si="76"/>
        <v>4.9815433439555211E-2</v>
      </c>
      <c r="P151" s="34">
        <f t="shared" si="77"/>
        <v>0.76274922177605886</v>
      </c>
      <c r="Q151" s="35">
        <f t="shared" si="78"/>
        <v>0.23725077822394114</v>
      </c>
      <c r="R151" s="4">
        <v>2008</v>
      </c>
      <c r="S151" s="4" t="s">
        <v>483</v>
      </c>
      <c r="T151" s="4" t="s">
        <v>6</v>
      </c>
      <c r="U151" s="4" t="s">
        <v>164</v>
      </c>
      <c r="V151" s="128" t="s">
        <v>314</v>
      </c>
      <c r="W151" s="13">
        <v>0.35114210000000001</v>
      </c>
      <c r="X151" s="14">
        <v>0.32269330000000002</v>
      </c>
      <c r="Y151" s="14">
        <v>0.30273119999999998</v>
      </c>
      <c r="Z151" s="13">
        <f t="shared" si="79"/>
        <v>4.8410900000000034E-2</v>
      </c>
      <c r="AA151" s="14">
        <f t="shared" si="80"/>
        <v>2.8448799999999996E-2</v>
      </c>
      <c r="AB151" s="15">
        <f t="shared" si="80"/>
        <v>1.9962100000000038E-2</v>
      </c>
      <c r="AC151" s="33">
        <f t="shared" si="81"/>
        <v>0.13786697749999227</v>
      </c>
      <c r="AD151" s="33">
        <f t="shared" si="82"/>
        <v>8.1017912691186827E-2</v>
      </c>
      <c r="AE151" s="33">
        <f t="shared" si="83"/>
        <v>5.684906480880543E-2</v>
      </c>
      <c r="AF151" s="34">
        <f t="shared" si="84"/>
        <v>0.58765278067542592</v>
      </c>
      <c r="AG151" s="35">
        <f t="shared" si="85"/>
        <v>0.41234721932457408</v>
      </c>
    </row>
    <row r="152" spans="1:33" ht="11.45" customHeight="1" x14ac:dyDescent="0.2">
      <c r="A152" s="7">
        <v>2013</v>
      </c>
      <c r="B152" s="447" t="s">
        <v>559</v>
      </c>
      <c r="C152" s="7" t="s">
        <v>484</v>
      </c>
      <c r="D152" s="7" t="s">
        <v>20</v>
      </c>
      <c r="E152" s="7" t="s">
        <v>165</v>
      </c>
      <c r="F152" s="130" t="s">
        <v>314</v>
      </c>
      <c r="G152" s="19">
        <v>0.475132</v>
      </c>
      <c r="H152" s="20">
        <v>0.31672729999999999</v>
      </c>
      <c r="I152" s="20">
        <v>0.28298479999999998</v>
      </c>
      <c r="J152" s="19">
        <f t="shared" si="72"/>
        <v>0.19214720000000002</v>
      </c>
      <c r="K152" s="20">
        <f t="shared" si="73"/>
        <v>0.15840470000000001</v>
      </c>
      <c r="L152" s="21">
        <f t="shared" si="73"/>
        <v>3.3742500000000009E-2</v>
      </c>
      <c r="M152" s="36">
        <f t="shared" si="74"/>
        <v>0.40440803818728271</v>
      </c>
      <c r="N152" s="36">
        <f t="shared" si="75"/>
        <v>0.33339093136223197</v>
      </c>
      <c r="O152" s="36">
        <f t="shared" si="76"/>
        <v>7.1017106825050746E-2</v>
      </c>
      <c r="P152" s="37">
        <f t="shared" si="77"/>
        <v>0.82439244495886488</v>
      </c>
      <c r="Q152" s="38">
        <f t="shared" si="78"/>
        <v>0.17560755504113515</v>
      </c>
      <c r="R152" s="7">
        <v>2013</v>
      </c>
      <c r="S152" s="7" t="s">
        <v>484</v>
      </c>
      <c r="T152" s="7" t="s">
        <v>20</v>
      </c>
      <c r="U152" s="7" t="s">
        <v>165</v>
      </c>
      <c r="V152" s="130" t="s">
        <v>314</v>
      </c>
      <c r="W152" s="19">
        <v>0.41616819999999999</v>
      </c>
      <c r="X152" s="20">
        <v>0.3156562</v>
      </c>
      <c r="Y152" s="20">
        <v>0.28267809999999999</v>
      </c>
      <c r="Z152" s="19">
        <f t="shared" si="79"/>
        <v>0.1334901</v>
      </c>
      <c r="AA152" s="20">
        <f t="shared" si="80"/>
        <v>0.10051199999999999</v>
      </c>
      <c r="AB152" s="21">
        <f t="shared" si="80"/>
        <v>3.297810000000001E-2</v>
      </c>
      <c r="AC152" s="36">
        <f t="shared" si="81"/>
        <v>0.32075997156918767</v>
      </c>
      <c r="AD152" s="36">
        <f t="shared" si="82"/>
        <v>0.2415177324937369</v>
      </c>
      <c r="AE152" s="36">
        <f t="shared" si="83"/>
        <v>7.9242239075450777E-2</v>
      </c>
      <c r="AF152" s="37">
        <f t="shared" si="84"/>
        <v>0.7529547134956075</v>
      </c>
      <c r="AG152" s="38">
        <f t="shared" si="85"/>
        <v>0.24704528650439253</v>
      </c>
    </row>
    <row r="153" spans="1:33" ht="11.45" customHeight="1" x14ac:dyDescent="0.2">
      <c r="A153" s="4">
        <v>2010</v>
      </c>
      <c r="B153" s="222" t="s">
        <v>559</v>
      </c>
      <c r="C153" s="4" t="s">
        <v>484</v>
      </c>
      <c r="D153" s="4" t="s">
        <v>4</v>
      </c>
      <c r="E153" s="4" t="s">
        <v>166</v>
      </c>
      <c r="F153" s="128" t="s">
        <v>314</v>
      </c>
      <c r="G153" s="13">
        <v>0.46169399999999999</v>
      </c>
      <c r="H153" s="14">
        <v>0.30446519999999999</v>
      </c>
      <c r="I153" s="14">
        <v>0.27064949999999999</v>
      </c>
      <c r="J153" s="13">
        <f t="shared" si="72"/>
        <v>0.19104450000000001</v>
      </c>
      <c r="K153" s="14">
        <f t="shared" si="73"/>
        <v>0.1572288</v>
      </c>
      <c r="L153" s="15">
        <f t="shared" si="73"/>
        <v>3.3815700000000004E-2</v>
      </c>
      <c r="M153" s="39">
        <f t="shared" si="74"/>
        <v>0.41379030266800088</v>
      </c>
      <c r="N153" s="39">
        <f t="shared" si="75"/>
        <v>0.3405476354468544</v>
      </c>
      <c r="O153" s="39">
        <f t="shared" si="76"/>
        <v>7.3242667221146487E-2</v>
      </c>
      <c r="P153" s="34">
        <f t="shared" si="77"/>
        <v>0.82299568948595747</v>
      </c>
      <c r="Q153" s="35">
        <f t="shared" si="78"/>
        <v>0.17700431051404256</v>
      </c>
      <c r="R153" s="4">
        <v>2010</v>
      </c>
      <c r="S153" s="4" t="s">
        <v>484</v>
      </c>
      <c r="T153" s="4" t="s">
        <v>4</v>
      </c>
      <c r="U153" s="4" t="s">
        <v>166</v>
      </c>
      <c r="V153" s="128" t="s">
        <v>314</v>
      </c>
      <c r="W153" s="13">
        <v>0.41045589999999998</v>
      </c>
      <c r="X153" s="14">
        <v>0.3057105</v>
      </c>
      <c r="Y153" s="14">
        <v>0.27274470000000001</v>
      </c>
      <c r="Z153" s="13">
        <f t="shared" si="79"/>
        <v>0.13771119999999998</v>
      </c>
      <c r="AA153" s="14">
        <f t="shared" si="80"/>
        <v>0.10474539999999999</v>
      </c>
      <c r="AB153" s="15">
        <f t="shared" si="80"/>
        <v>3.296579999999999E-2</v>
      </c>
      <c r="AC153" s="39">
        <f t="shared" si="81"/>
        <v>0.33550790718320772</v>
      </c>
      <c r="AD153" s="39">
        <f t="shared" si="82"/>
        <v>0.2551928233946692</v>
      </c>
      <c r="AE153" s="39">
        <f t="shared" si="83"/>
        <v>8.0315083788538522E-2</v>
      </c>
      <c r="AF153" s="34">
        <f t="shared" si="84"/>
        <v>0.76061642045091471</v>
      </c>
      <c r="AG153" s="35">
        <f t="shared" si="85"/>
        <v>0.23938357954908529</v>
      </c>
    </row>
    <row r="154" spans="1:33" ht="11.45" customHeight="1" x14ac:dyDescent="0.2">
      <c r="A154" s="4">
        <v>2007</v>
      </c>
      <c r="B154" s="222" t="s">
        <v>559</v>
      </c>
      <c r="C154" s="4" t="s">
        <v>484</v>
      </c>
      <c r="D154" s="4" t="s">
        <v>4</v>
      </c>
      <c r="E154" s="4" t="s">
        <v>167</v>
      </c>
      <c r="F154" s="128" t="s">
        <v>314</v>
      </c>
      <c r="G154" s="13">
        <v>0.45562789999999997</v>
      </c>
      <c r="H154" s="14">
        <v>0.30937730000000002</v>
      </c>
      <c r="I154" s="14">
        <v>0.27588669999999998</v>
      </c>
      <c r="J154" s="13">
        <f t="shared" si="72"/>
        <v>0.17974119999999999</v>
      </c>
      <c r="K154" s="14">
        <f t="shared" si="73"/>
        <v>0.14625059999999995</v>
      </c>
      <c r="L154" s="15">
        <f t="shared" si="73"/>
        <v>3.3490600000000037E-2</v>
      </c>
      <c r="M154" s="39">
        <f t="shared" si="74"/>
        <v>0.39449120653059216</v>
      </c>
      <c r="N154" s="39">
        <f t="shared" si="75"/>
        <v>0.32098692814904434</v>
      </c>
      <c r="O154" s="39">
        <f t="shared" si="76"/>
        <v>7.3504278381547841E-2</v>
      </c>
      <c r="P154" s="34">
        <f t="shared" si="77"/>
        <v>0.81367321459965747</v>
      </c>
      <c r="Q154" s="35">
        <f t="shared" si="78"/>
        <v>0.18632678540034248</v>
      </c>
      <c r="R154" s="4">
        <v>2007</v>
      </c>
      <c r="S154" s="4" t="s">
        <v>484</v>
      </c>
      <c r="T154" s="4" t="s">
        <v>4</v>
      </c>
      <c r="U154" s="4" t="s">
        <v>167</v>
      </c>
      <c r="V154" s="128" t="s">
        <v>314</v>
      </c>
      <c r="W154" s="13">
        <v>0.3958508</v>
      </c>
      <c r="X154" s="14">
        <v>0.3097278</v>
      </c>
      <c r="Y154" s="14">
        <v>0.28003709999999998</v>
      </c>
      <c r="Z154" s="13">
        <f t="shared" si="79"/>
        <v>0.11581370000000002</v>
      </c>
      <c r="AA154" s="14">
        <f t="shared" si="80"/>
        <v>8.6123000000000005E-2</v>
      </c>
      <c r="AB154" s="15">
        <f t="shared" si="80"/>
        <v>2.9690700000000014E-2</v>
      </c>
      <c r="AC154" s="39">
        <f t="shared" si="81"/>
        <v>0.29256906895224166</v>
      </c>
      <c r="AD154" s="39">
        <f t="shared" si="82"/>
        <v>0.21756429442608174</v>
      </c>
      <c r="AE154" s="39">
        <f t="shared" si="83"/>
        <v>7.500477452615989E-2</v>
      </c>
      <c r="AF154" s="34">
        <f t="shared" si="84"/>
        <v>0.74363395694982537</v>
      </c>
      <c r="AG154" s="35">
        <f t="shared" si="85"/>
        <v>0.25636604305017463</v>
      </c>
    </row>
    <row r="155" spans="1:33" ht="11.45" customHeight="1" x14ac:dyDescent="0.2">
      <c r="A155" s="4">
        <v>2004</v>
      </c>
      <c r="B155" s="222" t="s">
        <v>559</v>
      </c>
      <c r="C155" s="4" t="s">
        <v>484</v>
      </c>
      <c r="D155" s="4" t="s">
        <v>8</v>
      </c>
      <c r="E155" s="4" t="s">
        <v>168</v>
      </c>
      <c r="F155" s="128" t="s">
        <v>314</v>
      </c>
      <c r="G155" s="13">
        <v>0.45355509999999999</v>
      </c>
      <c r="H155" s="14">
        <v>0.30667359999999999</v>
      </c>
      <c r="I155" s="14">
        <v>0.26919460000000001</v>
      </c>
      <c r="J155" s="13">
        <f t="shared" si="72"/>
        <v>0.18436049999999998</v>
      </c>
      <c r="K155" s="14">
        <f t="shared" si="73"/>
        <v>0.1468815</v>
      </c>
      <c r="L155" s="15">
        <f t="shared" si="73"/>
        <v>3.7478999999999985E-2</v>
      </c>
      <c r="M155" s="39">
        <f t="shared" si="74"/>
        <v>0.40647872772238697</v>
      </c>
      <c r="N155" s="39">
        <f t="shared" si="75"/>
        <v>0.32384488676238016</v>
      </c>
      <c r="O155" s="39">
        <f t="shared" si="76"/>
        <v>8.263384096000681E-2</v>
      </c>
      <c r="P155" s="34">
        <f t="shared" si="77"/>
        <v>0.79670808009307859</v>
      </c>
      <c r="Q155" s="35">
        <f t="shared" si="78"/>
        <v>0.20329191990692144</v>
      </c>
      <c r="R155" s="4">
        <v>2004</v>
      </c>
      <c r="S155" s="4" t="s">
        <v>484</v>
      </c>
      <c r="T155" s="4" t="s">
        <v>8</v>
      </c>
      <c r="U155" s="4" t="s">
        <v>168</v>
      </c>
      <c r="V155" s="128" t="s">
        <v>314</v>
      </c>
      <c r="W155" s="13">
        <v>0.40131159999999999</v>
      </c>
      <c r="X155" s="14">
        <v>0.30645339999999999</v>
      </c>
      <c r="Y155" s="14">
        <v>0.26903379999999999</v>
      </c>
      <c r="Z155" s="13">
        <f t="shared" si="79"/>
        <v>0.1322778</v>
      </c>
      <c r="AA155" s="14">
        <f t="shared" si="80"/>
        <v>9.4858200000000004E-2</v>
      </c>
      <c r="AB155" s="15">
        <f t="shared" si="80"/>
        <v>3.7419599999999997E-2</v>
      </c>
      <c r="AC155" s="39">
        <f t="shared" si="81"/>
        <v>0.32961369668855822</v>
      </c>
      <c r="AD155" s="39">
        <f t="shared" si="82"/>
        <v>0.23637044132290222</v>
      </c>
      <c r="AE155" s="39">
        <f t="shared" si="83"/>
        <v>9.3243255365656003E-2</v>
      </c>
      <c r="AF155" s="34">
        <f t="shared" si="84"/>
        <v>0.71711352925434202</v>
      </c>
      <c r="AG155" s="35">
        <f t="shared" si="85"/>
        <v>0.28288647074565798</v>
      </c>
    </row>
    <row r="156" spans="1:33" ht="11.45" customHeight="1" x14ac:dyDescent="0.2">
      <c r="A156" s="52">
        <v>2000</v>
      </c>
      <c r="B156" s="232" t="s">
        <v>559</v>
      </c>
      <c r="C156" s="52" t="s">
        <v>484</v>
      </c>
      <c r="D156" s="52" t="s">
        <v>10</v>
      </c>
      <c r="E156" s="52" t="s">
        <v>169</v>
      </c>
      <c r="F156" s="628" t="s">
        <v>415</v>
      </c>
      <c r="G156" s="55">
        <v>0.42809710000000001</v>
      </c>
      <c r="H156" s="56">
        <v>0.26206279999999998</v>
      </c>
      <c r="I156" s="56">
        <v>0.26206279999999998</v>
      </c>
      <c r="J156" s="55">
        <f t="shared" si="72"/>
        <v>0.16603430000000002</v>
      </c>
      <c r="K156" s="56">
        <f t="shared" si="73"/>
        <v>0.16603430000000002</v>
      </c>
      <c r="L156" s="57"/>
      <c r="M156" s="58">
        <f t="shared" si="74"/>
        <v>0.38784261794812441</v>
      </c>
      <c r="N156" s="58">
        <f t="shared" si="75"/>
        <v>0.38784261794812441</v>
      </c>
      <c r="O156" s="58">
        <f t="shared" si="76"/>
        <v>0</v>
      </c>
      <c r="P156" s="59">
        <f t="shared" si="77"/>
        <v>1</v>
      </c>
      <c r="Q156" s="60"/>
      <c r="R156" s="52">
        <v>2000</v>
      </c>
      <c r="S156" s="52" t="s">
        <v>484</v>
      </c>
      <c r="T156" s="52" t="s">
        <v>10</v>
      </c>
      <c r="U156" s="52" t="s">
        <v>169</v>
      </c>
      <c r="V156" s="628" t="s">
        <v>415</v>
      </c>
      <c r="W156" s="55">
        <v>0.37383309999999997</v>
      </c>
      <c r="X156" s="56">
        <v>0.26462190000000002</v>
      </c>
      <c r="Y156" s="56">
        <v>0.26462190000000002</v>
      </c>
      <c r="Z156" s="55">
        <f t="shared" si="79"/>
        <v>0.10921119999999995</v>
      </c>
      <c r="AA156" s="56">
        <f t="shared" si="80"/>
        <v>0.10921119999999995</v>
      </c>
      <c r="AB156" s="57"/>
      <c r="AC156" s="58">
        <f t="shared" si="81"/>
        <v>0.29213892509785772</v>
      </c>
      <c r="AD156" s="58">
        <f t="shared" si="82"/>
        <v>0.29213892509785772</v>
      </c>
      <c r="AE156" s="58">
        <f t="shared" si="83"/>
        <v>0</v>
      </c>
      <c r="AF156" s="59">
        <f t="shared" si="84"/>
        <v>1</v>
      </c>
      <c r="AG156" s="60"/>
    </row>
    <row r="157" spans="1:33" ht="11.45" customHeight="1" x14ac:dyDescent="0.2">
      <c r="A157" s="52">
        <v>1997</v>
      </c>
      <c r="B157" s="232" t="s">
        <v>559</v>
      </c>
      <c r="C157" s="52" t="s">
        <v>484</v>
      </c>
      <c r="D157" s="52" t="s">
        <v>12</v>
      </c>
      <c r="E157" s="52" t="s">
        <v>170</v>
      </c>
      <c r="F157" s="628" t="s">
        <v>415</v>
      </c>
      <c r="G157" s="55">
        <v>0.43153259999999999</v>
      </c>
      <c r="H157" s="56">
        <v>0.26098359999999998</v>
      </c>
      <c r="I157" s="56">
        <v>0.26098359999999998</v>
      </c>
      <c r="J157" s="55">
        <f t="shared" si="72"/>
        <v>0.17054900000000001</v>
      </c>
      <c r="K157" s="56">
        <f t="shared" si="73"/>
        <v>0.17054900000000001</v>
      </c>
      <c r="L157" s="57"/>
      <c r="M157" s="58">
        <f t="shared" si="74"/>
        <v>0.39521695464027518</v>
      </c>
      <c r="N157" s="58">
        <f t="shared" si="75"/>
        <v>0.39521695464027518</v>
      </c>
      <c r="O157" s="58">
        <f t="shared" si="76"/>
        <v>0</v>
      </c>
      <c r="P157" s="59">
        <f t="shared" si="77"/>
        <v>1</v>
      </c>
      <c r="Q157" s="60"/>
      <c r="R157" s="52">
        <v>1997</v>
      </c>
      <c r="S157" s="52" t="s">
        <v>484</v>
      </c>
      <c r="T157" s="52" t="s">
        <v>12</v>
      </c>
      <c r="U157" s="52" t="s">
        <v>170</v>
      </c>
      <c r="V157" s="628" t="s">
        <v>415</v>
      </c>
      <c r="W157" s="55">
        <v>0.3754806</v>
      </c>
      <c r="X157" s="56">
        <v>0.2597024</v>
      </c>
      <c r="Y157" s="56">
        <v>0.2597024</v>
      </c>
      <c r="Z157" s="55">
        <f t="shared" si="79"/>
        <v>0.1157782</v>
      </c>
      <c r="AA157" s="56">
        <f t="shared" si="80"/>
        <v>0.1157782</v>
      </c>
      <c r="AB157" s="57"/>
      <c r="AC157" s="58">
        <f t="shared" si="81"/>
        <v>0.30834668954934025</v>
      </c>
      <c r="AD157" s="58">
        <f t="shared" si="82"/>
        <v>0.30834668954934025</v>
      </c>
      <c r="AE157" s="58">
        <f t="shared" si="83"/>
        <v>0</v>
      </c>
      <c r="AF157" s="59">
        <f t="shared" si="84"/>
        <v>1</v>
      </c>
      <c r="AG157" s="60"/>
    </row>
    <row r="158" spans="1:33" ht="11.45" customHeight="1" x14ac:dyDescent="0.2">
      <c r="A158" s="52">
        <v>1994</v>
      </c>
      <c r="B158" s="232" t="s">
        <v>559</v>
      </c>
      <c r="C158" s="52" t="s">
        <v>484</v>
      </c>
      <c r="D158" s="52" t="s">
        <v>12</v>
      </c>
      <c r="E158" s="52" t="s">
        <v>171</v>
      </c>
      <c r="F158" s="628" t="s">
        <v>415</v>
      </c>
      <c r="G158" s="55">
        <v>0.38797870000000001</v>
      </c>
      <c r="H158" s="56">
        <v>0.23540910000000001</v>
      </c>
      <c r="I158" s="56">
        <v>0.23540910000000001</v>
      </c>
      <c r="J158" s="55">
        <f t="shared" si="72"/>
        <v>0.1525696</v>
      </c>
      <c r="K158" s="56">
        <f t="shared" si="73"/>
        <v>0.1525696</v>
      </c>
      <c r="L158" s="57"/>
      <c r="M158" s="58">
        <f t="shared" si="74"/>
        <v>0.39324220633761597</v>
      </c>
      <c r="N158" s="58">
        <f t="shared" si="75"/>
        <v>0.39324220633761597</v>
      </c>
      <c r="O158" s="58">
        <f t="shared" si="76"/>
        <v>0</v>
      </c>
      <c r="P158" s="59">
        <f t="shared" si="77"/>
        <v>1</v>
      </c>
      <c r="Q158" s="60"/>
      <c r="R158" s="52">
        <v>1994</v>
      </c>
      <c r="S158" s="52" t="s">
        <v>484</v>
      </c>
      <c r="T158" s="52" t="s">
        <v>12</v>
      </c>
      <c r="U158" s="52" t="s">
        <v>171</v>
      </c>
      <c r="V158" s="628" t="s">
        <v>415</v>
      </c>
      <c r="W158" s="55">
        <v>0.34281889999999998</v>
      </c>
      <c r="X158" s="56">
        <v>0.2326684</v>
      </c>
      <c r="Y158" s="56">
        <v>0.2326684</v>
      </c>
      <c r="Z158" s="55">
        <f t="shared" si="79"/>
        <v>0.11015049999999998</v>
      </c>
      <c r="AA158" s="56">
        <f t="shared" si="80"/>
        <v>0.11015049999999998</v>
      </c>
      <c r="AB158" s="57"/>
      <c r="AC158" s="58">
        <f t="shared" si="81"/>
        <v>0.321308130911102</v>
      </c>
      <c r="AD158" s="58">
        <f t="shared" si="82"/>
        <v>0.321308130911102</v>
      </c>
      <c r="AE158" s="58">
        <f t="shared" si="83"/>
        <v>0</v>
      </c>
      <c r="AF158" s="59">
        <f t="shared" si="84"/>
        <v>1</v>
      </c>
      <c r="AG158" s="60"/>
    </row>
    <row r="159" spans="1:33" ht="11.45" customHeight="1" x14ac:dyDescent="0.2">
      <c r="A159" s="52">
        <v>1991</v>
      </c>
      <c r="B159" s="232" t="s">
        <v>559</v>
      </c>
      <c r="C159" s="52" t="s">
        <v>484</v>
      </c>
      <c r="D159" s="52" t="s">
        <v>14</v>
      </c>
      <c r="E159" s="52" t="s">
        <v>172</v>
      </c>
      <c r="F159" s="628" t="s">
        <v>415</v>
      </c>
      <c r="G159" s="55">
        <v>0.37227189999999999</v>
      </c>
      <c r="H159" s="56">
        <v>0.2387523</v>
      </c>
      <c r="I159" s="56">
        <v>0.2387523</v>
      </c>
      <c r="J159" s="55">
        <f t="shared" si="72"/>
        <v>0.13351959999999999</v>
      </c>
      <c r="K159" s="56">
        <f t="shared" si="73"/>
        <v>0.13351959999999999</v>
      </c>
      <c r="L159" s="57"/>
      <c r="M159" s="58">
        <f t="shared" si="74"/>
        <v>0.35866150520627527</v>
      </c>
      <c r="N159" s="58">
        <f t="shared" si="75"/>
        <v>0.35866150520627527</v>
      </c>
      <c r="O159" s="58">
        <f t="shared" si="76"/>
        <v>0</v>
      </c>
      <c r="P159" s="59">
        <f t="shared" si="77"/>
        <v>1</v>
      </c>
      <c r="Q159" s="60"/>
      <c r="R159" s="52">
        <v>1991</v>
      </c>
      <c r="S159" s="52" t="s">
        <v>484</v>
      </c>
      <c r="T159" s="52" t="s">
        <v>14</v>
      </c>
      <c r="U159" s="52" t="s">
        <v>172</v>
      </c>
      <c r="V159" s="628" t="s">
        <v>415</v>
      </c>
      <c r="W159" s="55">
        <v>0.33220640000000001</v>
      </c>
      <c r="X159" s="56">
        <v>0.23121820000000001</v>
      </c>
      <c r="Y159" s="56">
        <v>0.23121820000000001</v>
      </c>
      <c r="Z159" s="55">
        <f t="shared" si="79"/>
        <v>0.1009882</v>
      </c>
      <c r="AA159" s="56">
        <f t="shared" si="80"/>
        <v>0.1009882</v>
      </c>
      <c r="AB159" s="57"/>
      <c r="AC159" s="58">
        <f t="shared" si="81"/>
        <v>0.30399233729392328</v>
      </c>
      <c r="AD159" s="58">
        <f t="shared" si="82"/>
        <v>0.30399233729392328</v>
      </c>
      <c r="AE159" s="58">
        <f t="shared" si="83"/>
        <v>0</v>
      </c>
      <c r="AF159" s="59">
        <f t="shared" si="84"/>
        <v>1</v>
      </c>
      <c r="AG159" s="60"/>
    </row>
    <row r="160" spans="1:33" ht="11.45" customHeight="1" x14ac:dyDescent="0.2">
      <c r="A160" s="68">
        <v>1985</v>
      </c>
      <c r="B160" s="255" t="s">
        <v>559</v>
      </c>
      <c r="C160" s="68" t="s">
        <v>484</v>
      </c>
      <c r="D160" s="68" t="s">
        <v>16</v>
      </c>
      <c r="E160" s="68" t="s">
        <v>173</v>
      </c>
      <c r="F160" s="629" t="s">
        <v>415</v>
      </c>
      <c r="G160" s="72">
        <v>0.3749943</v>
      </c>
      <c r="H160" s="73">
        <v>0.23567869999999999</v>
      </c>
      <c r="I160" s="73">
        <v>0.23567869999999999</v>
      </c>
      <c r="J160" s="72">
        <f t="shared" si="72"/>
        <v>0.13931560000000001</v>
      </c>
      <c r="K160" s="73">
        <f t="shared" si="73"/>
        <v>0.13931560000000001</v>
      </c>
      <c r="L160" s="74"/>
      <c r="M160" s="75">
        <f t="shared" si="74"/>
        <v>0.37151391367815462</v>
      </c>
      <c r="N160" s="75">
        <f t="shared" si="75"/>
        <v>0.37151391367815462</v>
      </c>
      <c r="O160" s="75">
        <f t="shared" si="76"/>
        <v>0</v>
      </c>
      <c r="P160" s="76">
        <f t="shared" si="77"/>
        <v>1</v>
      </c>
      <c r="Q160" s="77"/>
      <c r="R160" s="68">
        <v>1985</v>
      </c>
      <c r="S160" s="68" t="s">
        <v>484</v>
      </c>
      <c r="T160" s="68" t="s">
        <v>16</v>
      </c>
      <c r="U160" s="68" t="s">
        <v>173</v>
      </c>
      <c r="V160" s="629" t="s">
        <v>415</v>
      </c>
      <c r="W160" s="72">
        <v>0.32965270000000002</v>
      </c>
      <c r="X160" s="73">
        <v>0.2296002</v>
      </c>
      <c r="Y160" s="73">
        <v>0.2296002</v>
      </c>
      <c r="Z160" s="72">
        <f t="shared" si="79"/>
        <v>0.10005250000000002</v>
      </c>
      <c r="AA160" s="73">
        <f t="shared" si="80"/>
        <v>0.10005250000000002</v>
      </c>
      <c r="AB160" s="74"/>
      <c r="AC160" s="75">
        <f t="shared" si="81"/>
        <v>0.30350881397300861</v>
      </c>
      <c r="AD160" s="75">
        <f t="shared" si="82"/>
        <v>0.30350881397300861</v>
      </c>
      <c r="AE160" s="75">
        <f t="shared" si="83"/>
        <v>0</v>
      </c>
      <c r="AF160" s="76">
        <f t="shared" si="84"/>
        <v>1</v>
      </c>
      <c r="AG160" s="77"/>
    </row>
    <row r="161" spans="1:33" ht="11.45" customHeight="1" x14ac:dyDescent="0.2">
      <c r="A161" s="52">
        <v>2012</v>
      </c>
      <c r="B161" s="232" t="s">
        <v>564</v>
      </c>
      <c r="C161" s="52" t="s">
        <v>485</v>
      </c>
      <c r="D161" s="52" t="s">
        <v>20</v>
      </c>
      <c r="E161" s="52" t="s">
        <v>174</v>
      </c>
      <c r="F161" s="628" t="s">
        <v>415</v>
      </c>
      <c r="G161" s="55">
        <v>0.48637130000000001</v>
      </c>
      <c r="H161" s="56">
        <v>0.45898169999999999</v>
      </c>
      <c r="I161" s="56">
        <v>0.45898169999999999</v>
      </c>
      <c r="J161" s="55">
        <f t="shared" si="72"/>
        <v>2.7389600000000014E-2</v>
      </c>
      <c r="K161" s="56">
        <f t="shared" si="73"/>
        <v>2.7389600000000014E-2</v>
      </c>
      <c r="L161" s="57"/>
      <c r="M161" s="61">
        <f t="shared" si="74"/>
        <v>5.6314178077530509E-2</v>
      </c>
      <c r="N161" s="61">
        <f t="shared" si="75"/>
        <v>5.6314178077530509E-2</v>
      </c>
      <c r="O161" s="61">
        <f t="shared" si="76"/>
        <v>0</v>
      </c>
      <c r="P161" s="59">
        <f t="shared" si="77"/>
        <v>1</v>
      </c>
      <c r="Q161" s="60"/>
      <c r="R161" s="52">
        <v>2012</v>
      </c>
      <c r="S161" s="52" t="s">
        <v>485</v>
      </c>
      <c r="T161" s="52" t="s">
        <v>20</v>
      </c>
      <c r="U161" s="52" t="s">
        <v>174</v>
      </c>
      <c r="V161" s="628" t="s">
        <v>415</v>
      </c>
      <c r="W161" s="55">
        <v>0.47800320000000002</v>
      </c>
      <c r="X161" s="56">
        <v>0.45809759999999999</v>
      </c>
      <c r="Y161" s="56">
        <v>0.45809759999999999</v>
      </c>
      <c r="Z161" s="55">
        <f t="shared" si="79"/>
        <v>1.9905600000000023E-2</v>
      </c>
      <c r="AA161" s="56">
        <f t="shared" si="80"/>
        <v>1.9905600000000023E-2</v>
      </c>
      <c r="AB161" s="57"/>
      <c r="AC161" s="61">
        <f t="shared" si="81"/>
        <v>4.1643235861182563E-2</v>
      </c>
      <c r="AD161" s="61">
        <f t="shared" si="82"/>
        <v>4.1643235861182563E-2</v>
      </c>
      <c r="AE161" s="61">
        <f t="shared" si="83"/>
        <v>0</v>
      </c>
      <c r="AF161" s="59">
        <f t="shared" si="84"/>
        <v>1</v>
      </c>
      <c r="AG161" s="60"/>
    </row>
    <row r="162" spans="1:33" ht="11.45" customHeight="1" x14ac:dyDescent="0.2">
      <c r="A162" s="52">
        <v>2010</v>
      </c>
      <c r="B162" s="232" t="s">
        <v>564</v>
      </c>
      <c r="C162" s="52" t="s">
        <v>485</v>
      </c>
      <c r="D162" s="52" t="s">
        <v>4</v>
      </c>
      <c r="E162" s="52" t="s">
        <v>175</v>
      </c>
      <c r="F162" s="628" t="s">
        <v>415</v>
      </c>
      <c r="G162" s="55">
        <v>0.4866007</v>
      </c>
      <c r="H162" s="56">
        <v>0.45526739999999999</v>
      </c>
      <c r="I162" s="56">
        <v>0.45526739999999999</v>
      </c>
      <c r="J162" s="55">
        <f t="shared" si="72"/>
        <v>3.1333300000000008E-2</v>
      </c>
      <c r="K162" s="56">
        <f t="shared" si="73"/>
        <v>3.1333300000000008E-2</v>
      </c>
      <c r="L162" s="57"/>
      <c r="M162" s="61">
        <f t="shared" si="74"/>
        <v>6.4392221383980763E-2</v>
      </c>
      <c r="N162" s="61">
        <f t="shared" si="75"/>
        <v>6.4392221383980763E-2</v>
      </c>
      <c r="O162" s="61">
        <f t="shared" si="76"/>
        <v>0</v>
      </c>
      <c r="P162" s="59">
        <f t="shared" si="77"/>
        <v>1</v>
      </c>
      <c r="Q162" s="60"/>
      <c r="R162" s="52">
        <v>2010</v>
      </c>
      <c r="S162" s="52" t="s">
        <v>485</v>
      </c>
      <c r="T162" s="52" t="s">
        <v>4</v>
      </c>
      <c r="U162" s="52" t="s">
        <v>175</v>
      </c>
      <c r="V162" s="628" t="s">
        <v>415</v>
      </c>
      <c r="W162" s="55">
        <v>0.47748859999999999</v>
      </c>
      <c r="X162" s="56">
        <v>0.4531385</v>
      </c>
      <c r="Y162" s="56">
        <v>0.4531385</v>
      </c>
      <c r="Z162" s="55">
        <f t="shared" si="79"/>
        <v>2.4350099999999986E-2</v>
      </c>
      <c r="AA162" s="56">
        <f t="shared" si="80"/>
        <v>2.4350099999999986E-2</v>
      </c>
      <c r="AB162" s="57"/>
      <c r="AC162" s="61">
        <f t="shared" si="81"/>
        <v>5.0996191322682856E-2</v>
      </c>
      <c r="AD162" s="61">
        <f t="shared" si="82"/>
        <v>5.0996191322682856E-2</v>
      </c>
      <c r="AE162" s="61">
        <f t="shared" si="83"/>
        <v>0</v>
      </c>
      <c r="AF162" s="59">
        <f t="shared" si="84"/>
        <v>1</v>
      </c>
      <c r="AG162" s="60"/>
    </row>
    <row r="163" spans="1:33" ht="11.45" customHeight="1" x14ac:dyDescent="0.2">
      <c r="A163" s="52">
        <v>2008</v>
      </c>
      <c r="B163" s="232" t="s">
        <v>564</v>
      </c>
      <c r="C163" s="52" t="s">
        <v>485</v>
      </c>
      <c r="D163" s="52" t="s">
        <v>6</v>
      </c>
      <c r="E163" s="52" t="s">
        <v>176</v>
      </c>
      <c r="F163" s="628" t="s">
        <v>415</v>
      </c>
      <c r="G163" s="55">
        <v>0.4972702</v>
      </c>
      <c r="H163" s="56">
        <v>0.46927669999999999</v>
      </c>
      <c r="I163" s="56">
        <v>0.46927669999999999</v>
      </c>
      <c r="J163" s="55">
        <f t="shared" si="72"/>
        <v>2.7993500000000004E-2</v>
      </c>
      <c r="K163" s="56">
        <f t="shared" si="73"/>
        <v>2.7993500000000004E-2</v>
      </c>
      <c r="L163" s="57"/>
      <c r="M163" s="61">
        <f t="shared" si="74"/>
        <v>5.629434460379891E-2</v>
      </c>
      <c r="N163" s="61">
        <f t="shared" si="75"/>
        <v>5.629434460379891E-2</v>
      </c>
      <c r="O163" s="61">
        <f t="shared" si="76"/>
        <v>0</v>
      </c>
      <c r="P163" s="59">
        <f t="shared" si="77"/>
        <v>1</v>
      </c>
      <c r="Q163" s="60"/>
      <c r="R163" s="52">
        <v>2008</v>
      </c>
      <c r="S163" s="52" t="s">
        <v>485</v>
      </c>
      <c r="T163" s="52" t="s">
        <v>6</v>
      </c>
      <c r="U163" s="52" t="s">
        <v>176</v>
      </c>
      <c r="V163" s="628" t="s">
        <v>415</v>
      </c>
      <c r="W163" s="55">
        <v>0.48515920000000001</v>
      </c>
      <c r="X163" s="56">
        <v>0.46502379999999999</v>
      </c>
      <c r="Y163" s="56">
        <v>0.46502379999999999</v>
      </c>
      <c r="Z163" s="55">
        <f t="shared" si="79"/>
        <v>2.0135400000000025E-2</v>
      </c>
      <c r="AA163" s="56">
        <f t="shared" si="80"/>
        <v>2.0135400000000025E-2</v>
      </c>
      <c r="AB163" s="57"/>
      <c r="AC163" s="61">
        <f t="shared" si="81"/>
        <v>4.1502665516803608E-2</v>
      </c>
      <c r="AD163" s="61">
        <f t="shared" si="82"/>
        <v>4.1502665516803608E-2</v>
      </c>
      <c r="AE163" s="61">
        <f t="shared" si="83"/>
        <v>0</v>
      </c>
      <c r="AF163" s="59">
        <f t="shared" si="84"/>
        <v>1</v>
      </c>
      <c r="AG163" s="60"/>
    </row>
    <row r="164" spans="1:33" ht="11.45" customHeight="1" x14ac:dyDescent="0.2">
      <c r="A164" s="52">
        <v>2004</v>
      </c>
      <c r="B164" s="232" t="s">
        <v>564</v>
      </c>
      <c r="C164" s="52" t="s">
        <v>485</v>
      </c>
      <c r="D164" s="52" t="s">
        <v>8</v>
      </c>
      <c r="E164" s="52" t="s">
        <v>177</v>
      </c>
      <c r="F164" s="628" t="s">
        <v>415</v>
      </c>
      <c r="G164" s="55">
        <v>0.47299669999999999</v>
      </c>
      <c r="H164" s="56">
        <v>0.45667049999999998</v>
      </c>
      <c r="I164" s="56">
        <v>0.45667049999999998</v>
      </c>
      <c r="J164" s="55">
        <f t="shared" si="72"/>
        <v>1.6326200000000013E-2</v>
      </c>
      <c r="K164" s="56">
        <f t="shared" si="73"/>
        <v>1.6326200000000013E-2</v>
      </c>
      <c r="L164" s="57"/>
      <c r="M164" s="61">
        <f t="shared" si="74"/>
        <v>3.4516519882696883E-2</v>
      </c>
      <c r="N164" s="61">
        <f t="shared" si="75"/>
        <v>3.4516519882696883E-2</v>
      </c>
      <c r="O164" s="61">
        <f t="shared" si="76"/>
        <v>0</v>
      </c>
      <c r="P164" s="59">
        <f t="shared" si="77"/>
        <v>1</v>
      </c>
      <c r="Q164" s="60"/>
      <c r="R164" s="52">
        <v>2004</v>
      </c>
      <c r="S164" s="52" t="s">
        <v>485</v>
      </c>
      <c r="T164" s="52" t="s">
        <v>8</v>
      </c>
      <c r="U164" s="52" t="s">
        <v>177</v>
      </c>
      <c r="V164" s="628" t="s">
        <v>415</v>
      </c>
      <c r="W164" s="55">
        <v>0.46768850000000001</v>
      </c>
      <c r="X164" s="56">
        <v>0.45507880000000001</v>
      </c>
      <c r="Y164" s="56">
        <v>0.45507880000000001</v>
      </c>
      <c r="Z164" s="55">
        <f t="shared" si="79"/>
        <v>1.2609700000000001E-2</v>
      </c>
      <c r="AA164" s="56">
        <f t="shared" si="80"/>
        <v>1.2609700000000001E-2</v>
      </c>
      <c r="AB164" s="57"/>
      <c r="AC164" s="61">
        <f t="shared" si="81"/>
        <v>2.6961749112924524E-2</v>
      </c>
      <c r="AD164" s="61">
        <f t="shared" si="82"/>
        <v>2.6961749112924524E-2</v>
      </c>
      <c r="AE164" s="61">
        <f t="shared" si="83"/>
        <v>0</v>
      </c>
      <c r="AF164" s="59">
        <f t="shared" si="84"/>
        <v>1</v>
      </c>
      <c r="AG164" s="60"/>
    </row>
    <row r="165" spans="1:33" ht="11.45" customHeight="1" x14ac:dyDescent="0.2">
      <c r="A165" s="52">
        <v>2002</v>
      </c>
      <c r="B165" s="232" t="s">
        <v>564</v>
      </c>
      <c r="C165" s="52" t="s">
        <v>485</v>
      </c>
      <c r="D165" s="52" t="s">
        <v>10</v>
      </c>
      <c r="E165" s="52" t="s">
        <v>178</v>
      </c>
      <c r="F165" s="628" t="s">
        <v>415</v>
      </c>
      <c r="G165" s="55">
        <v>0.48368519999999998</v>
      </c>
      <c r="H165" s="56">
        <v>0.46757530000000003</v>
      </c>
      <c r="I165" s="56">
        <v>0.46757530000000003</v>
      </c>
      <c r="J165" s="55">
        <f t="shared" si="72"/>
        <v>1.6109899999999955E-2</v>
      </c>
      <c r="K165" s="56">
        <f t="shared" si="73"/>
        <v>1.6109899999999955E-2</v>
      </c>
      <c r="L165" s="57"/>
      <c r="M165" s="61">
        <f t="shared" si="74"/>
        <v>3.3306580395678749E-2</v>
      </c>
      <c r="N165" s="61">
        <f t="shared" si="75"/>
        <v>3.3306580395678749E-2</v>
      </c>
      <c r="O165" s="61">
        <f t="shared" si="76"/>
        <v>0</v>
      </c>
      <c r="P165" s="59">
        <f t="shared" si="77"/>
        <v>1</v>
      </c>
      <c r="Q165" s="60"/>
      <c r="R165" s="52">
        <v>2002</v>
      </c>
      <c r="S165" s="52" t="s">
        <v>485</v>
      </c>
      <c r="T165" s="52" t="s">
        <v>10</v>
      </c>
      <c r="U165" s="52" t="s">
        <v>178</v>
      </c>
      <c r="V165" s="628" t="s">
        <v>415</v>
      </c>
      <c r="W165" s="55">
        <v>0.4807208</v>
      </c>
      <c r="X165" s="56">
        <v>0.46804869999999998</v>
      </c>
      <c r="Y165" s="56">
        <v>0.46804869999999998</v>
      </c>
      <c r="Z165" s="55">
        <f t="shared" si="79"/>
        <v>1.2672100000000019E-2</v>
      </c>
      <c r="AA165" s="56">
        <f t="shared" si="80"/>
        <v>1.2672100000000019E-2</v>
      </c>
      <c r="AB165" s="57"/>
      <c r="AC165" s="61">
        <f t="shared" si="81"/>
        <v>2.6360623463765286E-2</v>
      </c>
      <c r="AD165" s="61">
        <f t="shared" si="82"/>
        <v>2.6360623463765286E-2</v>
      </c>
      <c r="AE165" s="61">
        <f t="shared" si="83"/>
        <v>0</v>
      </c>
      <c r="AF165" s="59">
        <f t="shared" si="84"/>
        <v>1</v>
      </c>
      <c r="AG165" s="60"/>
    </row>
    <row r="166" spans="1:33" ht="11.45" customHeight="1" x14ac:dyDescent="0.2">
      <c r="A166" s="52">
        <v>2000</v>
      </c>
      <c r="B166" s="232" t="s">
        <v>564</v>
      </c>
      <c r="C166" s="52" t="s">
        <v>485</v>
      </c>
      <c r="D166" s="52" t="s">
        <v>10</v>
      </c>
      <c r="E166" s="52" t="s">
        <v>179</v>
      </c>
      <c r="F166" s="628" t="s">
        <v>415</v>
      </c>
      <c r="G166" s="55">
        <v>0.49131380000000002</v>
      </c>
      <c r="H166" s="56">
        <v>0.48562260000000002</v>
      </c>
      <c r="I166" s="56">
        <v>0.48562260000000002</v>
      </c>
      <c r="J166" s="55">
        <f t="shared" si="72"/>
        <v>5.6912000000000074E-3</v>
      </c>
      <c r="K166" s="56">
        <f t="shared" si="73"/>
        <v>5.6912000000000074E-3</v>
      </c>
      <c r="L166" s="57"/>
      <c r="M166" s="61">
        <f t="shared" si="74"/>
        <v>1.158363555023288E-2</v>
      </c>
      <c r="N166" s="61">
        <f t="shared" si="75"/>
        <v>1.158363555023288E-2</v>
      </c>
      <c r="O166" s="61">
        <f t="shared" si="76"/>
        <v>0</v>
      </c>
      <c r="P166" s="59">
        <f t="shared" si="77"/>
        <v>1</v>
      </c>
      <c r="Q166" s="60"/>
      <c r="R166" s="52">
        <v>2000</v>
      </c>
      <c r="S166" s="52" t="s">
        <v>485</v>
      </c>
      <c r="T166" s="52" t="s">
        <v>10</v>
      </c>
      <c r="U166" s="52" t="s">
        <v>179</v>
      </c>
      <c r="V166" s="628" t="s">
        <v>415</v>
      </c>
      <c r="W166" s="55">
        <v>0.48797220000000002</v>
      </c>
      <c r="X166" s="56">
        <v>0.48363050000000002</v>
      </c>
      <c r="Y166" s="56">
        <v>0.48363050000000002</v>
      </c>
      <c r="Z166" s="55">
        <f t="shared" si="79"/>
        <v>4.3417000000000039E-3</v>
      </c>
      <c r="AA166" s="56">
        <f t="shared" si="80"/>
        <v>4.3417000000000039E-3</v>
      </c>
      <c r="AB166" s="57"/>
      <c r="AC166" s="61">
        <f t="shared" si="81"/>
        <v>8.897433091475301E-3</v>
      </c>
      <c r="AD166" s="61">
        <f t="shared" si="82"/>
        <v>8.897433091475301E-3</v>
      </c>
      <c r="AE166" s="61">
        <f t="shared" si="83"/>
        <v>0</v>
      </c>
      <c r="AF166" s="59">
        <f t="shared" si="84"/>
        <v>1</v>
      </c>
      <c r="AG166" s="60"/>
    </row>
    <row r="167" spans="1:33" ht="11.45" customHeight="1" x14ac:dyDescent="0.2">
      <c r="A167" s="52">
        <v>1998</v>
      </c>
      <c r="B167" s="232" t="s">
        <v>564</v>
      </c>
      <c r="C167" s="52" t="s">
        <v>485</v>
      </c>
      <c r="D167" s="52" t="s">
        <v>10</v>
      </c>
      <c r="E167" s="52" t="s">
        <v>180</v>
      </c>
      <c r="F167" s="628" t="s">
        <v>415</v>
      </c>
      <c r="G167" s="55">
        <v>0.49363469999999998</v>
      </c>
      <c r="H167" s="56">
        <v>0.48643249999999999</v>
      </c>
      <c r="I167" s="56">
        <v>0.48643249999999999</v>
      </c>
      <c r="J167" s="55">
        <f t="shared" si="72"/>
        <v>7.2021999999999919E-3</v>
      </c>
      <c r="K167" s="56">
        <f t="shared" si="73"/>
        <v>7.2021999999999919E-3</v>
      </c>
      <c r="L167" s="57"/>
      <c r="M167" s="61">
        <f t="shared" si="74"/>
        <v>1.4590141252225568E-2</v>
      </c>
      <c r="N167" s="61">
        <f t="shared" si="75"/>
        <v>1.4590141252225568E-2</v>
      </c>
      <c r="O167" s="61">
        <f t="shared" si="76"/>
        <v>0</v>
      </c>
      <c r="P167" s="59">
        <f t="shared" si="77"/>
        <v>1</v>
      </c>
      <c r="Q167" s="60"/>
      <c r="R167" s="52">
        <v>1998</v>
      </c>
      <c r="S167" s="52" t="s">
        <v>485</v>
      </c>
      <c r="T167" s="52" t="s">
        <v>10</v>
      </c>
      <c r="U167" s="52" t="s">
        <v>180</v>
      </c>
      <c r="V167" s="628" t="s">
        <v>415</v>
      </c>
      <c r="W167" s="55">
        <v>0.48791830000000003</v>
      </c>
      <c r="X167" s="56">
        <v>0.48103669999999998</v>
      </c>
      <c r="Y167" s="56">
        <v>0.48103669999999998</v>
      </c>
      <c r="Z167" s="55">
        <f t="shared" si="79"/>
        <v>6.8816000000000432E-3</v>
      </c>
      <c r="AA167" s="56">
        <f t="shared" si="80"/>
        <v>6.8816000000000432E-3</v>
      </c>
      <c r="AB167" s="57"/>
      <c r="AC167" s="61">
        <f t="shared" si="81"/>
        <v>1.410400060829865E-2</v>
      </c>
      <c r="AD167" s="61">
        <f t="shared" si="82"/>
        <v>1.410400060829865E-2</v>
      </c>
      <c r="AE167" s="61">
        <f t="shared" si="83"/>
        <v>0</v>
      </c>
      <c r="AF167" s="59">
        <f t="shared" si="84"/>
        <v>1</v>
      </c>
      <c r="AG167" s="60"/>
    </row>
    <row r="168" spans="1:33" ht="11.45" customHeight="1" x14ac:dyDescent="0.2">
      <c r="A168" s="52">
        <v>1996</v>
      </c>
      <c r="B168" s="232" t="s">
        <v>564</v>
      </c>
      <c r="C168" s="52" t="s">
        <v>485</v>
      </c>
      <c r="D168" s="52" t="s">
        <v>12</v>
      </c>
      <c r="E168" s="52" t="s">
        <v>181</v>
      </c>
      <c r="F168" s="628" t="s">
        <v>415</v>
      </c>
      <c r="G168" s="55">
        <v>0.47844520000000001</v>
      </c>
      <c r="H168" s="56">
        <v>0.46964590000000001</v>
      </c>
      <c r="I168" s="56">
        <v>0.46964590000000001</v>
      </c>
      <c r="J168" s="55">
        <f t="shared" si="72"/>
        <v>8.7993000000000099E-3</v>
      </c>
      <c r="K168" s="56">
        <f t="shared" si="73"/>
        <v>8.7993000000000099E-3</v>
      </c>
      <c r="L168" s="57"/>
      <c r="M168" s="61">
        <f t="shared" si="74"/>
        <v>1.8391447965200633E-2</v>
      </c>
      <c r="N168" s="61">
        <f t="shared" si="75"/>
        <v>1.8391447965200633E-2</v>
      </c>
      <c r="O168" s="61">
        <f t="shared" si="76"/>
        <v>0</v>
      </c>
      <c r="P168" s="59">
        <f t="shared" si="77"/>
        <v>1</v>
      </c>
      <c r="Q168" s="60"/>
      <c r="R168" s="52">
        <v>1996</v>
      </c>
      <c r="S168" s="52" t="s">
        <v>485</v>
      </c>
      <c r="T168" s="52" t="s">
        <v>12</v>
      </c>
      <c r="U168" s="52" t="s">
        <v>181</v>
      </c>
      <c r="V168" s="628" t="s">
        <v>415</v>
      </c>
      <c r="W168" s="55">
        <v>0.47762070000000001</v>
      </c>
      <c r="X168" s="56">
        <v>0.46971479999999999</v>
      </c>
      <c r="Y168" s="56">
        <v>0.46971479999999999</v>
      </c>
      <c r="Z168" s="55">
        <f t="shared" si="79"/>
        <v>7.9059000000000212E-3</v>
      </c>
      <c r="AA168" s="56">
        <f t="shared" si="80"/>
        <v>7.9059000000000212E-3</v>
      </c>
      <c r="AB168" s="57"/>
      <c r="AC168" s="61">
        <f t="shared" si="81"/>
        <v>1.6552674538603585E-2</v>
      </c>
      <c r="AD168" s="61">
        <f t="shared" si="82"/>
        <v>1.6552674538603585E-2</v>
      </c>
      <c r="AE168" s="61">
        <f t="shared" si="83"/>
        <v>0</v>
      </c>
      <c r="AF168" s="59">
        <f t="shared" si="84"/>
        <v>1</v>
      </c>
      <c r="AG168" s="60"/>
    </row>
    <row r="169" spans="1:33" ht="11.45" customHeight="1" x14ac:dyDescent="0.2">
      <c r="A169" s="52">
        <v>1994</v>
      </c>
      <c r="B169" s="232" t="s">
        <v>564</v>
      </c>
      <c r="C169" s="52" t="s">
        <v>485</v>
      </c>
      <c r="D169" s="52" t="s">
        <v>12</v>
      </c>
      <c r="E169" s="52" t="s">
        <v>182</v>
      </c>
      <c r="F169" s="628" t="s">
        <v>415</v>
      </c>
      <c r="G169" s="55">
        <v>0.49508950000000002</v>
      </c>
      <c r="H169" s="56">
        <v>0.48452190000000001</v>
      </c>
      <c r="I169" s="56">
        <v>0.48452190000000001</v>
      </c>
      <c r="J169" s="55">
        <f t="shared" si="72"/>
        <v>1.056760000000001E-2</v>
      </c>
      <c r="K169" s="56">
        <f t="shared" si="73"/>
        <v>1.056760000000001E-2</v>
      </c>
      <c r="L169" s="57"/>
      <c r="M169" s="61">
        <f t="shared" si="74"/>
        <v>2.1344827551382145E-2</v>
      </c>
      <c r="N169" s="61">
        <f t="shared" si="75"/>
        <v>2.1344827551382145E-2</v>
      </c>
      <c r="O169" s="61">
        <f t="shared" si="76"/>
        <v>0</v>
      </c>
      <c r="P169" s="59">
        <f t="shared" si="77"/>
        <v>1</v>
      </c>
      <c r="Q169" s="60"/>
      <c r="R169" s="52">
        <v>1994</v>
      </c>
      <c r="S169" s="52" t="s">
        <v>485</v>
      </c>
      <c r="T169" s="52" t="s">
        <v>12</v>
      </c>
      <c r="U169" s="52" t="s">
        <v>182</v>
      </c>
      <c r="V169" s="628" t="s">
        <v>415</v>
      </c>
      <c r="W169" s="55">
        <v>0.49671779999999999</v>
      </c>
      <c r="X169" s="56">
        <v>0.48666429999999999</v>
      </c>
      <c r="Y169" s="56">
        <v>0.48666429999999999</v>
      </c>
      <c r="Z169" s="55">
        <f t="shared" si="79"/>
        <v>1.0053499999999993E-2</v>
      </c>
      <c r="AA169" s="56">
        <f t="shared" si="80"/>
        <v>1.0053499999999993E-2</v>
      </c>
      <c r="AB169" s="57"/>
      <c r="AC169" s="61">
        <f t="shared" si="81"/>
        <v>2.0239862553747809E-2</v>
      </c>
      <c r="AD169" s="61">
        <f t="shared" si="82"/>
        <v>2.0239862553747809E-2</v>
      </c>
      <c r="AE169" s="61">
        <f t="shared" si="83"/>
        <v>0</v>
      </c>
      <c r="AF169" s="59">
        <f t="shared" si="84"/>
        <v>1</v>
      </c>
      <c r="AG169" s="60"/>
    </row>
    <row r="170" spans="1:33" ht="11.45" customHeight="1" x14ac:dyDescent="0.2">
      <c r="A170" s="52">
        <v>1992</v>
      </c>
      <c r="B170" s="232" t="s">
        <v>564</v>
      </c>
      <c r="C170" s="52" t="s">
        <v>485</v>
      </c>
      <c r="D170" s="52" t="s">
        <v>14</v>
      </c>
      <c r="E170" s="52" t="s">
        <v>183</v>
      </c>
      <c r="F170" s="628" t="s">
        <v>415</v>
      </c>
      <c r="G170" s="55">
        <v>0.482711</v>
      </c>
      <c r="H170" s="56">
        <v>0.47504370000000001</v>
      </c>
      <c r="I170" s="56">
        <v>0.47504370000000001</v>
      </c>
      <c r="J170" s="55">
        <f t="shared" si="72"/>
        <v>7.667299999999988E-3</v>
      </c>
      <c r="K170" s="56">
        <f t="shared" si="73"/>
        <v>7.667299999999988E-3</v>
      </c>
      <c r="L170" s="57"/>
      <c r="M170" s="61">
        <f t="shared" si="74"/>
        <v>1.5883831112197544E-2</v>
      </c>
      <c r="N170" s="61">
        <f t="shared" si="75"/>
        <v>1.5883831112197544E-2</v>
      </c>
      <c r="O170" s="61">
        <f t="shared" si="76"/>
        <v>0</v>
      </c>
      <c r="P170" s="59">
        <f t="shared" si="77"/>
        <v>1</v>
      </c>
      <c r="Q170" s="60"/>
      <c r="R170" s="52">
        <v>1992</v>
      </c>
      <c r="S170" s="52" t="s">
        <v>485</v>
      </c>
      <c r="T170" s="52" t="s">
        <v>14</v>
      </c>
      <c r="U170" s="52" t="s">
        <v>183</v>
      </c>
      <c r="V170" s="628" t="s">
        <v>415</v>
      </c>
      <c r="W170" s="55">
        <v>0.48366769999999998</v>
      </c>
      <c r="X170" s="56">
        <v>0.4757248</v>
      </c>
      <c r="Y170" s="56">
        <v>0.4757248</v>
      </c>
      <c r="Z170" s="55">
        <f t="shared" si="79"/>
        <v>7.942899999999975E-3</v>
      </c>
      <c r="AA170" s="56">
        <f t="shared" si="80"/>
        <v>7.942899999999975E-3</v>
      </c>
      <c r="AB170" s="57"/>
      <c r="AC170" s="61">
        <f t="shared" si="81"/>
        <v>1.6422225424604486E-2</v>
      </c>
      <c r="AD170" s="61">
        <f t="shared" si="82"/>
        <v>1.6422225424604486E-2</v>
      </c>
      <c r="AE170" s="61">
        <f t="shared" si="83"/>
        <v>0</v>
      </c>
      <c r="AF170" s="59">
        <f t="shared" si="84"/>
        <v>1</v>
      </c>
      <c r="AG170" s="60"/>
    </row>
    <row r="171" spans="1:33" ht="11.45" customHeight="1" x14ac:dyDescent="0.2">
      <c r="A171" s="52">
        <v>1989</v>
      </c>
      <c r="B171" s="232" t="s">
        <v>564</v>
      </c>
      <c r="C171" s="52" t="s">
        <v>485</v>
      </c>
      <c r="D171" s="52" t="s">
        <v>14</v>
      </c>
      <c r="E171" s="52" t="s">
        <v>184</v>
      </c>
      <c r="F171" s="628" t="s">
        <v>415</v>
      </c>
      <c r="G171" s="55">
        <v>0.45706259999999999</v>
      </c>
      <c r="H171" s="56">
        <v>0.45235819999999999</v>
      </c>
      <c r="I171" s="56">
        <v>0.45235819999999999</v>
      </c>
      <c r="J171" s="55">
        <f t="shared" si="72"/>
        <v>4.7043999999999975E-3</v>
      </c>
      <c r="K171" s="56">
        <f t="shared" si="73"/>
        <v>4.7043999999999975E-3</v>
      </c>
      <c r="L171" s="57"/>
      <c r="M171" s="61">
        <f t="shared" si="74"/>
        <v>1.0292682008985197E-2</v>
      </c>
      <c r="N171" s="61">
        <f t="shared" si="75"/>
        <v>1.0292682008985197E-2</v>
      </c>
      <c r="O171" s="61">
        <f t="shared" si="76"/>
        <v>0</v>
      </c>
      <c r="P171" s="59">
        <f t="shared" si="77"/>
        <v>1</v>
      </c>
      <c r="Q171" s="60"/>
      <c r="R171" s="52">
        <v>1989</v>
      </c>
      <c r="S171" s="52" t="s">
        <v>485</v>
      </c>
      <c r="T171" s="52" t="s">
        <v>14</v>
      </c>
      <c r="U171" s="52" t="s">
        <v>184</v>
      </c>
      <c r="V171" s="628" t="s">
        <v>415</v>
      </c>
      <c r="W171" s="55">
        <v>0.4661961</v>
      </c>
      <c r="X171" s="56">
        <v>0.4617733</v>
      </c>
      <c r="Y171" s="56">
        <v>0.4617733</v>
      </c>
      <c r="Z171" s="55">
        <f t="shared" si="79"/>
        <v>4.4228000000000045E-3</v>
      </c>
      <c r="AA171" s="56">
        <f t="shared" si="80"/>
        <v>4.4228000000000045E-3</v>
      </c>
      <c r="AB171" s="57"/>
      <c r="AC171" s="61">
        <f t="shared" si="81"/>
        <v>9.4869948504502817E-3</v>
      </c>
      <c r="AD171" s="61">
        <f t="shared" si="82"/>
        <v>9.4869948504502817E-3</v>
      </c>
      <c r="AE171" s="61">
        <f t="shared" si="83"/>
        <v>0</v>
      </c>
      <c r="AF171" s="59">
        <f t="shared" si="84"/>
        <v>1</v>
      </c>
      <c r="AG171" s="60"/>
    </row>
    <row r="172" spans="1:33" ht="11.45" customHeight="1" x14ac:dyDescent="0.2">
      <c r="A172" s="52">
        <v>1984</v>
      </c>
      <c r="B172" s="232" t="s">
        <v>564</v>
      </c>
      <c r="C172" s="52" t="s">
        <v>485</v>
      </c>
      <c r="D172" s="52" t="s">
        <v>16</v>
      </c>
      <c r="E172" s="52" t="s">
        <v>185</v>
      </c>
      <c r="F172" s="628" t="s">
        <v>415</v>
      </c>
      <c r="G172" s="55">
        <v>0.43125140000000001</v>
      </c>
      <c r="H172" s="56">
        <v>0.43043900000000002</v>
      </c>
      <c r="I172" s="56">
        <v>0.43043900000000002</v>
      </c>
      <c r="J172" s="55">
        <f t="shared" si="72"/>
        <v>8.1239999999999091E-4</v>
      </c>
      <c r="K172" s="56">
        <f t="shared" si="73"/>
        <v>8.1239999999999091E-4</v>
      </c>
      <c r="L172" s="57"/>
      <c r="M172" s="61">
        <f t="shared" si="74"/>
        <v>1.8838199713670284E-3</v>
      </c>
      <c r="N172" s="61">
        <f t="shared" si="75"/>
        <v>1.8838199713670284E-3</v>
      </c>
      <c r="O172" s="61">
        <f t="shared" si="76"/>
        <v>0</v>
      </c>
      <c r="P172" s="59">
        <f t="shared" si="77"/>
        <v>1</v>
      </c>
      <c r="Q172" s="60"/>
      <c r="R172" s="52">
        <v>1984</v>
      </c>
      <c r="S172" s="52" t="s">
        <v>485</v>
      </c>
      <c r="T172" s="52" t="s">
        <v>16</v>
      </c>
      <c r="U172" s="52" t="s">
        <v>185</v>
      </c>
      <c r="V172" s="628" t="s">
        <v>415</v>
      </c>
      <c r="W172" s="55">
        <v>0.43110999999999999</v>
      </c>
      <c r="X172" s="56">
        <v>0.42892649999999999</v>
      </c>
      <c r="Y172" s="56">
        <v>0.42892649999999999</v>
      </c>
      <c r="Z172" s="55">
        <f t="shared" si="79"/>
        <v>2.1835000000000049E-3</v>
      </c>
      <c r="AA172" s="56">
        <f t="shared" si="80"/>
        <v>2.1835000000000049E-3</v>
      </c>
      <c r="AB172" s="57"/>
      <c r="AC172" s="61">
        <f t="shared" si="81"/>
        <v>5.0648326413212522E-3</v>
      </c>
      <c r="AD172" s="61">
        <f t="shared" si="82"/>
        <v>5.0648326413212522E-3</v>
      </c>
      <c r="AE172" s="61">
        <f t="shared" si="83"/>
        <v>0</v>
      </c>
      <c r="AF172" s="59">
        <f t="shared" si="84"/>
        <v>1</v>
      </c>
      <c r="AG172" s="60"/>
    </row>
    <row r="173" spans="1:33" ht="11.45" customHeight="1" x14ac:dyDescent="0.2">
      <c r="A173" s="7">
        <v>2013</v>
      </c>
      <c r="B173" s="447" t="s">
        <v>559</v>
      </c>
      <c r="C173" s="7" t="s">
        <v>486</v>
      </c>
      <c r="D173" s="7" t="s">
        <v>4</v>
      </c>
      <c r="E173" s="7" t="s">
        <v>186</v>
      </c>
      <c r="F173" s="130" t="s">
        <v>314</v>
      </c>
      <c r="G173" s="19">
        <v>0.47545730000000003</v>
      </c>
      <c r="H173" s="20">
        <v>0.32338460000000002</v>
      </c>
      <c r="I173" s="20">
        <v>0.26367760000000001</v>
      </c>
      <c r="J173" s="19">
        <f t="shared" si="72"/>
        <v>0.21177970000000002</v>
      </c>
      <c r="K173" s="20">
        <f t="shared" si="73"/>
        <v>0.15207270000000001</v>
      </c>
      <c r="L173" s="21">
        <f t="shared" si="73"/>
        <v>5.970700000000001E-2</v>
      </c>
      <c r="M173" s="36">
        <f t="shared" si="74"/>
        <v>0.44542317469938941</v>
      </c>
      <c r="N173" s="36">
        <f t="shared" si="75"/>
        <v>0.31984512594506381</v>
      </c>
      <c r="O173" s="36">
        <f t="shared" si="76"/>
        <v>0.1255780487543256</v>
      </c>
      <c r="P173" s="37">
        <f t="shared" si="77"/>
        <v>0.71807023997106423</v>
      </c>
      <c r="Q173" s="38">
        <f t="shared" si="78"/>
        <v>0.28192976002893577</v>
      </c>
      <c r="R173" s="7">
        <v>2013</v>
      </c>
      <c r="S173" s="7" t="s">
        <v>486</v>
      </c>
      <c r="T173" s="7" t="s">
        <v>4</v>
      </c>
      <c r="U173" s="7" t="s">
        <v>186</v>
      </c>
      <c r="V173" s="130" t="s">
        <v>314</v>
      </c>
      <c r="W173" s="19">
        <v>0.40676079999999998</v>
      </c>
      <c r="X173" s="20">
        <v>0.32919860000000001</v>
      </c>
      <c r="Y173" s="20">
        <v>0.27240750000000002</v>
      </c>
      <c r="Z173" s="19">
        <f t="shared" si="79"/>
        <v>0.13435329999999995</v>
      </c>
      <c r="AA173" s="20">
        <f t="shared" si="80"/>
        <v>7.756219999999997E-2</v>
      </c>
      <c r="AB173" s="21">
        <f t="shared" si="80"/>
        <v>5.6791099999999983E-2</v>
      </c>
      <c r="AC173" s="36">
        <f t="shared" si="81"/>
        <v>0.33030051076701578</v>
      </c>
      <c r="AD173" s="36">
        <f t="shared" si="82"/>
        <v>0.19068258298243088</v>
      </c>
      <c r="AE173" s="36">
        <f t="shared" si="83"/>
        <v>0.1396179277845849</v>
      </c>
      <c r="AF173" s="37">
        <f t="shared" si="84"/>
        <v>0.57730029705262165</v>
      </c>
      <c r="AG173" s="38">
        <f t="shared" si="85"/>
        <v>0.4226997029473783</v>
      </c>
    </row>
    <row r="174" spans="1:33" ht="11.45" customHeight="1" x14ac:dyDescent="0.2">
      <c r="A174" s="4">
        <v>2010</v>
      </c>
      <c r="B174" s="222" t="s">
        <v>559</v>
      </c>
      <c r="C174" s="4" t="s">
        <v>486</v>
      </c>
      <c r="D174" s="4" t="s">
        <v>4</v>
      </c>
      <c r="E174" s="4" t="s">
        <v>187</v>
      </c>
      <c r="F174" s="128" t="s">
        <v>314</v>
      </c>
      <c r="G174" s="13">
        <v>0.46136749999999999</v>
      </c>
      <c r="H174" s="14">
        <v>0.31808219999999998</v>
      </c>
      <c r="I174" s="14">
        <v>0.25675789999999998</v>
      </c>
      <c r="J174" s="13">
        <f t="shared" si="72"/>
        <v>0.2046096</v>
      </c>
      <c r="K174" s="14">
        <f t="shared" si="73"/>
        <v>0.1432853</v>
      </c>
      <c r="L174" s="15">
        <f t="shared" si="73"/>
        <v>6.1324299999999998E-2</v>
      </c>
      <c r="M174" s="39">
        <f t="shared" si="74"/>
        <v>0.44348507426292488</v>
      </c>
      <c r="N174" s="39">
        <f t="shared" si="75"/>
        <v>0.31056652234932025</v>
      </c>
      <c r="O174" s="39">
        <f t="shared" si="76"/>
        <v>0.13291855191360466</v>
      </c>
      <c r="P174" s="34">
        <f t="shared" si="77"/>
        <v>0.70028630132701497</v>
      </c>
      <c r="Q174" s="35">
        <f t="shared" si="78"/>
        <v>0.29971369867298503</v>
      </c>
      <c r="R174" s="4">
        <v>2010</v>
      </c>
      <c r="S174" s="4" t="s">
        <v>486</v>
      </c>
      <c r="T174" s="4" t="s">
        <v>4</v>
      </c>
      <c r="U174" s="4" t="s">
        <v>187</v>
      </c>
      <c r="V174" s="128" t="s">
        <v>314</v>
      </c>
      <c r="W174" s="13">
        <v>0.39600960000000002</v>
      </c>
      <c r="X174" s="14">
        <v>0.31739410000000001</v>
      </c>
      <c r="Y174" s="14">
        <v>0.25848569999999998</v>
      </c>
      <c r="Z174" s="13">
        <f t="shared" si="79"/>
        <v>0.13752390000000003</v>
      </c>
      <c r="AA174" s="14">
        <f t="shared" si="80"/>
        <v>7.8615500000000005E-2</v>
      </c>
      <c r="AB174" s="15">
        <f t="shared" si="80"/>
        <v>5.8908400000000027E-2</v>
      </c>
      <c r="AC174" s="39">
        <f t="shared" si="81"/>
        <v>0.34727415699013364</v>
      </c>
      <c r="AD174" s="39">
        <f t="shared" si="82"/>
        <v>0.19851917731287322</v>
      </c>
      <c r="AE174" s="39">
        <f t="shared" si="83"/>
        <v>0.14875497967726042</v>
      </c>
      <c r="AF174" s="34">
        <f t="shared" si="84"/>
        <v>0.57164972779276901</v>
      </c>
      <c r="AG174" s="35">
        <f t="shared" si="85"/>
        <v>0.42835027220723099</v>
      </c>
    </row>
    <row r="175" spans="1:33" ht="11.45" customHeight="1" x14ac:dyDescent="0.2">
      <c r="A175" s="4">
        <v>2007</v>
      </c>
      <c r="B175" s="222" t="s">
        <v>559</v>
      </c>
      <c r="C175" s="4" t="s">
        <v>486</v>
      </c>
      <c r="D175" s="4" t="s">
        <v>6</v>
      </c>
      <c r="E175" s="4" t="s">
        <v>188</v>
      </c>
      <c r="F175" s="128" t="s">
        <v>314</v>
      </c>
      <c r="G175" s="13">
        <v>0.46826970000000001</v>
      </c>
      <c r="H175" s="14">
        <v>0.33082400000000001</v>
      </c>
      <c r="I175" s="14">
        <v>0.27417989999999998</v>
      </c>
      <c r="J175" s="13">
        <f t="shared" si="72"/>
        <v>0.19408980000000003</v>
      </c>
      <c r="K175" s="14">
        <f t="shared" si="73"/>
        <v>0.1374457</v>
      </c>
      <c r="L175" s="15">
        <f t="shared" si="73"/>
        <v>5.6644100000000031E-2</v>
      </c>
      <c r="M175" s="39">
        <f t="shared" si="74"/>
        <v>0.41448293579533341</v>
      </c>
      <c r="N175" s="39">
        <f t="shared" si="75"/>
        <v>0.29351824386672892</v>
      </c>
      <c r="O175" s="39">
        <f t="shared" si="76"/>
        <v>0.12096469192860446</v>
      </c>
      <c r="P175" s="34">
        <f t="shared" si="77"/>
        <v>0.70815519414209294</v>
      </c>
      <c r="Q175" s="35">
        <f t="shared" si="78"/>
        <v>0.29184480585790712</v>
      </c>
      <c r="R175" s="4">
        <v>2007</v>
      </c>
      <c r="S175" s="4" t="s">
        <v>486</v>
      </c>
      <c r="T175" s="4" t="s">
        <v>6</v>
      </c>
      <c r="U175" s="4" t="s">
        <v>188</v>
      </c>
      <c r="V175" s="128" t="s">
        <v>314</v>
      </c>
      <c r="W175" s="13">
        <v>0.40819870000000003</v>
      </c>
      <c r="X175" s="14">
        <v>0.32620840000000001</v>
      </c>
      <c r="Y175" s="14">
        <v>0.27619500000000002</v>
      </c>
      <c r="Z175" s="13">
        <f t="shared" si="79"/>
        <v>0.1320037</v>
      </c>
      <c r="AA175" s="14">
        <f t="shared" si="80"/>
        <v>8.1990300000000016E-2</v>
      </c>
      <c r="AB175" s="15">
        <f t="shared" si="80"/>
        <v>5.0013399999999986E-2</v>
      </c>
      <c r="AC175" s="39">
        <f t="shared" si="81"/>
        <v>0.32338099067929416</v>
      </c>
      <c r="AD175" s="39">
        <f t="shared" si="82"/>
        <v>0.20085879744349996</v>
      </c>
      <c r="AE175" s="39">
        <f t="shared" si="83"/>
        <v>0.12252219323579419</v>
      </c>
      <c r="AF175" s="34">
        <f t="shared" si="84"/>
        <v>0.62112122614744902</v>
      </c>
      <c r="AG175" s="35">
        <f t="shared" si="85"/>
        <v>0.37887877385255098</v>
      </c>
    </row>
    <row r="176" spans="1:33" ht="11.45" customHeight="1" x14ac:dyDescent="0.2">
      <c r="A176" s="4">
        <v>2004</v>
      </c>
      <c r="B176" s="222" t="s">
        <v>559</v>
      </c>
      <c r="C176" s="4" t="s">
        <v>486</v>
      </c>
      <c r="D176" s="4" t="s">
        <v>8</v>
      </c>
      <c r="E176" s="4" t="s">
        <v>189</v>
      </c>
      <c r="F176" s="128" t="s">
        <v>314</v>
      </c>
      <c r="G176" s="13">
        <v>0.46056059999999999</v>
      </c>
      <c r="H176" s="14">
        <v>0.30933179999999999</v>
      </c>
      <c r="I176" s="14">
        <v>0.26570739999999998</v>
      </c>
      <c r="J176" s="13">
        <f t="shared" si="72"/>
        <v>0.1948532</v>
      </c>
      <c r="K176" s="14">
        <f t="shared" si="73"/>
        <v>0.1512288</v>
      </c>
      <c r="L176" s="15">
        <f t="shared" si="73"/>
        <v>4.3624400000000008E-2</v>
      </c>
      <c r="M176" s="39">
        <f t="shared" si="74"/>
        <v>0.42307830934734758</v>
      </c>
      <c r="N176" s="39">
        <f t="shared" si="75"/>
        <v>0.32835809229013513</v>
      </c>
      <c r="O176" s="39">
        <f t="shared" si="76"/>
        <v>9.4720217057212466E-2</v>
      </c>
      <c r="P176" s="34">
        <f t="shared" si="77"/>
        <v>0.77611658417721641</v>
      </c>
      <c r="Q176" s="35">
        <f t="shared" si="78"/>
        <v>0.22388341582278354</v>
      </c>
      <c r="R176" s="4">
        <v>2004</v>
      </c>
      <c r="S176" s="4" t="s">
        <v>486</v>
      </c>
      <c r="T176" s="4" t="s">
        <v>8</v>
      </c>
      <c r="U176" s="4" t="s">
        <v>189</v>
      </c>
      <c r="V176" s="128" t="s">
        <v>314</v>
      </c>
      <c r="W176" s="13">
        <v>0.39924130000000002</v>
      </c>
      <c r="X176" s="14">
        <v>0.29872710000000002</v>
      </c>
      <c r="Y176" s="14">
        <v>0.26524819999999999</v>
      </c>
      <c r="Z176" s="13">
        <f t="shared" si="79"/>
        <v>0.13399310000000003</v>
      </c>
      <c r="AA176" s="14">
        <f t="shared" si="80"/>
        <v>0.1005142</v>
      </c>
      <c r="AB176" s="15">
        <f t="shared" si="80"/>
        <v>3.3478900000000034E-2</v>
      </c>
      <c r="AC176" s="39">
        <f t="shared" si="81"/>
        <v>0.33561933597551163</v>
      </c>
      <c r="AD176" s="39">
        <f t="shared" si="82"/>
        <v>0.25176303153005464</v>
      </c>
      <c r="AE176" s="39">
        <f t="shared" si="83"/>
        <v>8.3856304445456997E-2</v>
      </c>
      <c r="AF176" s="34">
        <f t="shared" si="84"/>
        <v>0.75014459699790492</v>
      </c>
      <c r="AG176" s="35">
        <f t="shared" si="85"/>
        <v>0.24985540300209508</v>
      </c>
    </row>
    <row r="177" spans="1:33" ht="11.45" customHeight="1" x14ac:dyDescent="0.2">
      <c r="A177" s="4">
        <v>1999</v>
      </c>
      <c r="B177" s="222" t="s">
        <v>559</v>
      </c>
      <c r="C177" s="4" t="s">
        <v>486</v>
      </c>
      <c r="D177" s="4" t="s">
        <v>10</v>
      </c>
      <c r="E177" s="4" t="s">
        <v>190</v>
      </c>
      <c r="F177" s="128" t="s">
        <v>314</v>
      </c>
      <c r="G177" s="13">
        <v>0.42642750000000001</v>
      </c>
      <c r="H177" s="14">
        <v>0.27414339999999998</v>
      </c>
      <c r="I177" s="14">
        <v>0.23072619999999999</v>
      </c>
      <c r="J177" s="13">
        <f t="shared" si="72"/>
        <v>0.19570130000000002</v>
      </c>
      <c r="K177" s="14">
        <f t="shared" si="73"/>
        <v>0.15228410000000003</v>
      </c>
      <c r="L177" s="15">
        <f t="shared" si="73"/>
        <v>4.3417199999999989E-2</v>
      </c>
      <c r="M177" s="39">
        <f t="shared" si="74"/>
        <v>0.45893217487146121</v>
      </c>
      <c r="N177" s="39">
        <f t="shared" si="75"/>
        <v>0.35711603965504107</v>
      </c>
      <c r="O177" s="39">
        <f t="shared" si="76"/>
        <v>0.10181613521642011</v>
      </c>
      <c r="P177" s="34">
        <f t="shared" si="77"/>
        <v>0.7781455718485264</v>
      </c>
      <c r="Q177" s="35">
        <f t="shared" si="78"/>
        <v>0.22185442815147363</v>
      </c>
      <c r="R177" s="4">
        <v>1999</v>
      </c>
      <c r="S177" s="4" t="s">
        <v>486</v>
      </c>
      <c r="T177" s="4" t="s">
        <v>10</v>
      </c>
      <c r="U177" s="4" t="s">
        <v>190</v>
      </c>
      <c r="V177" s="128" t="s">
        <v>314</v>
      </c>
      <c r="W177" s="13">
        <v>0.35877779999999998</v>
      </c>
      <c r="X177" s="14">
        <v>0.26685569999999997</v>
      </c>
      <c r="Y177" s="14">
        <v>0.23003470000000001</v>
      </c>
      <c r="Z177" s="13">
        <f t="shared" si="79"/>
        <v>0.12874309999999997</v>
      </c>
      <c r="AA177" s="14">
        <f t="shared" si="80"/>
        <v>9.1922100000000007E-2</v>
      </c>
      <c r="AB177" s="15">
        <f t="shared" si="80"/>
        <v>3.6820999999999965E-2</v>
      </c>
      <c r="AC177" s="39">
        <f t="shared" si="81"/>
        <v>0.35883797715466226</v>
      </c>
      <c r="AD177" s="39">
        <f t="shared" si="82"/>
        <v>0.25620899620879556</v>
      </c>
      <c r="AE177" s="39">
        <f t="shared" si="83"/>
        <v>0.10262898094586669</v>
      </c>
      <c r="AF177" s="34">
        <f t="shared" si="84"/>
        <v>0.71399632290973281</v>
      </c>
      <c r="AG177" s="35">
        <f t="shared" si="85"/>
        <v>0.28600367709026714</v>
      </c>
    </row>
    <row r="178" spans="1:33" ht="11.45" customHeight="1" x14ac:dyDescent="0.2">
      <c r="A178" s="4">
        <v>1993</v>
      </c>
      <c r="B178" s="222" t="s">
        <v>559</v>
      </c>
      <c r="C178" s="4" t="s">
        <v>486</v>
      </c>
      <c r="D178" s="4" t="s">
        <v>12</v>
      </c>
      <c r="E178" s="4" t="s">
        <v>191</v>
      </c>
      <c r="F178" s="128" t="s">
        <v>314</v>
      </c>
      <c r="G178" s="13">
        <v>0.46034320000000001</v>
      </c>
      <c r="H178" s="14">
        <v>0.2995988</v>
      </c>
      <c r="I178" s="14">
        <v>0.25739339999999999</v>
      </c>
      <c r="J178" s="13">
        <f t="shared" si="72"/>
        <v>0.20294980000000001</v>
      </c>
      <c r="K178" s="14">
        <f t="shared" si="73"/>
        <v>0.16074440000000001</v>
      </c>
      <c r="L178" s="15">
        <f t="shared" si="73"/>
        <v>4.2205400000000004E-2</v>
      </c>
      <c r="M178" s="39">
        <f t="shared" si="74"/>
        <v>0.44086629280067569</v>
      </c>
      <c r="N178" s="39">
        <f t="shared" si="75"/>
        <v>0.3491838263278354</v>
      </c>
      <c r="O178" s="39">
        <f t="shared" si="76"/>
        <v>9.1682466472840271E-2</v>
      </c>
      <c r="P178" s="34">
        <f t="shared" si="77"/>
        <v>0.7920401991034236</v>
      </c>
      <c r="Q178" s="35">
        <f t="shared" si="78"/>
        <v>0.2079598008965764</v>
      </c>
      <c r="R178" s="4">
        <v>1993</v>
      </c>
      <c r="S178" s="4" t="s">
        <v>486</v>
      </c>
      <c r="T178" s="4" t="s">
        <v>12</v>
      </c>
      <c r="U178" s="4" t="s">
        <v>191</v>
      </c>
      <c r="V178" s="128" t="s">
        <v>314</v>
      </c>
      <c r="W178" s="13">
        <v>0.41880719999999999</v>
      </c>
      <c r="X178" s="14">
        <v>0.29541190000000001</v>
      </c>
      <c r="Y178" s="14">
        <v>0.25897890000000001</v>
      </c>
      <c r="Z178" s="13">
        <f t="shared" si="79"/>
        <v>0.15982829999999998</v>
      </c>
      <c r="AA178" s="14">
        <f t="shared" si="80"/>
        <v>0.12339529999999999</v>
      </c>
      <c r="AB178" s="15">
        <f t="shared" si="80"/>
        <v>3.6432999999999993E-2</v>
      </c>
      <c r="AC178" s="39">
        <f t="shared" si="81"/>
        <v>0.38162739322533135</v>
      </c>
      <c r="AD178" s="39">
        <f t="shared" si="82"/>
        <v>0.29463509700883839</v>
      </c>
      <c r="AE178" s="39">
        <f t="shared" si="83"/>
        <v>8.6992296216492918E-2</v>
      </c>
      <c r="AF178" s="34">
        <f t="shared" si="84"/>
        <v>0.77204913022287047</v>
      </c>
      <c r="AG178" s="35">
        <f t="shared" si="85"/>
        <v>0.22795086977712958</v>
      </c>
    </row>
    <row r="179" spans="1:33" ht="11.45" customHeight="1" x14ac:dyDescent="0.2">
      <c r="A179" s="4">
        <v>1990</v>
      </c>
      <c r="B179" s="222" t="s">
        <v>559</v>
      </c>
      <c r="C179" s="4" t="s">
        <v>486</v>
      </c>
      <c r="D179" s="4" t="s">
        <v>14</v>
      </c>
      <c r="E179" s="4" t="s">
        <v>192</v>
      </c>
      <c r="F179" s="128" t="s">
        <v>314</v>
      </c>
      <c r="G179" s="13">
        <v>0.45103939999999998</v>
      </c>
      <c r="H179" s="14">
        <v>0.28742889999999999</v>
      </c>
      <c r="I179" s="14">
        <v>0.26574049999999999</v>
      </c>
      <c r="J179" s="13">
        <f t="shared" si="72"/>
        <v>0.18529889999999999</v>
      </c>
      <c r="K179" s="14">
        <f t="shared" si="73"/>
        <v>0.16361049999999999</v>
      </c>
      <c r="L179" s="15">
        <f t="shared" si="73"/>
        <v>2.1688399999999997E-2</v>
      </c>
      <c r="M179" s="39">
        <f t="shared" si="74"/>
        <v>0.41082641560803779</v>
      </c>
      <c r="N179" s="39">
        <f t="shared" si="75"/>
        <v>0.36274103770091926</v>
      </c>
      <c r="O179" s="39">
        <f t="shared" si="76"/>
        <v>4.8085377907118532E-2</v>
      </c>
      <c r="P179" s="34">
        <f t="shared" si="77"/>
        <v>0.88295451295177685</v>
      </c>
      <c r="Q179" s="35">
        <f t="shared" si="78"/>
        <v>0.11704548704822315</v>
      </c>
      <c r="R179" s="4">
        <v>1990</v>
      </c>
      <c r="S179" s="4" t="s">
        <v>486</v>
      </c>
      <c r="T179" s="4" t="s">
        <v>14</v>
      </c>
      <c r="U179" s="4" t="s">
        <v>192</v>
      </c>
      <c r="V179" s="128" t="s">
        <v>314</v>
      </c>
      <c r="W179" s="13">
        <v>0.39828839999999999</v>
      </c>
      <c r="X179" s="14">
        <v>0.27912409999999999</v>
      </c>
      <c r="Y179" s="14">
        <v>0.26243499999999997</v>
      </c>
      <c r="Z179" s="13">
        <f t="shared" si="79"/>
        <v>0.13585340000000001</v>
      </c>
      <c r="AA179" s="14">
        <f t="shared" si="80"/>
        <v>0.1191643</v>
      </c>
      <c r="AB179" s="15">
        <f t="shared" si="80"/>
        <v>1.6689100000000012E-2</v>
      </c>
      <c r="AC179" s="39">
        <f t="shared" si="81"/>
        <v>0.34109303710577565</v>
      </c>
      <c r="AD179" s="39">
        <f t="shared" si="82"/>
        <v>0.29919098823867329</v>
      </c>
      <c r="AE179" s="39">
        <f t="shared" si="83"/>
        <v>4.1902048867102366E-2</v>
      </c>
      <c r="AF179" s="34">
        <f t="shared" si="84"/>
        <v>0.87715360822769239</v>
      </c>
      <c r="AG179" s="35">
        <f t="shared" si="85"/>
        <v>0.12284639177230758</v>
      </c>
    </row>
    <row r="180" spans="1:33" ht="11.45" customHeight="1" x14ac:dyDescent="0.2">
      <c r="A180" s="4">
        <v>1987</v>
      </c>
      <c r="B180" s="222" t="s">
        <v>559</v>
      </c>
      <c r="C180" s="4" t="s">
        <v>486</v>
      </c>
      <c r="D180" s="4" t="s">
        <v>16</v>
      </c>
      <c r="E180" s="4" t="s">
        <v>193</v>
      </c>
      <c r="F180" s="128" t="s">
        <v>314</v>
      </c>
      <c r="G180" s="13">
        <v>0.4752982</v>
      </c>
      <c r="H180" s="14">
        <v>0.28726299999999999</v>
      </c>
      <c r="I180" s="14">
        <v>0.23550589999999999</v>
      </c>
      <c r="J180" s="13">
        <f t="shared" si="72"/>
        <v>0.23979230000000001</v>
      </c>
      <c r="K180" s="14">
        <f t="shared" si="73"/>
        <v>0.18803520000000001</v>
      </c>
      <c r="L180" s="15">
        <f t="shared" si="73"/>
        <v>5.17571E-2</v>
      </c>
      <c r="M180" s="39">
        <f t="shared" si="74"/>
        <v>0.50450916919104682</v>
      </c>
      <c r="N180" s="39">
        <f t="shared" si="75"/>
        <v>0.39561521587921017</v>
      </c>
      <c r="O180" s="39">
        <f t="shared" si="76"/>
        <v>0.10889395331183666</v>
      </c>
      <c r="P180" s="34">
        <f t="shared" si="77"/>
        <v>0.78415862394247027</v>
      </c>
      <c r="Q180" s="35">
        <f t="shared" si="78"/>
        <v>0.21584137605752979</v>
      </c>
      <c r="R180" s="4">
        <v>1987</v>
      </c>
      <c r="S180" s="4" t="s">
        <v>486</v>
      </c>
      <c r="T180" s="4" t="s">
        <v>16</v>
      </c>
      <c r="U180" s="4" t="s">
        <v>193</v>
      </c>
      <c r="V180" s="128" t="s">
        <v>314</v>
      </c>
      <c r="W180" s="13">
        <v>0.4303379</v>
      </c>
      <c r="X180" s="14">
        <v>0.2838948</v>
      </c>
      <c r="Y180" s="14">
        <v>0.24338029999999999</v>
      </c>
      <c r="Z180" s="13">
        <f t="shared" si="79"/>
        <v>0.1869576</v>
      </c>
      <c r="AA180" s="14">
        <f t="shared" si="80"/>
        <v>0.14644309999999999</v>
      </c>
      <c r="AB180" s="15">
        <f t="shared" si="80"/>
        <v>4.0514500000000009E-2</v>
      </c>
      <c r="AC180" s="39">
        <f t="shared" si="81"/>
        <v>0.43444372433847916</v>
      </c>
      <c r="AD180" s="39">
        <f t="shared" si="82"/>
        <v>0.34029793796920976</v>
      </c>
      <c r="AE180" s="39">
        <f t="shared" si="83"/>
        <v>9.4145786369269374E-2</v>
      </c>
      <c r="AF180" s="34">
        <f t="shared" si="84"/>
        <v>0.78329578471268346</v>
      </c>
      <c r="AG180" s="35">
        <f t="shared" si="85"/>
        <v>0.21670421528731654</v>
      </c>
    </row>
    <row r="181" spans="1:33" ht="11.45" customHeight="1" x14ac:dyDescent="0.2">
      <c r="A181" s="10">
        <v>1983</v>
      </c>
      <c r="B181" s="233" t="s">
        <v>559</v>
      </c>
      <c r="C181" s="10" t="s">
        <v>486</v>
      </c>
      <c r="D181" s="10" t="s">
        <v>16</v>
      </c>
      <c r="E181" s="10" t="s">
        <v>194</v>
      </c>
      <c r="F181" s="131" t="s">
        <v>314</v>
      </c>
      <c r="G181" s="22">
        <v>0.48340749999999999</v>
      </c>
      <c r="H181" s="23">
        <v>0.29590719999999998</v>
      </c>
      <c r="I181" s="23">
        <v>0.25217820000000002</v>
      </c>
      <c r="J181" s="22">
        <f t="shared" si="72"/>
        <v>0.23122929999999997</v>
      </c>
      <c r="K181" s="23">
        <f t="shared" si="73"/>
        <v>0.18750030000000001</v>
      </c>
      <c r="L181" s="24">
        <f t="shared" si="73"/>
        <v>4.3728999999999962E-2</v>
      </c>
      <c r="M181" s="40">
        <f t="shared" si="74"/>
        <v>0.47833204904764609</v>
      </c>
      <c r="N181" s="40">
        <f t="shared" si="75"/>
        <v>0.38787213686175742</v>
      </c>
      <c r="O181" s="40">
        <f t="shared" si="76"/>
        <v>9.0459912185888641E-2</v>
      </c>
      <c r="P181" s="41">
        <f t="shared" si="77"/>
        <v>0.81088469324605505</v>
      </c>
      <c r="Q181" s="42">
        <f t="shared" si="78"/>
        <v>0.18911530675394497</v>
      </c>
      <c r="R181" s="10">
        <v>1983</v>
      </c>
      <c r="S181" s="10" t="s">
        <v>486</v>
      </c>
      <c r="T181" s="10" t="s">
        <v>16</v>
      </c>
      <c r="U181" s="10" t="s">
        <v>194</v>
      </c>
      <c r="V181" s="131" t="s">
        <v>314</v>
      </c>
      <c r="W181" s="22">
        <v>0.44217679999999998</v>
      </c>
      <c r="X181" s="23">
        <v>0.28658939999999999</v>
      </c>
      <c r="Y181" s="23">
        <v>0.2489278</v>
      </c>
      <c r="Z181" s="22">
        <f t="shared" si="79"/>
        <v>0.19324899999999998</v>
      </c>
      <c r="AA181" s="23">
        <f t="shared" si="80"/>
        <v>0.15558739999999999</v>
      </c>
      <c r="AB181" s="24">
        <f t="shared" si="80"/>
        <v>3.766159999999999E-2</v>
      </c>
      <c r="AC181" s="40">
        <f t="shared" si="81"/>
        <v>0.43704011608026472</v>
      </c>
      <c r="AD181" s="40">
        <f t="shared" si="82"/>
        <v>0.3518669455294805</v>
      </c>
      <c r="AE181" s="40">
        <f t="shared" si="83"/>
        <v>8.5173170550784189E-2</v>
      </c>
      <c r="AF181" s="41">
        <f t="shared" si="84"/>
        <v>0.80511360990225045</v>
      </c>
      <c r="AG181" s="42">
        <f t="shared" si="85"/>
        <v>0.1948863900977495</v>
      </c>
    </row>
    <row r="182" spans="1:33" ht="11.45" customHeight="1" x14ac:dyDescent="0.2">
      <c r="A182" s="176">
        <v>2013</v>
      </c>
      <c r="B182" s="222" t="s">
        <v>560</v>
      </c>
      <c r="C182" s="176" t="s">
        <v>487</v>
      </c>
      <c r="D182" s="176" t="s">
        <v>20</v>
      </c>
      <c r="E182" s="166" t="s">
        <v>195</v>
      </c>
      <c r="F182" s="167" t="s">
        <v>314</v>
      </c>
      <c r="G182" s="168">
        <v>0.44649810000000001</v>
      </c>
      <c r="H182" s="168">
        <v>0.29271170000000002</v>
      </c>
      <c r="I182" s="168">
        <v>0.24847150000000001</v>
      </c>
      <c r="J182" s="169">
        <f t="shared" si="72"/>
        <v>0.1980266</v>
      </c>
      <c r="K182" s="170">
        <f t="shared" si="73"/>
        <v>0.15378639999999999</v>
      </c>
      <c r="L182" s="171">
        <f t="shared" si="73"/>
        <v>4.4240200000000007E-2</v>
      </c>
      <c r="M182" s="172">
        <f t="shared" si="74"/>
        <v>0.44351050989914625</v>
      </c>
      <c r="N182" s="172">
        <f t="shared" si="75"/>
        <v>0.34442789342216684</v>
      </c>
      <c r="O182" s="172">
        <f t="shared" si="76"/>
        <v>9.9082616476979427E-2</v>
      </c>
      <c r="P182" s="173">
        <f t="shared" si="77"/>
        <v>0.77659465950533912</v>
      </c>
      <c r="Q182" s="174">
        <f t="shared" si="78"/>
        <v>0.22340534049466085</v>
      </c>
      <c r="R182" s="165">
        <v>2013</v>
      </c>
      <c r="S182" s="165" t="s">
        <v>487</v>
      </c>
      <c r="T182" s="165" t="s">
        <v>20</v>
      </c>
      <c r="U182" s="166" t="s">
        <v>195</v>
      </c>
      <c r="V182" s="167" t="s">
        <v>314</v>
      </c>
      <c r="W182" s="168">
        <v>0.39080959999999998</v>
      </c>
      <c r="X182" s="168">
        <v>0.2983401</v>
      </c>
      <c r="Y182" s="168">
        <v>0.25821830000000001</v>
      </c>
      <c r="Z182" s="169">
        <f t="shared" si="79"/>
        <v>0.13259129999999997</v>
      </c>
      <c r="AA182" s="170">
        <f t="shared" si="80"/>
        <v>9.2469499999999982E-2</v>
      </c>
      <c r="AB182" s="171">
        <f t="shared" si="80"/>
        <v>4.0121799999999985E-2</v>
      </c>
      <c r="AC182" s="172">
        <f t="shared" si="81"/>
        <v>0.33927339553583119</v>
      </c>
      <c r="AD182" s="172">
        <f t="shared" si="82"/>
        <v>0.23661010374361321</v>
      </c>
      <c r="AE182" s="172">
        <f t="shared" si="83"/>
        <v>0.10266329179221796</v>
      </c>
      <c r="AF182" s="173">
        <f t="shared" si="84"/>
        <v>0.69740246909110937</v>
      </c>
      <c r="AG182" s="174">
        <f t="shared" si="85"/>
        <v>0.30259753090889069</v>
      </c>
    </row>
    <row r="183" spans="1:33" ht="11.45" customHeight="1" x14ac:dyDescent="0.2">
      <c r="A183" s="176">
        <v>2010</v>
      </c>
      <c r="B183" s="222" t="s">
        <v>560</v>
      </c>
      <c r="C183" s="176" t="s">
        <v>487</v>
      </c>
      <c r="D183" s="176" t="s">
        <v>4</v>
      </c>
      <c r="E183" s="176" t="s">
        <v>196</v>
      </c>
      <c r="F183" s="177" t="s">
        <v>314</v>
      </c>
      <c r="G183" s="178">
        <v>0.4467661</v>
      </c>
      <c r="H183" s="178">
        <v>0.2867691</v>
      </c>
      <c r="I183" s="178">
        <v>0.2429114</v>
      </c>
      <c r="J183" s="179">
        <f t="shared" si="72"/>
        <v>0.2038547</v>
      </c>
      <c r="K183" s="178">
        <f t="shared" si="73"/>
        <v>0.159997</v>
      </c>
      <c r="L183" s="180">
        <f t="shared" si="73"/>
        <v>4.3857699999999999E-2</v>
      </c>
      <c r="M183" s="181">
        <f t="shared" si="74"/>
        <v>0.45628954390227905</v>
      </c>
      <c r="N183" s="181">
        <f t="shared" si="75"/>
        <v>0.35812251645771692</v>
      </c>
      <c r="O183" s="181">
        <f t="shared" si="76"/>
        <v>9.8167027444562155E-2</v>
      </c>
      <c r="P183" s="182">
        <f t="shared" si="77"/>
        <v>0.78485803859317449</v>
      </c>
      <c r="Q183" s="183">
        <f t="shared" si="78"/>
        <v>0.21514196140682554</v>
      </c>
      <c r="R183" s="175">
        <v>2010</v>
      </c>
      <c r="S183" s="175" t="s">
        <v>487</v>
      </c>
      <c r="T183" s="175" t="s">
        <v>4</v>
      </c>
      <c r="U183" s="176" t="s">
        <v>196</v>
      </c>
      <c r="V183" s="177" t="s">
        <v>314</v>
      </c>
      <c r="W183" s="178">
        <v>0.39400459999999998</v>
      </c>
      <c r="X183" s="178">
        <v>0.2922227</v>
      </c>
      <c r="Y183" s="178">
        <v>0.25198159999999997</v>
      </c>
      <c r="Z183" s="179">
        <f t="shared" si="79"/>
        <v>0.14202300000000001</v>
      </c>
      <c r="AA183" s="178">
        <f t="shared" si="80"/>
        <v>0.10178189999999998</v>
      </c>
      <c r="AB183" s="180">
        <f t="shared" si="80"/>
        <v>4.024110000000003E-2</v>
      </c>
      <c r="AC183" s="181">
        <f t="shared" si="81"/>
        <v>0.36046025858581349</v>
      </c>
      <c r="AD183" s="181">
        <f t="shared" si="82"/>
        <v>0.25832667943470705</v>
      </c>
      <c r="AE183" s="181">
        <f t="shared" si="83"/>
        <v>0.10213357915110644</v>
      </c>
      <c r="AF183" s="182">
        <f t="shared" si="84"/>
        <v>0.71665786527534259</v>
      </c>
      <c r="AG183" s="183">
        <f t="shared" si="85"/>
        <v>0.28334213472465747</v>
      </c>
    </row>
    <row r="184" spans="1:33" ht="11.45" customHeight="1" x14ac:dyDescent="0.2">
      <c r="A184" s="176">
        <v>2007</v>
      </c>
      <c r="B184" s="222" t="s">
        <v>560</v>
      </c>
      <c r="C184" s="176" t="s">
        <v>487</v>
      </c>
      <c r="D184" s="176" t="s">
        <v>6</v>
      </c>
      <c r="E184" s="176" t="s">
        <v>197</v>
      </c>
      <c r="F184" s="177" t="s">
        <v>314</v>
      </c>
      <c r="G184" s="184">
        <v>0.43891790000000003</v>
      </c>
      <c r="H184" s="184">
        <v>0.28614089999999998</v>
      </c>
      <c r="I184" s="184">
        <v>0.2437925</v>
      </c>
      <c r="J184" s="179">
        <f t="shared" si="72"/>
        <v>0.19512540000000003</v>
      </c>
      <c r="K184" s="178">
        <f t="shared" si="73"/>
        <v>0.15277700000000005</v>
      </c>
      <c r="L184" s="180">
        <f t="shared" si="73"/>
        <v>4.2348399999999981E-2</v>
      </c>
      <c r="M184" s="181">
        <f t="shared" si="74"/>
        <v>0.44456013299981617</v>
      </c>
      <c r="N184" s="181">
        <f t="shared" si="75"/>
        <v>0.34807648537459979</v>
      </c>
      <c r="O184" s="181">
        <f t="shared" si="76"/>
        <v>9.6483647625216426E-2</v>
      </c>
      <c r="P184" s="182">
        <f t="shared" si="77"/>
        <v>0.78296828603554447</v>
      </c>
      <c r="Q184" s="183">
        <f t="shared" si="78"/>
        <v>0.21703171396445553</v>
      </c>
      <c r="R184" s="175">
        <v>2007</v>
      </c>
      <c r="S184" s="175" t="s">
        <v>487</v>
      </c>
      <c r="T184" s="175" t="s">
        <v>6</v>
      </c>
      <c r="U184" s="176" t="s">
        <v>197</v>
      </c>
      <c r="V184" s="177" t="s">
        <v>314</v>
      </c>
      <c r="W184" s="184">
        <v>0.38393260000000001</v>
      </c>
      <c r="X184" s="184">
        <v>0.28780430000000001</v>
      </c>
      <c r="Y184" s="184">
        <v>0.24877289999999999</v>
      </c>
      <c r="Z184" s="179">
        <f t="shared" si="79"/>
        <v>0.13515970000000002</v>
      </c>
      <c r="AA184" s="178">
        <f t="shared" si="80"/>
        <v>9.61283E-2</v>
      </c>
      <c r="AB184" s="180">
        <f t="shared" si="80"/>
        <v>3.9031400000000022E-2</v>
      </c>
      <c r="AC184" s="181">
        <f t="shared" si="81"/>
        <v>0.35204017580169022</v>
      </c>
      <c r="AD184" s="181">
        <f t="shared" si="82"/>
        <v>0.25037806114927463</v>
      </c>
      <c r="AE184" s="181">
        <f t="shared" si="83"/>
        <v>0.10166211465241561</v>
      </c>
      <c r="AF184" s="182">
        <f t="shared" si="84"/>
        <v>0.71122013440396792</v>
      </c>
      <c r="AG184" s="183">
        <f t="shared" si="85"/>
        <v>0.28877986559603208</v>
      </c>
    </row>
    <row r="185" spans="1:33" ht="11.45" customHeight="1" x14ac:dyDescent="0.2">
      <c r="A185" s="4">
        <v>2004</v>
      </c>
      <c r="B185" s="222" t="s">
        <v>560</v>
      </c>
      <c r="C185" s="4" t="s">
        <v>487</v>
      </c>
      <c r="D185" s="4" t="s">
        <v>8</v>
      </c>
      <c r="E185" s="4" t="s">
        <v>198</v>
      </c>
      <c r="F185" s="128" t="s">
        <v>314</v>
      </c>
      <c r="G185" s="13">
        <v>0.4562871</v>
      </c>
      <c r="H185" s="14">
        <v>0.29273519999999997</v>
      </c>
      <c r="I185" s="14">
        <v>0.25564700000000001</v>
      </c>
      <c r="J185" s="13">
        <f t="shared" si="72"/>
        <v>0.20064009999999999</v>
      </c>
      <c r="K185" s="14">
        <f t="shared" si="73"/>
        <v>0.16355190000000003</v>
      </c>
      <c r="L185" s="15">
        <f t="shared" si="73"/>
        <v>3.708819999999996E-2</v>
      </c>
      <c r="M185" s="33">
        <f t="shared" si="74"/>
        <v>0.4397233671519532</v>
      </c>
      <c r="N185" s="33">
        <f t="shared" si="75"/>
        <v>0.35844077117236062</v>
      </c>
      <c r="O185" s="33">
        <f t="shared" si="76"/>
        <v>8.1282595979592587E-2</v>
      </c>
      <c r="P185" s="34">
        <f t="shared" si="77"/>
        <v>0.8151506104711872</v>
      </c>
      <c r="Q185" s="35">
        <f t="shared" si="78"/>
        <v>0.18484938952881286</v>
      </c>
      <c r="R185" s="4">
        <v>2004</v>
      </c>
      <c r="S185" s="4" t="s">
        <v>487</v>
      </c>
      <c r="T185" s="4" t="s">
        <v>8</v>
      </c>
      <c r="U185" s="4" t="s">
        <v>198</v>
      </c>
      <c r="V185" s="128" t="s">
        <v>314</v>
      </c>
      <c r="W185" s="13">
        <v>0.39641749999999998</v>
      </c>
      <c r="X185" s="14">
        <v>0.29097070000000003</v>
      </c>
      <c r="Y185" s="14">
        <v>0.258575</v>
      </c>
      <c r="Z185" s="13">
        <f t="shared" si="79"/>
        <v>0.13784249999999998</v>
      </c>
      <c r="AA185" s="14">
        <f t="shared" si="80"/>
        <v>0.10544679999999995</v>
      </c>
      <c r="AB185" s="15">
        <f t="shared" si="80"/>
        <v>3.2395700000000027E-2</v>
      </c>
      <c r="AC185" s="33">
        <f t="shared" si="81"/>
        <v>0.34772052192448616</v>
      </c>
      <c r="AD185" s="33">
        <f t="shared" si="82"/>
        <v>0.26599935673879171</v>
      </c>
      <c r="AE185" s="33">
        <f t="shared" si="83"/>
        <v>8.1721165185694444E-2</v>
      </c>
      <c r="AF185" s="34">
        <f t="shared" si="84"/>
        <v>0.7649803217440192</v>
      </c>
      <c r="AG185" s="35">
        <f t="shared" si="85"/>
        <v>0.2350196782559808</v>
      </c>
    </row>
    <row r="186" spans="1:33" ht="11.45" customHeight="1" x14ac:dyDescent="0.2">
      <c r="A186" s="4">
        <v>2000</v>
      </c>
      <c r="B186" s="222" t="s">
        <v>560</v>
      </c>
      <c r="C186" s="4" t="s">
        <v>487</v>
      </c>
      <c r="D186" s="4" t="s">
        <v>10</v>
      </c>
      <c r="E186" s="4" t="s">
        <v>199</v>
      </c>
      <c r="F186" s="128" t="s">
        <v>314</v>
      </c>
      <c r="G186" s="13">
        <v>0.42809459999999999</v>
      </c>
      <c r="H186" s="14">
        <v>0.29055809999999999</v>
      </c>
      <c r="I186" s="14">
        <v>0.25042389999999998</v>
      </c>
      <c r="J186" s="13">
        <f t="shared" si="72"/>
        <v>0.17767070000000001</v>
      </c>
      <c r="K186" s="14">
        <f t="shared" si="73"/>
        <v>0.13753650000000001</v>
      </c>
      <c r="L186" s="15">
        <f t="shared" si="73"/>
        <v>4.0134200000000009E-2</v>
      </c>
      <c r="M186" s="33">
        <f t="shared" si="74"/>
        <v>0.41502672540134827</v>
      </c>
      <c r="N186" s="33">
        <f t="shared" si="75"/>
        <v>0.32127595162377665</v>
      </c>
      <c r="O186" s="33">
        <f t="shared" si="76"/>
        <v>9.3750773777571614E-2</v>
      </c>
      <c r="P186" s="34">
        <f t="shared" si="77"/>
        <v>0.77410906806806068</v>
      </c>
      <c r="Q186" s="35">
        <f t="shared" si="78"/>
        <v>0.22589093193193929</v>
      </c>
      <c r="R186" s="4">
        <v>2000</v>
      </c>
      <c r="S186" s="4" t="s">
        <v>487</v>
      </c>
      <c r="T186" s="4" t="s">
        <v>10</v>
      </c>
      <c r="U186" s="4" t="s">
        <v>199</v>
      </c>
      <c r="V186" s="128" t="s">
        <v>314</v>
      </c>
      <c r="W186" s="13">
        <v>0.3610506</v>
      </c>
      <c r="X186" s="14">
        <v>0.28395219999999999</v>
      </c>
      <c r="Y186" s="14">
        <v>0.25038739999999998</v>
      </c>
      <c r="Z186" s="13">
        <f t="shared" si="79"/>
        <v>0.11066320000000002</v>
      </c>
      <c r="AA186" s="14">
        <f t="shared" si="80"/>
        <v>7.7098400000000011E-2</v>
      </c>
      <c r="AB186" s="15">
        <f t="shared" si="80"/>
        <v>3.3564800000000006E-2</v>
      </c>
      <c r="AC186" s="33">
        <f t="shared" si="81"/>
        <v>0.30650329898357742</v>
      </c>
      <c r="AD186" s="33">
        <f t="shared" si="82"/>
        <v>0.21353904411182259</v>
      </c>
      <c r="AE186" s="33">
        <f t="shared" si="83"/>
        <v>9.2964254871754831E-2</v>
      </c>
      <c r="AF186" s="34">
        <f t="shared" si="84"/>
        <v>0.69669411330957354</v>
      </c>
      <c r="AG186" s="35">
        <f t="shared" si="85"/>
        <v>0.30330588669042646</v>
      </c>
    </row>
    <row r="187" spans="1:33" ht="11.45" customHeight="1" x14ac:dyDescent="0.2">
      <c r="A187" s="4">
        <v>1995</v>
      </c>
      <c r="B187" s="222" t="s">
        <v>560</v>
      </c>
      <c r="C187" s="4" t="s">
        <v>487</v>
      </c>
      <c r="D187" s="4" t="s">
        <v>12</v>
      </c>
      <c r="E187" s="4" t="s">
        <v>200</v>
      </c>
      <c r="F187" s="128" t="s">
        <v>314</v>
      </c>
      <c r="G187" s="13">
        <v>0.4219408</v>
      </c>
      <c r="H187" s="14">
        <v>0.27934779999999998</v>
      </c>
      <c r="I187" s="14">
        <v>0.23904549999999999</v>
      </c>
      <c r="J187" s="13">
        <f t="shared" si="72"/>
        <v>0.18289530000000001</v>
      </c>
      <c r="K187" s="14">
        <f t="shared" si="73"/>
        <v>0.14259300000000003</v>
      </c>
      <c r="L187" s="15">
        <f t="shared" si="73"/>
        <v>4.0302299999999985E-2</v>
      </c>
      <c r="M187" s="33">
        <f t="shared" si="74"/>
        <v>0.43346199277244585</v>
      </c>
      <c r="N187" s="33">
        <f t="shared" si="75"/>
        <v>0.33794551273543594</v>
      </c>
      <c r="O187" s="33">
        <f t="shared" si="76"/>
        <v>9.5516480037009896E-2</v>
      </c>
      <c r="P187" s="34">
        <f t="shared" si="77"/>
        <v>0.77964277922942804</v>
      </c>
      <c r="Q187" s="35">
        <f t="shared" si="78"/>
        <v>0.22035722077057193</v>
      </c>
      <c r="R187" s="4">
        <v>1995</v>
      </c>
      <c r="S187" s="4" t="s">
        <v>487</v>
      </c>
      <c r="T187" s="4" t="s">
        <v>12</v>
      </c>
      <c r="U187" s="4" t="s">
        <v>200</v>
      </c>
      <c r="V187" s="128" t="s">
        <v>314</v>
      </c>
      <c r="W187" s="13">
        <v>0.348354</v>
      </c>
      <c r="X187" s="14">
        <v>0.26704529999999999</v>
      </c>
      <c r="Y187" s="14">
        <v>0.23420550000000001</v>
      </c>
      <c r="Z187" s="13">
        <f t="shared" si="79"/>
        <v>0.11414849999999999</v>
      </c>
      <c r="AA187" s="14">
        <f t="shared" si="80"/>
        <v>8.1308700000000012E-2</v>
      </c>
      <c r="AB187" s="15">
        <f t="shared" si="80"/>
        <v>3.2839799999999975E-2</v>
      </c>
      <c r="AC187" s="33">
        <f t="shared" si="81"/>
        <v>0.32767960178439171</v>
      </c>
      <c r="AD187" s="33">
        <f t="shared" si="82"/>
        <v>0.23340825711775956</v>
      </c>
      <c r="AE187" s="33">
        <f t="shared" si="83"/>
        <v>9.4271344666632145E-2</v>
      </c>
      <c r="AF187" s="34">
        <f t="shared" si="84"/>
        <v>0.71230633779681751</v>
      </c>
      <c r="AG187" s="35">
        <f t="shared" si="85"/>
        <v>0.28769366220318249</v>
      </c>
    </row>
    <row r="188" spans="1:33" ht="11.45" customHeight="1" x14ac:dyDescent="0.2">
      <c r="A188" s="4">
        <v>1991</v>
      </c>
      <c r="B188" s="222" t="s">
        <v>560</v>
      </c>
      <c r="C188" s="4" t="s">
        <v>487</v>
      </c>
      <c r="D188" s="4" t="s">
        <v>14</v>
      </c>
      <c r="E188" s="4" t="s">
        <v>201</v>
      </c>
      <c r="F188" s="128" t="s">
        <v>314</v>
      </c>
      <c r="G188" s="13">
        <v>0.39168389999999997</v>
      </c>
      <c r="H188" s="14">
        <v>0.27111200000000002</v>
      </c>
      <c r="I188" s="14">
        <v>0.2312411</v>
      </c>
      <c r="J188" s="13">
        <f t="shared" si="72"/>
        <v>0.16044279999999997</v>
      </c>
      <c r="K188" s="14">
        <f t="shared" si="73"/>
        <v>0.12057189999999995</v>
      </c>
      <c r="L188" s="15">
        <f t="shared" si="73"/>
        <v>3.9870900000000015E-2</v>
      </c>
      <c r="M188" s="33">
        <f t="shared" si="74"/>
        <v>0.40962316806996657</v>
      </c>
      <c r="N188" s="33">
        <f t="shared" si="75"/>
        <v>0.30782960443357504</v>
      </c>
      <c r="O188" s="33">
        <f t="shared" si="76"/>
        <v>0.10179356363639153</v>
      </c>
      <c r="P188" s="34">
        <f t="shared" si="77"/>
        <v>0.75149461365670489</v>
      </c>
      <c r="Q188" s="35">
        <f t="shared" si="78"/>
        <v>0.24850538634329508</v>
      </c>
      <c r="R188" s="4">
        <v>1991</v>
      </c>
      <c r="S188" s="4" t="s">
        <v>487</v>
      </c>
      <c r="T188" s="4" t="s">
        <v>14</v>
      </c>
      <c r="U188" s="4" t="s">
        <v>201</v>
      </c>
      <c r="V188" s="128" t="s">
        <v>314</v>
      </c>
      <c r="W188" s="13">
        <v>0.3242276</v>
      </c>
      <c r="X188" s="14">
        <v>0.25703239999999999</v>
      </c>
      <c r="Y188" s="14">
        <v>0.22334200000000001</v>
      </c>
      <c r="Z188" s="13">
        <f t="shared" si="79"/>
        <v>0.10088559999999999</v>
      </c>
      <c r="AA188" s="14">
        <f t="shared" si="80"/>
        <v>6.719520000000001E-2</v>
      </c>
      <c r="AB188" s="15">
        <f t="shared" si="80"/>
        <v>3.3690399999999981E-2</v>
      </c>
      <c r="AC188" s="33">
        <f t="shared" si="81"/>
        <v>0.31115673064230187</v>
      </c>
      <c r="AD188" s="33">
        <f t="shared" si="82"/>
        <v>0.20724700796600909</v>
      </c>
      <c r="AE188" s="33">
        <f t="shared" si="83"/>
        <v>0.10390972267629277</v>
      </c>
      <c r="AF188" s="34">
        <f t="shared" si="84"/>
        <v>0.66605343081668755</v>
      </c>
      <c r="AG188" s="35">
        <f t="shared" si="85"/>
        <v>0.33394656918331245</v>
      </c>
    </row>
    <row r="189" spans="1:33" ht="11.45" customHeight="1" x14ac:dyDescent="0.2">
      <c r="A189" s="4">
        <v>1986</v>
      </c>
      <c r="B189" s="222" t="s">
        <v>560</v>
      </c>
      <c r="C189" s="4" t="s">
        <v>487</v>
      </c>
      <c r="D189" s="4" t="s">
        <v>16</v>
      </c>
      <c r="E189" s="4" t="s">
        <v>202</v>
      </c>
      <c r="F189" s="128" t="s">
        <v>314</v>
      </c>
      <c r="G189" s="13">
        <v>0.3616259</v>
      </c>
      <c r="H189" s="14">
        <v>0.26179530000000001</v>
      </c>
      <c r="I189" s="14">
        <v>0.23396130000000001</v>
      </c>
      <c r="J189" s="13">
        <f t="shared" si="72"/>
        <v>0.12766459999999999</v>
      </c>
      <c r="K189" s="14">
        <f t="shared" si="73"/>
        <v>9.9830599999999992E-2</v>
      </c>
      <c r="L189" s="15">
        <f t="shared" si="73"/>
        <v>2.7833999999999998E-2</v>
      </c>
      <c r="M189" s="33">
        <f t="shared" si="74"/>
        <v>0.35302947051082345</v>
      </c>
      <c r="N189" s="33">
        <f t="shared" si="75"/>
        <v>0.2760604259816567</v>
      </c>
      <c r="O189" s="33">
        <f t="shared" si="76"/>
        <v>7.6969044529166739E-2</v>
      </c>
      <c r="P189" s="34">
        <f t="shared" si="77"/>
        <v>0.78197558289455338</v>
      </c>
      <c r="Q189" s="35">
        <f t="shared" si="78"/>
        <v>0.21802441710544662</v>
      </c>
      <c r="R189" s="4">
        <v>1986</v>
      </c>
      <c r="S189" s="4" t="s">
        <v>487</v>
      </c>
      <c r="T189" s="4" t="s">
        <v>16</v>
      </c>
      <c r="U189" s="4" t="s">
        <v>202</v>
      </c>
      <c r="V189" s="128" t="s">
        <v>314</v>
      </c>
      <c r="W189" s="13">
        <v>0.29049330000000001</v>
      </c>
      <c r="X189" s="14">
        <v>0.24189949999999999</v>
      </c>
      <c r="Y189" s="14">
        <v>0.22084799999999999</v>
      </c>
      <c r="Z189" s="13">
        <f t="shared" si="79"/>
        <v>6.9645300000000021E-2</v>
      </c>
      <c r="AA189" s="14">
        <f t="shared" si="80"/>
        <v>4.859380000000002E-2</v>
      </c>
      <c r="AB189" s="15">
        <f t="shared" si="80"/>
        <v>2.1051500000000001E-2</v>
      </c>
      <c r="AC189" s="33">
        <f t="shared" si="81"/>
        <v>0.23974838662371908</v>
      </c>
      <c r="AD189" s="33">
        <f t="shared" si="82"/>
        <v>0.16728027806493306</v>
      </c>
      <c r="AE189" s="33">
        <f t="shared" si="83"/>
        <v>7.2468108558786035E-2</v>
      </c>
      <c r="AF189" s="34">
        <f t="shared" si="84"/>
        <v>0.69773265389049954</v>
      </c>
      <c r="AG189" s="35">
        <f t="shared" si="85"/>
        <v>0.30226734610950051</v>
      </c>
    </row>
    <row r="190" spans="1:33" ht="11.45" customHeight="1" x14ac:dyDescent="0.2">
      <c r="A190" s="10">
        <v>1979</v>
      </c>
      <c r="B190" s="233" t="s">
        <v>560</v>
      </c>
      <c r="C190" s="10" t="s">
        <v>487</v>
      </c>
      <c r="D190" s="10" t="s">
        <v>18</v>
      </c>
      <c r="E190" s="4" t="s">
        <v>203</v>
      </c>
      <c r="F190" s="128" t="s">
        <v>314</v>
      </c>
      <c r="G190" s="13">
        <v>0.37214989999999998</v>
      </c>
      <c r="H190" s="14">
        <v>0.27346160000000003</v>
      </c>
      <c r="I190" s="14">
        <v>0.2237355</v>
      </c>
      <c r="J190" s="13">
        <f t="shared" si="72"/>
        <v>0.14841439999999997</v>
      </c>
      <c r="K190" s="14">
        <f t="shared" si="73"/>
        <v>9.8688299999999951E-2</v>
      </c>
      <c r="L190" s="15">
        <f t="shared" si="73"/>
        <v>4.9726100000000023E-2</v>
      </c>
      <c r="M190" s="33">
        <f t="shared" si="74"/>
        <v>0.3988027405085961</v>
      </c>
      <c r="N190" s="33">
        <f t="shared" si="75"/>
        <v>0.26518427117674881</v>
      </c>
      <c r="O190" s="33">
        <f t="shared" si="76"/>
        <v>0.13361846933184726</v>
      </c>
      <c r="P190" s="34">
        <f t="shared" si="77"/>
        <v>0.66495097510753653</v>
      </c>
      <c r="Q190" s="35">
        <f t="shared" si="78"/>
        <v>0.33504902489246347</v>
      </c>
      <c r="R190" s="4">
        <v>1979</v>
      </c>
      <c r="S190" s="4" t="s">
        <v>487</v>
      </c>
      <c r="T190" s="4" t="s">
        <v>18</v>
      </c>
      <c r="U190" s="4" t="s">
        <v>203</v>
      </c>
      <c r="V190" s="128" t="s">
        <v>314</v>
      </c>
      <c r="W190" s="13">
        <v>0.30328500000000003</v>
      </c>
      <c r="X190" s="14">
        <v>0.25749810000000001</v>
      </c>
      <c r="Y190" s="14">
        <v>0.2155135</v>
      </c>
      <c r="Z190" s="13">
        <f t="shared" si="79"/>
        <v>8.777150000000003E-2</v>
      </c>
      <c r="AA190" s="14">
        <f t="shared" si="80"/>
        <v>4.5786900000000019E-2</v>
      </c>
      <c r="AB190" s="15">
        <f t="shared" si="80"/>
        <v>4.1984600000000011E-2</v>
      </c>
      <c r="AC190" s="33">
        <f t="shared" si="81"/>
        <v>0.2894027070247458</v>
      </c>
      <c r="AD190" s="33">
        <f t="shared" si="82"/>
        <v>0.1509698798160147</v>
      </c>
      <c r="AE190" s="33">
        <f t="shared" si="83"/>
        <v>0.1384328272087311</v>
      </c>
      <c r="AF190" s="34">
        <f t="shared" si="84"/>
        <v>0.52166022000307621</v>
      </c>
      <c r="AG190" s="35">
        <f t="shared" si="85"/>
        <v>0.47833977999692379</v>
      </c>
    </row>
    <row r="191" spans="1:33" ht="11.45" customHeight="1" x14ac:dyDescent="0.2">
      <c r="A191" s="4">
        <v>2013</v>
      </c>
      <c r="B191" s="222" t="s">
        <v>564</v>
      </c>
      <c r="C191" s="4" t="s">
        <v>488</v>
      </c>
      <c r="D191" s="4" t="s">
        <v>20</v>
      </c>
      <c r="E191" s="7" t="s">
        <v>204</v>
      </c>
      <c r="F191" s="130" t="s">
        <v>314</v>
      </c>
      <c r="G191" s="19">
        <v>0.51437069999999996</v>
      </c>
      <c r="H191" s="20">
        <v>0.48158590000000001</v>
      </c>
      <c r="I191" s="20">
        <v>0.46680899999999997</v>
      </c>
      <c r="J191" s="19">
        <f t="shared" si="72"/>
        <v>4.7561699999999985E-2</v>
      </c>
      <c r="K191" s="20">
        <f t="shared" si="73"/>
        <v>3.2784799999999947E-2</v>
      </c>
      <c r="L191" s="21">
        <f t="shared" si="73"/>
        <v>1.4776900000000037E-2</v>
      </c>
      <c r="M191" s="36">
        <f t="shared" si="74"/>
        <v>9.2465803359328178E-2</v>
      </c>
      <c r="N191" s="36">
        <f t="shared" si="75"/>
        <v>6.3737689569020844E-2</v>
      </c>
      <c r="O191" s="36">
        <f t="shared" si="76"/>
        <v>2.8728113790307337E-2</v>
      </c>
      <c r="P191" s="37">
        <f t="shared" si="77"/>
        <v>0.68931093716162284</v>
      </c>
      <c r="Q191" s="38">
        <f t="shared" si="78"/>
        <v>0.31068906283837716</v>
      </c>
      <c r="R191" s="7">
        <v>2013</v>
      </c>
      <c r="S191" s="7" t="s">
        <v>488</v>
      </c>
      <c r="T191" s="7" t="s">
        <v>20</v>
      </c>
      <c r="U191" s="7" t="s">
        <v>204</v>
      </c>
      <c r="V191" s="130" t="s">
        <v>314</v>
      </c>
      <c r="W191" s="19">
        <v>0.48826449999999999</v>
      </c>
      <c r="X191" s="20">
        <v>0.46975529999999999</v>
      </c>
      <c r="Y191" s="20">
        <v>0.4553528</v>
      </c>
      <c r="Z191" s="19">
        <f t="shared" si="79"/>
        <v>3.2911699999999988E-2</v>
      </c>
      <c r="AA191" s="20">
        <f t="shared" si="80"/>
        <v>1.8509200000000003E-2</v>
      </c>
      <c r="AB191" s="21">
        <f t="shared" si="80"/>
        <v>1.4402499999999985E-2</v>
      </c>
      <c r="AC191" s="36">
        <f t="shared" si="81"/>
        <v>6.740547387737586E-2</v>
      </c>
      <c r="AD191" s="36">
        <f t="shared" si="82"/>
        <v>3.7908142000903207E-2</v>
      </c>
      <c r="AE191" s="36">
        <f t="shared" si="83"/>
        <v>2.949733187647266E-2</v>
      </c>
      <c r="AF191" s="37">
        <f t="shared" si="84"/>
        <v>0.5623896668965751</v>
      </c>
      <c r="AG191" s="38">
        <f t="shared" si="85"/>
        <v>0.4376103331034249</v>
      </c>
    </row>
    <row r="192" spans="1:33" ht="11.45" customHeight="1" x14ac:dyDescent="0.2">
      <c r="A192" s="4">
        <v>2010</v>
      </c>
      <c r="B192" s="222" t="s">
        <v>564</v>
      </c>
      <c r="C192" s="4" t="s">
        <v>488</v>
      </c>
      <c r="D192" s="4" t="s">
        <v>4</v>
      </c>
      <c r="E192" s="4" t="s">
        <v>205</v>
      </c>
      <c r="F192" s="128" t="s">
        <v>314</v>
      </c>
      <c r="G192" s="13">
        <v>0.51166929999999999</v>
      </c>
      <c r="H192" s="14">
        <v>0.48177439999999999</v>
      </c>
      <c r="I192" s="14">
        <v>0.4709044</v>
      </c>
      <c r="J192" s="13">
        <f t="shared" si="72"/>
        <v>4.0764899999999993E-2</v>
      </c>
      <c r="K192" s="14">
        <f t="shared" si="73"/>
        <v>2.9894900000000002E-2</v>
      </c>
      <c r="L192" s="15">
        <f t="shared" si="73"/>
        <v>1.0869999999999991E-2</v>
      </c>
      <c r="M192" s="39">
        <f t="shared" si="74"/>
        <v>7.9670404302153747E-2</v>
      </c>
      <c r="N192" s="39">
        <f t="shared" si="75"/>
        <v>5.8426213962807623E-2</v>
      </c>
      <c r="O192" s="39">
        <f t="shared" si="76"/>
        <v>2.1244190339346117E-2</v>
      </c>
      <c r="P192" s="34">
        <f t="shared" si="77"/>
        <v>0.73334903311427246</v>
      </c>
      <c r="Q192" s="35">
        <f t="shared" si="78"/>
        <v>0.26665096688572748</v>
      </c>
      <c r="R192" s="4">
        <v>2010</v>
      </c>
      <c r="S192" s="4" t="s">
        <v>488</v>
      </c>
      <c r="T192" s="4" t="s">
        <v>4</v>
      </c>
      <c r="U192" s="4" t="s">
        <v>205</v>
      </c>
      <c r="V192" s="128" t="s">
        <v>314</v>
      </c>
      <c r="W192" s="13">
        <v>0.48926360000000002</v>
      </c>
      <c r="X192" s="14">
        <v>0.47147909999999998</v>
      </c>
      <c r="Y192" s="14">
        <v>0.46028659999999999</v>
      </c>
      <c r="Z192" s="13">
        <f t="shared" si="79"/>
        <v>2.8977000000000031E-2</v>
      </c>
      <c r="AA192" s="14">
        <f t="shared" si="80"/>
        <v>1.7784500000000036E-2</v>
      </c>
      <c r="AB192" s="15">
        <f t="shared" si="80"/>
        <v>1.1192499999999994E-2</v>
      </c>
      <c r="AC192" s="39">
        <f t="shared" si="81"/>
        <v>5.922574252407093E-2</v>
      </c>
      <c r="AD192" s="39">
        <f t="shared" si="82"/>
        <v>3.634952610412881E-2</v>
      </c>
      <c r="AE192" s="39">
        <f t="shared" si="83"/>
        <v>2.2876216419942121E-2</v>
      </c>
      <c r="AF192" s="34">
        <f t="shared" si="84"/>
        <v>0.61374538427028391</v>
      </c>
      <c r="AG192" s="35">
        <f t="shared" si="85"/>
        <v>0.38625461572971609</v>
      </c>
    </row>
    <row r="193" spans="1:33" ht="11.45" customHeight="1" x14ac:dyDescent="0.2">
      <c r="A193" s="10">
        <v>2007</v>
      </c>
      <c r="B193" s="233" t="s">
        <v>564</v>
      </c>
      <c r="C193" s="10" t="s">
        <v>488</v>
      </c>
      <c r="D193" s="10" t="s">
        <v>6</v>
      </c>
      <c r="E193" s="10" t="s">
        <v>206</v>
      </c>
      <c r="F193" s="131" t="s">
        <v>314</v>
      </c>
      <c r="G193" s="22">
        <v>0.5157081</v>
      </c>
      <c r="H193" s="23">
        <v>0.4942009</v>
      </c>
      <c r="I193" s="23">
        <v>0.48087970000000002</v>
      </c>
      <c r="J193" s="22">
        <f t="shared" si="72"/>
        <v>3.4828399999999982E-2</v>
      </c>
      <c r="K193" s="23">
        <f t="shared" si="73"/>
        <v>2.1507200000000004E-2</v>
      </c>
      <c r="L193" s="24">
        <f t="shared" si="73"/>
        <v>1.3321199999999978E-2</v>
      </c>
      <c r="M193" s="40">
        <f t="shared" si="74"/>
        <v>6.753510367589724E-2</v>
      </c>
      <c r="N193" s="40">
        <f t="shared" si="75"/>
        <v>4.1704212130854651E-2</v>
      </c>
      <c r="O193" s="40">
        <f t="shared" si="76"/>
        <v>2.5830891545042589E-2</v>
      </c>
      <c r="P193" s="41">
        <f t="shared" si="77"/>
        <v>0.61751903618885784</v>
      </c>
      <c r="Q193" s="42">
        <f t="shared" si="78"/>
        <v>0.38248096381114216</v>
      </c>
      <c r="R193" s="10">
        <v>2007</v>
      </c>
      <c r="S193" s="10" t="s">
        <v>488</v>
      </c>
      <c r="T193" s="10" t="s">
        <v>6</v>
      </c>
      <c r="U193" s="10" t="s">
        <v>206</v>
      </c>
      <c r="V193" s="131" t="s">
        <v>314</v>
      </c>
      <c r="W193" s="22">
        <v>0.49540459999999997</v>
      </c>
      <c r="X193" s="23">
        <v>0.48156640000000001</v>
      </c>
      <c r="Y193" s="23">
        <v>0.46743440000000003</v>
      </c>
      <c r="Z193" s="22">
        <f t="shared" si="79"/>
        <v>2.7970199999999945E-2</v>
      </c>
      <c r="AA193" s="23">
        <f t="shared" si="80"/>
        <v>1.3838199999999967E-2</v>
      </c>
      <c r="AB193" s="24">
        <f t="shared" si="80"/>
        <v>1.4131999999999978E-2</v>
      </c>
      <c r="AC193" s="40">
        <f t="shared" si="81"/>
        <v>5.6459306191343289E-2</v>
      </c>
      <c r="AD193" s="40">
        <f t="shared" si="82"/>
        <v>2.7933127790900545E-2</v>
      </c>
      <c r="AE193" s="40">
        <f t="shared" si="83"/>
        <v>2.8526178400442748E-2</v>
      </c>
      <c r="AF193" s="41">
        <f t="shared" si="84"/>
        <v>0.49474798178060914</v>
      </c>
      <c r="AG193" s="42">
        <f t="shared" si="85"/>
        <v>0.50525201821939081</v>
      </c>
    </row>
    <row r="194" spans="1:33" ht="11.45" customHeight="1" x14ac:dyDescent="0.2">
      <c r="A194" s="52">
        <v>2013</v>
      </c>
      <c r="B194" s="232" t="s">
        <v>564</v>
      </c>
      <c r="C194" s="52" t="s">
        <v>489</v>
      </c>
      <c r="D194" s="52" t="s">
        <v>20</v>
      </c>
      <c r="E194" s="52" t="s">
        <v>207</v>
      </c>
      <c r="F194" s="628" t="s">
        <v>415</v>
      </c>
      <c r="G194" s="55">
        <v>0.47173229999999999</v>
      </c>
      <c r="H194" s="56">
        <v>0.46341130000000003</v>
      </c>
      <c r="I194" s="56">
        <v>0.46341130000000003</v>
      </c>
      <c r="J194" s="55">
        <f t="shared" si="72"/>
        <v>8.3209999999999673E-3</v>
      </c>
      <c r="K194" s="56">
        <f t="shared" si="73"/>
        <v>8.3209999999999673E-3</v>
      </c>
      <c r="L194" s="57"/>
      <c r="M194" s="61">
        <f t="shared" si="74"/>
        <v>1.7639241578327299E-2</v>
      </c>
      <c r="N194" s="61">
        <f t="shared" si="75"/>
        <v>1.7639241578327299E-2</v>
      </c>
      <c r="O194" s="61">
        <f t="shared" si="76"/>
        <v>0</v>
      </c>
      <c r="P194" s="59">
        <f t="shared" si="77"/>
        <v>1</v>
      </c>
      <c r="Q194" s="60"/>
      <c r="R194" s="52">
        <v>2013</v>
      </c>
      <c r="S194" s="52" t="s">
        <v>489</v>
      </c>
      <c r="T194" s="52" t="s">
        <v>20</v>
      </c>
      <c r="U194" s="52" t="s">
        <v>207</v>
      </c>
      <c r="V194" s="628" t="s">
        <v>415</v>
      </c>
      <c r="W194" s="55">
        <v>0.4609202</v>
      </c>
      <c r="X194" s="56">
        <v>0.45528160000000001</v>
      </c>
      <c r="Y194" s="56">
        <v>0.45528160000000001</v>
      </c>
      <c r="Z194" s="55">
        <f t="shared" si="79"/>
        <v>5.6385999999999936E-3</v>
      </c>
      <c r="AA194" s="56">
        <f t="shared" si="80"/>
        <v>5.6385999999999936E-3</v>
      </c>
      <c r="AB194" s="57"/>
      <c r="AC194" s="61">
        <f t="shared" si="81"/>
        <v>1.2233354059986943E-2</v>
      </c>
      <c r="AD194" s="61">
        <f t="shared" si="82"/>
        <v>1.2233354059986943E-2</v>
      </c>
      <c r="AE194" s="61">
        <f t="shared" si="83"/>
        <v>0</v>
      </c>
      <c r="AF194" s="59">
        <f t="shared" si="84"/>
        <v>1</v>
      </c>
      <c r="AG194" s="60"/>
    </row>
    <row r="195" spans="1:33" ht="11.45" customHeight="1" x14ac:dyDescent="0.2">
      <c r="A195" s="52">
        <v>2010</v>
      </c>
      <c r="B195" s="232" t="s">
        <v>564</v>
      </c>
      <c r="C195" s="52" t="s">
        <v>489</v>
      </c>
      <c r="D195" s="52" t="s">
        <v>4</v>
      </c>
      <c r="E195" s="52" t="s">
        <v>208</v>
      </c>
      <c r="F195" s="628" t="s">
        <v>415</v>
      </c>
      <c r="G195" s="55">
        <v>0.4713852</v>
      </c>
      <c r="H195" s="56">
        <v>0.46909970000000001</v>
      </c>
      <c r="I195" s="56">
        <v>0.46909970000000001</v>
      </c>
      <c r="J195" s="55">
        <f t="shared" si="72"/>
        <v>2.2854999999999959E-3</v>
      </c>
      <c r="K195" s="56">
        <f t="shared" si="73"/>
        <v>2.2854999999999959E-3</v>
      </c>
      <c r="L195" s="57"/>
      <c r="M195" s="61">
        <f t="shared" si="74"/>
        <v>4.8484763628556769E-3</v>
      </c>
      <c r="N195" s="61">
        <f t="shared" si="75"/>
        <v>4.8484763628556769E-3</v>
      </c>
      <c r="O195" s="61">
        <f t="shared" si="76"/>
        <v>0</v>
      </c>
      <c r="P195" s="59">
        <f t="shared" si="77"/>
        <v>1</v>
      </c>
      <c r="Q195" s="60"/>
      <c r="R195" s="52">
        <v>2010</v>
      </c>
      <c r="S195" s="52" t="s">
        <v>489</v>
      </c>
      <c r="T195" s="52" t="s">
        <v>4</v>
      </c>
      <c r="U195" s="52" t="s">
        <v>208</v>
      </c>
      <c r="V195" s="628" t="s">
        <v>415</v>
      </c>
      <c r="W195" s="55">
        <v>0.46148119999999998</v>
      </c>
      <c r="X195" s="56">
        <v>0.46231129999999998</v>
      </c>
      <c r="Y195" s="56">
        <v>0.46231129999999998</v>
      </c>
      <c r="Z195" s="55">
        <f t="shared" si="79"/>
        <v>-8.3010000000000028E-4</v>
      </c>
      <c r="AA195" s="56">
        <f t="shared" si="80"/>
        <v>-8.3010000000000028E-4</v>
      </c>
      <c r="AB195" s="57"/>
      <c r="AC195" s="61">
        <f t="shared" si="81"/>
        <v>-1.7987731677910179E-3</v>
      </c>
      <c r="AD195" s="61">
        <f t="shared" si="82"/>
        <v>-1.7987731677910179E-3</v>
      </c>
      <c r="AE195" s="61">
        <f t="shared" si="83"/>
        <v>0</v>
      </c>
      <c r="AF195" s="59">
        <f t="shared" si="84"/>
        <v>1</v>
      </c>
      <c r="AG195" s="60"/>
    </row>
    <row r="196" spans="1:33" ht="11.45" customHeight="1" x14ac:dyDescent="0.2">
      <c r="A196" s="7">
        <v>2013</v>
      </c>
      <c r="B196" s="447" t="s">
        <v>564</v>
      </c>
      <c r="C196" s="7" t="s">
        <v>490</v>
      </c>
      <c r="D196" s="7" t="s">
        <v>20</v>
      </c>
      <c r="E196" s="7" t="s">
        <v>209</v>
      </c>
      <c r="F196" s="130" t="s">
        <v>314</v>
      </c>
      <c r="G196" s="19">
        <v>0.48266500000000001</v>
      </c>
      <c r="H196" s="20">
        <v>0.46520729999999999</v>
      </c>
      <c r="I196" s="20">
        <v>0.45481830000000001</v>
      </c>
      <c r="J196" s="19">
        <f t="shared" si="72"/>
        <v>2.7846700000000002E-2</v>
      </c>
      <c r="K196" s="20">
        <f t="shared" si="73"/>
        <v>1.745770000000002E-2</v>
      </c>
      <c r="L196" s="21">
        <f t="shared" si="73"/>
        <v>1.0388999999999982E-2</v>
      </c>
      <c r="M196" s="36">
        <f t="shared" si="74"/>
        <v>5.7693638444884135E-2</v>
      </c>
      <c r="N196" s="36">
        <f t="shared" si="75"/>
        <v>3.6169392850113474E-2</v>
      </c>
      <c r="O196" s="36">
        <f t="shared" si="76"/>
        <v>2.1524245594770661E-2</v>
      </c>
      <c r="P196" s="37">
        <f t="shared" si="77"/>
        <v>0.62692168192281383</v>
      </c>
      <c r="Q196" s="38">
        <f t="shared" si="78"/>
        <v>0.37307831807718622</v>
      </c>
      <c r="R196" s="7">
        <v>2013</v>
      </c>
      <c r="S196" s="7" t="s">
        <v>490</v>
      </c>
      <c r="T196" s="7" t="s">
        <v>20</v>
      </c>
      <c r="U196" s="7" t="s">
        <v>209</v>
      </c>
      <c r="V196" s="130" t="s">
        <v>314</v>
      </c>
      <c r="W196" s="19">
        <v>0.45989829999999998</v>
      </c>
      <c r="X196" s="20">
        <v>0.44862930000000001</v>
      </c>
      <c r="Y196" s="20">
        <v>0.43804490000000001</v>
      </c>
      <c r="Z196" s="19">
        <f t="shared" si="79"/>
        <v>2.1853399999999967E-2</v>
      </c>
      <c r="AA196" s="20">
        <f t="shared" si="80"/>
        <v>1.1268999999999973E-2</v>
      </c>
      <c r="AB196" s="21">
        <f t="shared" si="80"/>
        <v>1.0584399999999994E-2</v>
      </c>
      <c r="AC196" s="36">
        <f t="shared" si="81"/>
        <v>4.7517896891551822E-2</v>
      </c>
      <c r="AD196" s="36">
        <f t="shared" si="82"/>
        <v>2.4503243434472303E-2</v>
      </c>
      <c r="AE196" s="36">
        <f t="shared" si="83"/>
        <v>2.301465345707952E-2</v>
      </c>
      <c r="AF196" s="37">
        <f t="shared" si="84"/>
        <v>0.51566346655440298</v>
      </c>
      <c r="AG196" s="38">
        <f t="shared" si="85"/>
        <v>0.48433653344559702</v>
      </c>
    </row>
    <row r="197" spans="1:33" ht="11.45" customHeight="1" x14ac:dyDescent="0.2">
      <c r="A197" s="4">
        <v>2010</v>
      </c>
      <c r="B197" s="222" t="s">
        <v>564</v>
      </c>
      <c r="C197" s="4" t="s">
        <v>490</v>
      </c>
      <c r="D197" s="4" t="s">
        <v>4</v>
      </c>
      <c r="E197" s="4" t="s">
        <v>210</v>
      </c>
      <c r="F197" s="128" t="s">
        <v>314</v>
      </c>
      <c r="G197" s="13">
        <v>0.49632700000000002</v>
      </c>
      <c r="H197" s="14">
        <v>0.47862149999999998</v>
      </c>
      <c r="I197" s="14">
        <v>0.47039449999999999</v>
      </c>
      <c r="J197" s="13">
        <f t="shared" si="72"/>
        <v>2.5932500000000025E-2</v>
      </c>
      <c r="K197" s="14">
        <f t="shared" si="73"/>
        <v>1.7705500000000041E-2</v>
      </c>
      <c r="L197" s="15">
        <f t="shared" si="73"/>
        <v>8.2269999999999843E-3</v>
      </c>
      <c r="M197" s="39">
        <f t="shared" si="74"/>
        <v>5.2248819830474719E-2</v>
      </c>
      <c r="N197" s="39">
        <f t="shared" si="75"/>
        <v>3.5673054256568831E-2</v>
      </c>
      <c r="O197" s="39">
        <f t="shared" si="76"/>
        <v>1.657576557390588E-2</v>
      </c>
      <c r="P197" s="34">
        <f t="shared" si="77"/>
        <v>0.68275330184131977</v>
      </c>
      <c r="Q197" s="35">
        <f t="shared" si="78"/>
        <v>0.31724669815868028</v>
      </c>
      <c r="R197" s="4">
        <v>2010</v>
      </c>
      <c r="S197" s="4" t="s">
        <v>490</v>
      </c>
      <c r="T197" s="4" t="s">
        <v>4</v>
      </c>
      <c r="U197" s="4" t="s">
        <v>210</v>
      </c>
      <c r="V197" s="128" t="s">
        <v>314</v>
      </c>
      <c r="W197" s="13">
        <v>0.4738501</v>
      </c>
      <c r="X197" s="14">
        <v>0.4620726</v>
      </c>
      <c r="Y197" s="14">
        <v>0.45374150000000002</v>
      </c>
      <c r="Z197" s="13">
        <f t="shared" si="79"/>
        <v>2.0108599999999976E-2</v>
      </c>
      <c r="AA197" s="14">
        <f t="shared" si="80"/>
        <v>1.1777499999999996E-2</v>
      </c>
      <c r="AB197" s="15">
        <f t="shared" si="80"/>
        <v>8.3310999999999802E-3</v>
      </c>
      <c r="AC197" s="39">
        <f t="shared" si="81"/>
        <v>4.2436627110556645E-2</v>
      </c>
      <c r="AD197" s="39">
        <f t="shared" si="82"/>
        <v>2.4854906646637823E-2</v>
      </c>
      <c r="AE197" s="39">
        <f t="shared" si="83"/>
        <v>1.7581720463918822E-2</v>
      </c>
      <c r="AF197" s="34">
        <f t="shared" si="84"/>
        <v>0.58569467789900886</v>
      </c>
      <c r="AG197" s="35">
        <f t="shared" si="85"/>
        <v>0.41430532210099114</v>
      </c>
    </row>
    <row r="198" spans="1:33" ht="11.45" customHeight="1" x14ac:dyDescent="0.2">
      <c r="A198" s="4">
        <v>2007</v>
      </c>
      <c r="B198" s="222" t="s">
        <v>564</v>
      </c>
      <c r="C198" s="4" t="s">
        <v>490</v>
      </c>
      <c r="D198" s="4" t="s">
        <v>6</v>
      </c>
      <c r="E198" s="4" t="s">
        <v>211</v>
      </c>
      <c r="F198" s="128" t="s">
        <v>314</v>
      </c>
      <c r="G198" s="13">
        <v>0.52374180000000004</v>
      </c>
      <c r="H198" s="14">
        <v>0.50751250000000003</v>
      </c>
      <c r="I198" s="14">
        <v>0.50013269999999999</v>
      </c>
      <c r="J198" s="13">
        <f t="shared" si="72"/>
        <v>2.3609100000000049E-2</v>
      </c>
      <c r="K198" s="14">
        <f t="shared" si="73"/>
        <v>1.6229300000000002E-2</v>
      </c>
      <c r="L198" s="15">
        <f t="shared" si="73"/>
        <v>7.3798000000000474E-3</v>
      </c>
      <c r="M198" s="39">
        <f t="shared" si="74"/>
        <v>4.5077746324620353E-2</v>
      </c>
      <c r="N198" s="39">
        <f t="shared" si="75"/>
        <v>3.0987215456165618E-2</v>
      </c>
      <c r="O198" s="39">
        <f t="shared" si="76"/>
        <v>1.4090530868454737E-2</v>
      </c>
      <c r="P198" s="34">
        <f t="shared" si="77"/>
        <v>0.68741714000109988</v>
      </c>
      <c r="Q198" s="35">
        <f t="shared" si="78"/>
        <v>0.31258285999890006</v>
      </c>
      <c r="R198" s="4">
        <v>2007</v>
      </c>
      <c r="S198" s="4" t="s">
        <v>490</v>
      </c>
      <c r="T198" s="4" t="s">
        <v>6</v>
      </c>
      <c r="U198" s="4" t="s">
        <v>211</v>
      </c>
      <c r="V198" s="128" t="s">
        <v>314</v>
      </c>
      <c r="W198" s="13">
        <v>0.50487420000000005</v>
      </c>
      <c r="X198" s="14">
        <v>0.49309049999999999</v>
      </c>
      <c r="Y198" s="14">
        <v>0.48593950000000002</v>
      </c>
      <c r="Z198" s="13">
        <f t="shared" si="79"/>
        <v>1.8934700000000027E-2</v>
      </c>
      <c r="AA198" s="14">
        <f t="shared" si="80"/>
        <v>1.1783700000000064E-2</v>
      </c>
      <c r="AB198" s="15">
        <f t="shared" si="80"/>
        <v>7.1509999999999629E-3</v>
      </c>
      <c r="AC198" s="39">
        <f t="shared" si="81"/>
        <v>3.7503797975812637E-2</v>
      </c>
      <c r="AD198" s="39">
        <f t="shared" si="82"/>
        <v>2.3339873576427677E-2</v>
      </c>
      <c r="AE198" s="39">
        <f t="shared" si="83"/>
        <v>1.416392439938496E-2</v>
      </c>
      <c r="AF198" s="34">
        <f t="shared" si="84"/>
        <v>0.62233359915921815</v>
      </c>
      <c r="AG198" s="35">
        <f t="shared" si="85"/>
        <v>0.3776664008407819</v>
      </c>
    </row>
    <row r="199" spans="1:33" ht="11.45" customHeight="1" x14ac:dyDescent="0.2">
      <c r="A199" s="10">
        <v>2004</v>
      </c>
      <c r="B199" s="233" t="s">
        <v>564</v>
      </c>
      <c r="C199" s="10" t="s">
        <v>490</v>
      </c>
      <c r="D199" s="10" t="s">
        <v>8</v>
      </c>
      <c r="E199" s="10" t="s">
        <v>212</v>
      </c>
      <c r="F199" s="131" t="s">
        <v>314</v>
      </c>
      <c r="G199" s="22">
        <v>0.53556289999999995</v>
      </c>
      <c r="H199" s="23">
        <v>0.52552089999999996</v>
      </c>
      <c r="I199" s="23">
        <v>0.51904110000000003</v>
      </c>
      <c r="J199" s="22">
        <f t="shared" ref="J199:J262" si="98">G199-I199</f>
        <v>1.652179999999992E-2</v>
      </c>
      <c r="K199" s="23">
        <f t="shared" ref="K199:L262" si="99">G199-H199</f>
        <v>1.0041999999999995E-2</v>
      </c>
      <c r="L199" s="24">
        <f t="shared" si="99"/>
        <v>6.4797999999999245E-3</v>
      </c>
      <c r="M199" s="40">
        <f t="shared" ref="M199:M262" si="100">(G199-I199)/G199</f>
        <v>3.0849410965546571E-2</v>
      </c>
      <c r="N199" s="40">
        <f t="shared" ref="N199:N262" si="101">(G199-H199)/G199</f>
        <v>1.8750365269887059E-2</v>
      </c>
      <c r="O199" s="40">
        <f t="shared" ref="O199:O262" si="102">(H199-I199)/G199</f>
        <v>1.209904569565951E-2</v>
      </c>
      <c r="P199" s="41">
        <f t="shared" ref="P199:P262" si="103">(G199-H199)/(G199-I199)</f>
        <v>0.60780302388359886</v>
      </c>
      <c r="Q199" s="42">
        <f t="shared" ref="Q199:Q262" si="104">(H199-I199)/(G199-I199)</f>
        <v>0.39219697611640114</v>
      </c>
      <c r="R199" s="10">
        <v>2004</v>
      </c>
      <c r="S199" s="10" t="s">
        <v>490</v>
      </c>
      <c r="T199" s="10" t="s">
        <v>8</v>
      </c>
      <c r="U199" s="10" t="s">
        <v>212</v>
      </c>
      <c r="V199" s="131" t="s">
        <v>314</v>
      </c>
      <c r="W199" s="22">
        <v>0.52095279999999999</v>
      </c>
      <c r="X199" s="23">
        <v>0.5117041</v>
      </c>
      <c r="Y199" s="23">
        <v>0.50536139999999996</v>
      </c>
      <c r="Z199" s="22">
        <f t="shared" ref="Z199:Z262" si="105">W199-Y199</f>
        <v>1.5591400000000033E-2</v>
      </c>
      <c r="AA199" s="23">
        <f t="shared" ref="AA199:AB262" si="106">W199-X199</f>
        <v>9.2486999999999986E-3</v>
      </c>
      <c r="AB199" s="24">
        <f t="shared" si="106"/>
        <v>6.3427000000000344E-3</v>
      </c>
      <c r="AC199" s="40">
        <f t="shared" ref="AC199:AC262" si="107">(W199-Y199)/W199</f>
        <v>2.9928623092149678E-2</v>
      </c>
      <c r="AD199" s="40">
        <f t="shared" ref="AD199:AD262" si="108">(W199-X199)/W199</f>
        <v>1.7753431788830001E-2</v>
      </c>
      <c r="AE199" s="40">
        <f t="shared" ref="AE199:AE262" si="109">(X199-Y199)/W199</f>
        <v>1.2175191303319677E-2</v>
      </c>
      <c r="AF199" s="41">
        <f t="shared" ref="AF199:AF262" si="110">(W199-X199)/(W199-Y199)</f>
        <v>0.59319240093897785</v>
      </c>
      <c r="AG199" s="42">
        <f t="shared" ref="AG199:AG262" si="111">(X199-Y199)/(W199-Y199)</f>
        <v>0.40680759906102215</v>
      </c>
    </row>
    <row r="200" spans="1:33" ht="11.45" customHeight="1" x14ac:dyDescent="0.2">
      <c r="A200" s="4">
        <v>2013</v>
      </c>
      <c r="B200" s="222" t="s">
        <v>565</v>
      </c>
      <c r="C200" s="4" t="s">
        <v>491</v>
      </c>
      <c r="D200" s="4" t="s">
        <v>20</v>
      </c>
      <c r="E200" s="4" t="s">
        <v>213</v>
      </c>
      <c r="F200" s="128" t="s">
        <v>314</v>
      </c>
      <c r="G200" s="13">
        <v>0.4840102</v>
      </c>
      <c r="H200" s="14">
        <v>0.31650859999999997</v>
      </c>
      <c r="I200" s="14">
        <v>0.31600879999999998</v>
      </c>
      <c r="J200" s="13">
        <f t="shared" si="98"/>
        <v>0.16800140000000002</v>
      </c>
      <c r="K200" s="14">
        <f t="shared" si="99"/>
        <v>0.16750160000000003</v>
      </c>
      <c r="L200" s="15">
        <f t="shared" si="99"/>
        <v>4.9979999999999469E-4</v>
      </c>
      <c r="M200" s="33">
        <f t="shared" si="100"/>
        <v>0.3471030155976052</v>
      </c>
      <c r="N200" s="33">
        <f t="shared" si="101"/>
        <v>0.3460703927313929</v>
      </c>
      <c r="O200" s="33">
        <f t="shared" si="102"/>
        <v>1.0326228662123126E-3</v>
      </c>
      <c r="P200" s="34">
        <f t="shared" si="103"/>
        <v>0.99702502479146016</v>
      </c>
      <c r="Q200" s="35">
        <f t="shared" si="104"/>
        <v>2.9749752085398967E-3</v>
      </c>
      <c r="R200" s="4">
        <v>2013</v>
      </c>
      <c r="S200" s="4" t="s">
        <v>491</v>
      </c>
      <c r="T200" s="4" t="s">
        <v>20</v>
      </c>
      <c r="U200" s="4" t="s">
        <v>213</v>
      </c>
      <c r="V200" s="128" t="s">
        <v>314</v>
      </c>
      <c r="W200" s="13">
        <v>0.44219609999999998</v>
      </c>
      <c r="X200" s="14">
        <v>0.32017449999999997</v>
      </c>
      <c r="Y200" s="14">
        <v>0.31948500000000002</v>
      </c>
      <c r="Z200" s="13">
        <f t="shared" si="105"/>
        <v>0.12271109999999996</v>
      </c>
      <c r="AA200" s="14">
        <f t="shared" si="106"/>
        <v>0.12202160000000001</v>
      </c>
      <c r="AB200" s="15">
        <f t="shared" si="106"/>
        <v>6.8949999999995404E-4</v>
      </c>
      <c r="AC200" s="33">
        <f t="shared" si="107"/>
        <v>0.27750380430763627</v>
      </c>
      <c r="AD200" s="33">
        <f t="shared" si="108"/>
        <v>0.27594454134715346</v>
      </c>
      <c r="AE200" s="33">
        <f t="shared" si="109"/>
        <v>1.5592629604828131E-3</v>
      </c>
      <c r="AF200" s="34">
        <f t="shared" si="110"/>
        <v>0.99438111140719987</v>
      </c>
      <c r="AG200" s="35">
        <f t="shared" si="111"/>
        <v>5.6188885928001153E-3</v>
      </c>
    </row>
    <row r="201" spans="1:33" ht="11.45" customHeight="1" x14ac:dyDescent="0.2">
      <c r="A201" s="4">
        <v>2010</v>
      </c>
      <c r="B201" s="222" t="s">
        <v>565</v>
      </c>
      <c r="C201" s="4" t="s">
        <v>491</v>
      </c>
      <c r="D201" s="4" t="s">
        <v>4</v>
      </c>
      <c r="E201" s="4" t="s">
        <v>214</v>
      </c>
      <c r="F201" s="128" t="s">
        <v>314</v>
      </c>
      <c r="G201" s="13">
        <v>0.4768522</v>
      </c>
      <c r="H201" s="14">
        <v>0.31096770000000001</v>
      </c>
      <c r="I201" s="14">
        <v>0.31002000000000002</v>
      </c>
      <c r="J201" s="13">
        <f t="shared" si="98"/>
        <v>0.16683219999999999</v>
      </c>
      <c r="K201" s="14">
        <f t="shared" si="99"/>
        <v>0.16588449999999999</v>
      </c>
      <c r="L201" s="15">
        <f t="shared" si="99"/>
        <v>9.4769999999999577E-4</v>
      </c>
      <c r="M201" s="33">
        <f t="shared" si="100"/>
        <v>0.34986144553805137</v>
      </c>
      <c r="N201" s="33">
        <f t="shared" si="101"/>
        <v>0.34787403728031452</v>
      </c>
      <c r="O201" s="33">
        <f t="shared" si="102"/>
        <v>1.9874082577368748E-3</v>
      </c>
      <c r="P201" s="34">
        <f t="shared" si="103"/>
        <v>0.99431944193027488</v>
      </c>
      <c r="Q201" s="35">
        <f t="shared" si="104"/>
        <v>5.6805580697251237E-3</v>
      </c>
      <c r="R201" s="4">
        <v>2010</v>
      </c>
      <c r="S201" s="4" t="s">
        <v>491</v>
      </c>
      <c r="T201" s="4" t="s">
        <v>4</v>
      </c>
      <c r="U201" s="4" t="s">
        <v>214</v>
      </c>
      <c r="V201" s="128" t="s">
        <v>314</v>
      </c>
      <c r="W201" s="13">
        <v>0.44149660000000002</v>
      </c>
      <c r="X201" s="14">
        <v>0.3136563</v>
      </c>
      <c r="Y201" s="14">
        <v>0.31223020000000001</v>
      </c>
      <c r="Z201" s="13">
        <f t="shared" si="105"/>
        <v>0.1292664</v>
      </c>
      <c r="AA201" s="14">
        <f t="shared" si="106"/>
        <v>0.12784030000000002</v>
      </c>
      <c r="AB201" s="15">
        <f t="shared" si="106"/>
        <v>1.4260999999999857E-3</v>
      </c>
      <c r="AC201" s="33">
        <f t="shared" si="107"/>
        <v>0.29279138276489558</v>
      </c>
      <c r="AD201" s="33">
        <f t="shared" si="108"/>
        <v>0.28956123331414108</v>
      </c>
      <c r="AE201" s="33">
        <f t="shared" si="109"/>
        <v>3.2301494507545147E-3</v>
      </c>
      <c r="AF201" s="34">
        <f t="shared" si="110"/>
        <v>0.98896774413149913</v>
      </c>
      <c r="AG201" s="35">
        <f t="shared" si="111"/>
        <v>1.1032255868500908E-2</v>
      </c>
    </row>
    <row r="202" spans="1:33" ht="11.45" customHeight="1" x14ac:dyDescent="0.2">
      <c r="A202" s="4">
        <v>2007</v>
      </c>
      <c r="B202" s="222" t="s">
        <v>565</v>
      </c>
      <c r="C202" s="4" t="s">
        <v>491</v>
      </c>
      <c r="D202" s="4" t="s">
        <v>6</v>
      </c>
      <c r="E202" s="4" t="s">
        <v>215</v>
      </c>
      <c r="F202" s="128" t="s">
        <v>314</v>
      </c>
      <c r="G202" s="13">
        <v>0.48999389999999998</v>
      </c>
      <c r="H202" s="14">
        <v>0.31320700000000001</v>
      </c>
      <c r="I202" s="14">
        <v>0.31030649999999999</v>
      </c>
      <c r="J202" s="13">
        <f t="shared" si="98"/>
        <v>0.1796874</v>
      </c>
      <c r="K202" s="14">
        <f t="shared" si="99"/>
        <v>0.17678689999999997</v>
      </c>
      <c r="L202" s="15">
        <f t="shared" si="99"/>
        <v>2.9005000000000281E-3</v>
      </c>
      <c r="M202" s="33">
        <f t="shared" si="100"/>
        <v>0.366713544801272</v>
      </c>
      <c r="N202" s="33">
        <f t="shared" si="101"/>
        <v>0.3607940833549152</v>
      </c>
      <c r="O202" s="33">
        <f t="shared" si="102"/>
        <v>5.9194614463568386E-3</v>
      </c>
      <c r="P202" s="34">
        <f t="shared" si="103"/>
        <v>0.98385807797319103</v>
      </c>
      <c r="Q202" s="35">
        <f t="shared" si="104"/>
        <v>1.6141922026808937E-2</v>
      </c>
      <c r="R202" s="4">
        <v>2007</v>
      </c>
      <c r="S202" s="4" t="s">
        <v>491</v>
      </c>
      <c r="T202" s="4" t="s">
        <v>6</v>
      </c>
      <c r="U202" s="4" t="s">
        <v>215</v>
      </c>
      <c r="V202" s="128" t="s">
        <v>314</v>
      </c>
      <c r="W202" s="13">
        <v>0.45658569999999998</v>
      </c>
      <c r="X202" s="14">
        <v>0.31794830000000002</v>
      </c>
      <c r="Y202" s="14">
        <v>0.31457499999999999</v>
      </c>
      <c r="Z202" s="13">
        <f t="shared" si="105"/>
        <v>0.14201069999999999</v>
      </c>
      <c r="AA202" s="14">
        <f t="shared" si="106"/>
        <v>0.13863739999999997</v>
      </c>
      <c r="AB202" s="15">
        <f t="shared" si="106"/>
        <v>3.3733000000000235E-3</v>
      </c>
      <c r="AC202" s="33">
        <f t="shared" si="107"/>
        <v>0.3110274807117262</v>
      </c>
      <c r="AD202" s="33">
        <f t="shared" si="108"/>
        <v>0.30363938248613564</v>
      </c>
      <c r="AE202" s="33">
        <f t="shared" si="109"/>
        <v>7.3880982255905593E-3</v>
      </c>
      <c r="AF202" s="34">
        <f t="shared" si="110"/>
        <v>0.97624615609950505</v>
      </c>
      <c r="AG202" s="35">
        <f t="shared" si="111"/>
        <v>2.3753843900494988E-2</v>
      </c>
    </row>
    <row r="203" spans="1:33" ht="11.45" customHeight="1" x14ac:dyDescent="0.2">
      <c r="A203" s="4">
        <v>2004</v>
      </c>
      <c r="B203" s="222" t="s">
        <v>565</v>
      </c>
      <c r="C203" s="4" t="s">
        <v>491</v>
      </c>
      <c r="D203" s="4" t="s">
        <v>8</v>
      </c>
      <c r="E203" s="4" t="s">
        <v>216</v>
      </c>
      <c r="F203" s="128" t="s">
        <v>314</v>
      </c>
      <c r="G203" s="13">
        <v>0.52581160000000005</v>
      </c>
      <c r="H203" s="14">
        <v>0.32295580000000002</v>
      </c>
      <c r="I203" s="14">
        <v>0.31543549999999998</v>
      </c>
      <c r="J203" s="13">
        <f t="shared" si="98"/>
        <v>0.21037610000000007</v>
      </c>
      <c r="K203" s="14">
        <f t="shared" si="99"/>
        <v>0.20285580000000003</v>
      </c>
      <c r="L203" s="15">
        <f t="shared" si="99"/>
        <v>7.5203000000000353E-3</v>
      </c>
      <c r="M203" s="33">
        <f t="shared" si="100"/>
        <v>0.40009786775339312</v>
      </c>
      <c r="N203" s="33">
        <f t="shared" si="101"/>
        <v>0.38579559674986252</v>
      </c>
      <c r="O203" s="33">
        <f t="shared" si="102"/>
        <v>1.4302271003530608E-2</v>
      </c>
      <c r="P203" s="34">
        <f t="shared" si="103"/>
        <v>0.96425306867082317</v>
      </c>
      <c r="Q203" s="35">
        <f t="shared" si="104"/>
        <v>3.5746931329176806E-2</v>
      </c>
      <c r="R203" s="4">
        <v>2004</v>
      </c>
      <c r="S203" s="4" t="s">
        <v>491</v>
      </c>
      <c r="T203" s="4" t="s">
        <v>8</v>
      </c>
      <c r="U203" s="4" t="s">
        <v>216</v>
      </c>
      <c r="V203" s="128" t="s">
        <v>314</v>
      </c>
      <c r="W203" s="13">
        <v>0.49594850000000001</v>
      </c>
      <c r="X203" s="14">
        <v>0.32820539999999998</v>
      </c>
      <c r="Y203" s="14">
        <v>0.3211599</v>
      </c>
      <c r="Z203" s="13">
        <f t="shared" si="105"/>
        <v>0.17478860000000002</v>
      </c>
      <c r="AA203" s="14">
        <f t="shared" si="106"/>
        <v>0.16774310000000003</v>
      </c>
      <c r="AB203" s="15">
        <f t="shared" si="106"/>
        <v>7.0454999999999823E-3</v>
      </c>
      <c r="AC203" s="33">
        <f t="shared" si="107"/>
        <v>0.35243296430980237</v>
      </c>
      <c r="AD203" s="33">
        <f t="shared" si="108"/>
        <v>0.33822685218324083</v>
      </c>
      <c r="AE203" s="33">
        <f t="shared" si="109"/>
        <v>1.4206112126561492E-2</v>
      </c>
      <c r="AF203" s="34">
        <f t="shared" si="110"/>
        <v>0.95969130709897565</v>
      </c>
      <c r="AG203" s="35">
        <f t="shared" si="111"/>
        <v>4.0308692901024332E-2</v>
      </c>
    </row>
    <row r="204" spans="1:33" ht="11.45" customHeight="1" x14ac:dyDescent="0.2">
      <c r="A204" s="4">
        <v>1999</v>
      </c>
      <c r="B204" s="222" t="s">
        <v>565</v>
      </c>
      <c r="C204" s="4" t="s">
        <v>491</v>
      </c>
      <c r="D204" s="4" t="s">
        <v>10</v>
      </c>
      <c r="E204" s="4" t="s">
        <v>217</v>
      </c>
      <c r="F204" s="128" t="s">
        <v>314</v>
      </c>
      <c r="G204" s="13">
        <v>0.47455989999999998</v>
      </c>
      <c r="H204" s="14">
        <v>0.29328369999999998</v>
      </c>
      <c r="I204" s="14">
        <v>0.28645350000000003</v>
      </c>
      <c r="J204" s="13">
        <f t="shared" si="98"/>
        <v>0.18810639999999995</v>
      </c>
      <c r="K204" s="14">
        <f t="shared" si="99"/>
        <v>0.1812762</v>
      </c>
      <c r="L204" s="15">
        <f t="shared" si="99"/>
        <v>6.830199999999953E-3</v>
      </c>
      <c r="M204" s="33">
        <f t="shared" si="100"/>
        <v>0.39638073086242637</v>
      </c>
      <c r="N204" s="33">
        <f t="shared" si="101"/>
        <v>0.38198802722269626</v>
      </c>
      <c r="O204" s="33">
        <f t="shared" si="102"/>
        <v>1.4392703639730102E-2</v>
      </c>
      <c r="P204" s="34">
        <f t="shared" si="103"/>
        <v>0.96368969902140511</v>
      </c>
      <c r="Q204" s="35">
        <f t="shared" si="104"/>
        <v>3.6310300978594855E-2</v>
      </c>
      <c r="R204" s="4">
        <v>1999</v>
      </c>
      <c r="S204" s="4" t="s">
        <v>491</v>
      </c>
      <c r="T204" s="4" t="s">
        <v>10</v>
      </c>
      <c r="U204" s="4" t="s">
        <v>217</v>
      </c>
      <c r="V204" s="128" t="s">
        <v>314</v>
      </c>
      <c r="W204" s="13">
        <v>0.45241959999999998</v>
      </c>
      <c r="X204" s="14">
        <v>0.29399239999999999</v>
      </c>
      <c r="Y204" s="14">
        <v>0.28754540000000001</v>
      </c>
      <c r="Z204" s="13">
        <f t="shared" si="105"/>
        <v>0.16487419999999997</v>
      </c>
      <c r="AA204" s="14">
        <f t="shared" si="106"/>
        <v>0.15842719999999999</v>
      </c>
      <c r="AB204" s="15">
        <f t="shared" si="106"/>
        <v>6.4469999999999805E-3</v>
      </c>
      <c r="AC204" s="33">
        <f t="shared" si="107"/>
        <v>0.36442762426738362</v>
      </c>
      <c r="AD204" s="33">
        <f t="shared" si="108"/>
        <v>0.35017757851339776</v>
      </c>
      <c r="AE204" s="33">
        <f t="shared" si="109"/>
        <v>1.4250045753985859E-2</v>
      </c>
      <c r="AF204" s="34">
        <f t="shared" si="110"/>
        <v>0.9608974600028386</v>
      </c>
      <c r="AG204" s="35">
        <f t="shared" si="111"/>
        <v>3.9102539997161359E-2</v>
      </c>
    </row>
    <row r="205" spans="1:33" ht="11.45" customHeight="1" x14ac:dyDescent="0.2">
      <c r="A205" s="4">
        <v>1995</v>
      </c>
      <c r="B205" s="222" t="s">
        <v>565</v>
      </c>
      <c r="C205" s="4" t="s">
        <v>491</v>
      </c>
      <c r="D205" s="4" t="s">
        <v>12</v>
      </c>
      <c r="E205" s="4" t="s">
        <v>219</v>
      </c>
      <c r="F205" s="128" t="s">
        <v>416</v>
      </c>
      <c r="G205" s="13">
        <v>0.53449539999999995</v>
      </c>
      <c r="H205" s="14">
        <v>0.32497019999999999</v>
      </c>
      <c r="I205" s="14">
        <v>0.31790930000000001</v>
      </c>
      <c r="J205" s="13">
        <f t="shared" si="98"/>
        <v>0.21658609999999995</v>
      </c>
      <c r="K205" s="14">
        <f t="shared" si="99"/>
        <v>0.20952519999999997</v>
      </c>
      <c r="L205" s="15">
        <f t="shared" si="99"/>
        <v>7.0608999999999811E-3</v>
      </c>
      <c r="M205" s="33">
        <f t="shared" si="100"/>
        <v>0.40521602243910793</v>
      </c>
      <c r="N205" s="33">
        <f t="shared" si="101"/>
        <v>0.3920056187574299</v>
      </c>
      <c r="O205" s="33">
        <f t="shared" si="102"/>
        <v>1.321040368167805E-2</v>
      </c>
      <c r="P205" s="34">
        <f t="shared" si="103"/>
        <v>0.96739910825302278</v>
      </c>
      <c r="Q205" s="35">
        <f t="shared" si="104"/>
        <v>3.2600891746977216E-2</v>
      </c>
      <c r="R205" s="4">
        <v>1995</v>
      </c>
      <c r="S205" s="4" t="s">
        <v>491</v>
      </c>
      <c r="T205" s="4" t="s">
        <v>12</v>
      </c>
      <c r="U205" s="4" t="s">
        <v>219</v>
      </c>
      <c r="V205" s="128" t="s">
        <v>416</v>
      </c>
      <c r="W205" s="13">
        <v>0.51386279999999995</v>
      </c>
      <c r="X205" s="14">
        <v>0.32416739999999999</v>
      </c>
      <c r="Y205" s="14">
        <v>0.31690180000000001</v>
      </c>
      <c r="Z205" s="13">
        <f t="shared" si="105"/>
        <v>0.19696099999999994</v>
      </c>
      <c r="AA205" s="14">
        <f t="shared" si="106"/>
        <v>0.18969539999999996</v>
      </c>
      <c r="AB205" s="15">
        <f t="shared" si="106"/>
        <v>7.2655999999999832E-3</v>
      </c>
      <c r="AC205" s="33">
        <f t="shared" si="107"/>
        <v>0.38329491841012808</v>
      </c>
      <c r="AD205" s="33">
        <f t="shared" si="108"/>
        <v>0.36915573573335136</v>
      </c>
      <c r="AE205" s="33">
        <f t="shared" si="109"/>
        <v>1.4139182676776727E-2</v>
      </c>
      <c r="AF205" s="34">
        <f t="shared" si="110"/>
        <v>0.96311147892222326</v>
      </c>
      <c r="AG205" s="35">
        <f t="shared" si="111"/>
        <v>3.6888521077776744E-2</v>
      </c>
    </row>
    <row r="206" spans="1:33" ht="11.45" customHeight="1" x14ac:dyDescent="0.2">
      <c r="A206" s="52">
        <v>1992</v>
      </c>
      <c r="B206" s="232" t="s">
        <v>565</v>
      </c>
      <c r="C206" s="52" t="s">
        <v>491</v>
      </c>
      <c r="D206" s="52" t="s">
        <v>14</v>
      </c>
      <c r="E206" s="52" t="s">
        <v>220</v>
      </c>
      <c r="F206" s="628" t="s">
        <v>415</v>
      </c>
      <c r="G206" s="55">
        <v>0.40318989999999999</v>
      </c>
      <c r="H206" s="56">
        <v>0.26205390000000001</v>
      </c>
      <c r="I206" s="56">
        <v>0.26205390000000001</v>
      </c>
      <c r="J206" s="55">
        <f t="shared" si="98"/>
        <v>0.14113599999999998</v>
      </c>
      <c r="K206" s="56">
        <f t="shared" si="99"/>
        <v>0.14113599999999998</v>
      </c>
      <c r="L206" s="57"/>
      <c r="M206" s="61">
        <f t="shared" si="100"/>
        <v>0.3500484511144748</v>
      </c>
      <c r="N206" s="61">
        <f t="shared" si="101"/>
        <v>0.3500484511144748</v>
      </c>
      <c r="O206" s="61">
        <f t="shared" si="102"/>
        <v>0</v>
      </c>
      <c r="P206" s="59">
        <f t="shared" si="103"/>
        <v>1</v>
      </c>
      <c r="Q206" s="60"/>
      <c r="R206" s="52">
        <v>1992</v>
      </c>
      <c r="S206" s="52" t="s">
        <v>491</v>
      </c>
      <c r="T206" s="52" t="s">
        <v>14</v>
      </c>
      <c r="U206" s="52" t="s">
        <v>220</v>
      </c>
      <c r="V206" s="628" t="s">
        <v>415</v>
      </c>
      <c r="W206" s="55">
        <v>0.3931962</v>
      </c>
      <c r="X206" s="56">
        <v>0.26170359999999998</v>
      </c>
      <c r="Y206" s="56">
        <v>0.26170359999999998</v>
      </c>
      <c r="Z206" s="55">
        <f t="shared" si="105"/>
        <v>0.13149260000000002</v>
      </c>
      <c r="AA206" s="56">
        <f t="shared" si="106"/>
        <v>0.13149260000000002</v>
      </c>
      <c r="AB206" s="57"/>
      <c r="AC206" s="61">
        <f t="shared" si="107"/>
        <v>0.33441981382322622</v>
      </c>
      <c r="AD206" s="61">
        <f t="shared" si="108"/>
        <v>0.33441981382322622</v>
      </c>
      <c r="AE206" s="61">
        <f t="shared" si="109"/>
        <v>0</v>
      </c>
      <c r="AF206" s="59">
        <f t="shared" si="110"/>
        <v>1</v>
      </c>
      <c r="AG206" s="60"/>
    </row>
    <row r="207" spans="1:33" ht="11.45" customHeight="1" x14ac:dyDescent="0.2">
      <c r="A207" s="52">
        <v>1986</v>
      </c>
      <c r="B207" s="232" t="s">
        <v>565</v>
      </c>
      <c r="C207" s="52" t="s">
        <v>491</v>
      </c>
      <c r="D207" s="52" t="s">
        <v>16</v>
      </c>
      <c r="E207" s="52" t="s">
        <v>221</v>
      </c>
      <c r="F207" s="628" t="s">
        <v>415</v>
      </c>
      <c r="G207" s="53">
        <v>0.36594529999999997</v>
      </c>
      <c r="H207" s="54">
        <v>0.27081889999999997</v>
      </c>
      <c r="I207" s="54">
        <v>0.27081889999999997</v>
      </c>
      <c r="J207" s="55">
        <f t="shared" ref="J207:J209" si="112">G207-I207</f>
        <v>9.51264E-2</v>
      </c>
      <c r="K207" s="56">
        <f t="shared" ref="K207:K209" si="113">G207-H207</f>
        <v>9.51264E-2</v>
      </c>
      <c r="L207" s="57"/>
      <c r="M207" s="61">
        <f t="shared" ref="M207:M209" si="114">(G207-I207)/G207</f>
        <v>0.25994704673075458</v>
      </c>
      <c r="N207" s="61">
        <f t="shared" ref="N207:N209" si="115">(G207-H207)/G207</f>
        <v>0.25994704673075458</v>
      </c>
      <c r="O207" s="61">
        <f t="shared" ref="O207:O209" si="116">(H207-I207)/G207</f>
        <v>0</v>
      </c>
      <c r="P207" s="59">
        <f t="shared" ref="P207:P209" si="117">(G207-H207)/(G207-I207)</f>
        <v>1</v>
      </c>
      <c r="Q207" s="60"/>
      <c r="R207" s="52">
        <v>1986</v>
      </c>
      <c r="S207" s="52" t="s">
        <v>491</v>
      </c>
      <c r="T207" s="52" t="s">
        <v>16</v>
      </c>
      <c r="U207" s="52" t="s">
        <v>221</v>
      </c>
      <c r="V207" s="628" t="s">
        <v>415</v>
      </c>
      <c r="W207" s="53">
        <v>0.34474519999999997</v>
      </c>
      <c r="X207" s="54">
        <v>0.26218780000000003</v>
      </c>
      <c r="Y207" s="54">
        <v>0.26218780000000003</v>
      </c>
      <c r="Z207" s="55">
        <f t="shared" ref="Z207:Z209" si="118">W207-Y207</f>
        <v>8.2557399999999947E-2</v>
      </c>
      <c r="AA207" s="56">
        <f t="shared" ref="AA207:AA209" si="119">W207-X207</f>
        <v>8.2557399999999947E-2</v>
      </c>
      <c r="AB207" s="57"/>
      <c r="AC207" s="61">
        <f t="shared" ref="AC207:AC209" si="120">(W207-Y207)/W207</f>
        <v>0.23947367505044292</v>
      </c>
      <c r="AD207" s="61">
        <f t="shared" ref="AD207:AD209" si="121">(W207-X207)/W207</f>
        <v>0.23947367505044292</v>
      </c>
      <c r="AE207" s="61">
        <f t="shared" ref="AE207:AE209" si="122">(X207-Y207)/W207</f>
        <v>0</v>
      </c>
      <c r="AF207" s="59">
        <f t="shared" ref="AF207:AF209" si="123">(W207-X207)/(W207-Y207)</f>
        <v>1</v>
      </c>
      <c r="AG207" s="60"/>
    </row>
    <row r="208" spans="1:33" s="25" customFormat="1" ht="11.45" customHeight="1" x14ac:dyDescent="0.2">
      <c r="A208" s="7">
        <v>1997</v>
      </c>
      <c r="B208" s="447" t="s">
        <v>565</v>
      </c>
      <c r="C208" s="7" t="s">
        <v>492</v>
      </c>
      <c r="D208" s="7" t="s">
        <v>12</v>
      </c>
      <c r="E208" s="7" t="s">
        <v>222</v>
      </c>
      <c r="F208" s="130" t="s">
        <v>314</v>
      </c>
      <c r="G208" s="8">
        <v>0.3750037</v>
      </c>
      <c r="H208" s="9">
        <v>0.29559099999999999</v>
      </c>
      <c r="I208" s="147">
        <v>0.27992630000000002</v>
      </c>
      <c r="J208" s="199">
        <f t="shared" si="112"/>
        <v>9.5077399999999979E-2</v>
      </c>
      <c r="K208" s="200">
        <f t="shared" si="113"/>
        <v>7.9412700000000003E-2</v>
      </c>
      <c r="L208" s="201">
        <f t="shared" ref="L208:L209" si="124">H208-I208</f>
        <v>1.5664699999999976E-2</v>
      </c>
      <c r="M208" s="36">
        <f t="shared" si="114"/>
        <v>0.25353723176597986</v>
      </c>
      <c r="N208" s="36">
        <f t="shared" si="115"/>
        <v>0.21176511058424224</v>
      </c>
      <c r="O208" s="36">
        <f t="shared" si="116"/>
        <v>4.1772121181737606E-2</v>
      </c>
      <c r="P208" s="37">
        <f t="shared" si="117"/>
        <v>0.83524265493166638</v>
      </c>
      <c r="Q208" s="38">
        <f t="shared" ref="Q208:Q209" si="125">(H208-I208)/(G208-I208)</f>
        <v>0.16475734506833359</v>
      </c>
      <c r="R208" s="7">
        <v>1997</v>
      </c>
      <c r="S208" s="7" t="s">
        <v>492</v>
      </c>
      <c r="T208" s="7" t="s">
        <v>12</v>
      </c>
      <c r="U208" s="7" t="s">
        <v>222</v>
      </c>
      <c r="V208" s="130" t="s">
        <v>314</v>
      </c>
      <c r="W208" s="8">
        <v>0.3601126</v>
      </c>
      <c r="X208" s="9">
        <v>0.29277140000000001</v>
      </c>
      <c r="Y208" s="147">
        <v>0.27852880000000002</v>
      </c>
      <c r="Z208" s="199">
        <f t="shared" si="118"/>
        <v>8.1583799999999984E-2</v>
      </c>
      <c r="AA208" s="200">
        <f t="shared" si="119"/>
        <v>6.734119999999999E-2</v>
      </c>
      <c r="AB208" s="201">
        <f t="shared" ref="AB208:AB209" si="126">X208-Y208</f>
        <v>1.4242599999999994E-2</v>
      </c>
      <c r="AC208" s="36">
        <f t="shared" si="120"/>
        <v>0.22655080660882174</v>
      </c>
      <c r="AD208" s="36">
        <f t="shared" si="121"/>
        <v>0.18700039931954612</v>
      </c>
      <c r="AE208" s="36">
        <f t="shared" si="122"/>
        <v>3.9550407289275613E-2</v>
      </c>
      <c r="AF208" s="37">
        <f t="shared" si="123"/>
        <v>0.82542367479818302</v>
      </c>
      <c r="AG208" s="38">
        <f t="shared" ref="AG208:AG209" si="127">(X208-Y208)/(W208-Y208)</f>
        <v>0.17457632520181698</v>
      </c>
    </row>
    <row r="209" spans="1:33" s="25" customFormat="1" ht="11.45" customHeight="1" x14ac:dyDescent="0.2">
      <c r="A209" s="10">
        <v>1995</v>
      </c>
      <c r="B209" s="233" t="s">
        <v>565</v>
      </c>
      <c r="C209" s="10" t="s">
        <v>492</v>
      </c>
      <c r="D209" s="10" t="s">
        <v>12</v>
      </c>
      <c r="E209" s="10" t="s">
        <v>223</v>
      </c>
      <c r="F209" s="131" t="s">
        <v>314</v>
      </c>
      <c r="G209" s="11">
        <v>0.37637530000000002</v>
      </c>
      <c r="H209" s="12">
        <v>0.29840889999999998</v>
      </c>
      <c r="I209" s="205">
        <v>0.27890569999999998</v>
      </c>
      <c r="J209" s="22">
        <f t="shared" si="112"/>
        <v>9.7469600000000045E-2</v>
      </c>
      <c r="K209" s="23">
        <f t="shared" si="113"/>
        <v>7.7966400000000047E-2</v>
      </c>
      <c r="L209" s="24">
        <f t="shared" si="124"/>
        <v>1.9503199999999998E-2</v>
      </c>
      <c r="M209" s="40">
        <f t="shared" si="114"/>
        <v>0.2589691725254023</v>
      </c>
      <c r="N209" s="40">
        <f t="shared" si="115"/>
        <v>0.20715068177959617</v>
      </c>
      <c r="O209" s="40">
        <f t="shared" si="116"/>
        <v>5.1818490745806106E-2</v>
      </c>
      <c r="P209" s="41">
        <f t="shared" si="117"/>
        <v>0.79990479082708876</v>
      </c>
      <c r="Q209" s="42">
        <f t="shared" si="125"/>
        <v>0.20009520917291124</v>
      </c>
      <c r="R209" s="10">
        <v>1995</v>
      </c>
      <c r="S209" s="10" t="s">
        <v>492</v>
      </c>
      <c r="T209" s="10" t="s">
        <v>12</v>
      </c>
      <c r="U209" s="10" t="s">
        <v>223</v>
      </c>
      <c r="V209" s="131" t="s">
        <v>314</v>
      </c>
      <c r="W209" s="11">
        <v>0.35933700000000002</v>
      </c>
      <c r="X209" s="12">
        <v>0.2916281</v>
      </c>
      <c r="Y209" s="205">
        <v>0.27379690000000001</v>
      </c>
      <c r="Z209" s="22">
        <f t="shared" si="118"/>
        <v>8.5540100000000008E-2</v>
      </c>
      <c r="AA209" s="23">
        <f t="shared" si="119"/>
        <v>6.7708900000000016E-2</v>
      </c>
      <c r="AB209" s="24">
        <f t="shared" si="126"/>
        <v>1.7831199999999992E-2</v>
      </c>
      <c r="AC209" s="40">
        <f t="shared" si="120"/>
        <v>0.23804979726551956</v>
      </c>
      <c r="AD209" s="40">
        <f t="shared" si="121"/>
        <v>0.18842729805168967</v>
      </c>
      <c r="AE209" s="40">
        <f t="shared" si="122"/>
        <v>4.9622499213829892E-2</v>
      </c>
      <c r="AF209" s="41">
        <f t="shared" si="123"/>
        <v>0.79154571949296304</v>
      </c>
      <c r="AG209" s="42">
        <f t="shared" si="127"/>
        <v>0.20845428050703693</v>
      </c>
    </row>
    <row r="210" spans="1:33" ht="11.45" customHeight="1" x14ac:dyDescent="0.2">
      <c r="A210" s="52">
        <v>2013</v>
      </c>
      <c r="B210" s="232" t="s">
        <v>562</v>
      </c>
      <c r="C210" s="52" t="s">
        <v>493</v>
      </c>
      <c r="D210" s="52" t="s">
        <v>20</v>
      </c>
      <c r="E210" s="52" t="s">
        <v>224</v>
      </c>
      <c r="F210" s="628" t="s">
        <v>415</v>
      </c>
      <c r="G210" s="55">
        <v>0.45700800000000003</v>
      </c>
      <c r="H210" s="56">
        <v>0.3309337</v>
      </c>
      <c r="I210" s="56">
        <v>0.3309337</v>
      </c>
      <c r="J210" s="55">
        <f t="shared" si="98"/>
        <v>0.12607430000000003</v>
      </c>
      <c r="K210" s="56">
        <f t="shared" si="99"/>
        <v>0.12607430000000003</v>
      </c>
      <c r="L210" s="57"/>
      <c r="M210" s="61">
        <f t="shared" si="100"/>
        <v>0.27586891257921092</v>
      </c>
      <c r="N210" s="61">
        <f t="shared" si="101"/>
        <v>0.27586891257921092</v>
      </c>
      <c r="O210" s="61">
        <f t="shared" si="102"/>
        <v>0</v>
      </c>
      <c r="P210" s="59">
        <f t="shared" si="103"/>
        <v>1</v>
      </c>
      <c r="Q210" s="60"/>
      <c r="R210" s="52">
        <v>2013</v>
      </c>
      <c r="S210" s="52" t="s">
        <v>493</v>
      </c>
      <c r="T210" s="52" t="s">
        <v>20</v>
      </c>
      <c r="U210" s="52" t="s">
        <v>224</v>
      </c>
      <c r="V210" s="628" t="s">
        <v>415</v>
      </c>
      <c r="W210" s="55">
        <v>0.40906039999999999</v>
      </c>
      <c r="X210" s="56">
        <v>0.33001910000000001</v>
      </c>
      <c r="Y210" s="56">
        <v>0.33001910000000001</v>
      </c>
      <c r="Z210" s="55">
        <f t="shared" si="105"/>
        <v>7.9041299999999981E-2</v>
      </c>
      <c r="AA210" s="56">
        <f t="shared" si="106"/>
        <v>7.9041299999999981E-2</v>
      </c>
      <c r="AB210" s="57"/>
      <c r="AC210" s="61">
        <f t="shared" si="107"/>
        <v>0.19322647706793419</v>
      </c>
      <c r="AD210" s="61">
        <f t="shared" si="108"/>
        <v>0.19322647706793419</v>
      </c>
      <c r="AE210" s="61">
        <f t="shared" si="109"/>
        <v>0</v>
      </c>
      <c r="AF210" s="59">
        <f t="shared" si="110"/>
        <v>1</v>
      </c>
      <c r="AG210" s="60"/>
    </row>
    <row r="211" spans="1:33" ht="11.45" customHeight="1" x14ac:dyDescent="0.2">
      <c r="A211" s="52">
        <v>2010</v>
      </c>
      <c r="B211" s="232" t="s">
        <v>562</v>
      </c>
      <c r="C211" s="52" t="s">
        <v>493</v>
      </c>
      <c r="D211" s="52" t="s">
        <v>4</v>
      </c>
      <c r="E211" s="52" t="s">
        <v>225</v>
      </c>
      <c r="F211" s="628" t="s">
        <v>415</v>
      </c>
      <c r="G211" s="55">
        <v>0.45027739999999999</v>
      </c>
      <c r="H211" s="56">
        <v>0.33831099999999997</v>
      </c>
      <c r="I211" s="56">
        <v>0.33831099999999997</v>
      </c>
      <c r="J211" s="55">
        <f t="shared" si="98"/>
        <v>0.11196640000000002</v>
      </c>
      <c r="K211" s="56">
        <f t="shared" si="99"/>
        <v>0.11196640000000002</v>
      </c>
      <c r="L211" s="57"/>
      <c r="M211" s="61">
        <f t="shared" si="100"/>
        <v>0.24866093656932375</v>
      </c>
      <c r="N211" s="61">
        <f t="shared" si="101"/>
        <v>0.24866093656932375</v>
      </c>
      <c r="O211" s="61">
        <f t="shared" si="102"/>
        <v>0</v>
      </c>
      <c r="P211" s="59">
        <f t="shared" si="103"/>
        <v>1</v>
      </c>
      <c r="Q211" s="60"/>
      <c r="R211" s="52">
        <v>2010</v>
      </c>
      <c r="S211" s="52" t="s">
        <v>493</v>
      </c>
      <c r="T211" s="52" t="s">
        <v>4</v>
      </c>
      <c r="U211" s="52" t="s">
        <v>225</v>
      </c>
      <c r="V211" s="628" t="s">
        <v>415</v>
      </c>
      <c r="W211" s="55">
        <v>0.41200769999999998</v>
      </c>
      <c r="X211" s="56">
        <v>0.33723009999999998</v>
      </c>
      <c r="Y211" s="56">
        <v>0.33723009999999998</v>
      </c>
      <c r="Z211" s="55">
        <f t="shared" si="105"/>
        <v>7.47776E-2</v>
      </c>
      <c r="AA211" s="56">
        <f t="shared" si="106"/>
        <v>7.47776E-2</v>
      </c>
      <c r="AB211" s="57"/>
      <c r="AC211" s="61">
        <f t="shared" si="107"/>
        <v>0.18149563709610284</v>
      </c>
      <c r="AD211" s="61">
        <f t="shared" si="108"/>
        <v>0.18149563709610284</v>
      </c>
      <c r="AE211" s="61">
        <f t="shared" si="109"/>
        <v>0</v>
      </c>
      <c r="AF211" s="59">
        <f t="shared" si="110"/>
        <v>1</v>
      </c>
      <c r="AG211" s="60"/>
    </row>
    <row r="212" spans="1:33" ht="11.45" customHeight="1" x14ac:dyDescent="0.2">
      <c r="A212" s="52">
        <v>2007</v>
      </c>
      <c r="B212" s="232" t="s">
        <v>562</v>
      </c>
      <c r="C212" s="52" t="s">
        <v>493</v>
      </c>
      <c r="D212" s="52" t="s">
        <v>6</v>
      </c>
      <c r="E212" s="52" t="s">
        <v>226</v>
      </c>
      <c r="F212" s="628" t="s">
        <v>415</v>
      </c>
      <c r="G212" s="55">
        <v>0.4457045</v>
      </c>
      <c r="H212" s="56">
        <v>0.34952420000000001</v>
      </c>
      <c r="I212" s="56">
        <v>0.34952420000000001</v>
      </c>
      <c r="J212" s="55">
        <f t="shared" si="98"/>
        <v>9.6180299999999996E-2</v>
      </c>
      <c r="K212" s="56">
        <f t="shared" si="99"/>
        <v>9.6180299999999996E-2</v>
      </c>
      <c r="L212" s="57"/>
      <c r="M212" s="61">
        <f t="shared" si="100"/>
        <v>0.21579387239751899</v>
      </c>
      <c r="N212" s="61">
        <f t="shared" si="101"/>
        <v>0.21579387239751899</v>
      </c>
      <c r="O212" s="61">
        <f t="shared" si="102"/>
        <v>0</v>
      </c>
      <c r="P212" s="59">
        <f t="shared" si="103"/>
        <v>1</v>
      </c>
      <c r="Q212" s="60"/>
      <c r="R212" s="52">
        <v>2007</v>
      </c>
      <c r="S212" s="52" t="s">
        <v>493</v>
      </c>
      <c r="T212" s="52" t="s">
        <v>6</v>
      </c>
      <c r="U212" s="52" t="s">
        <v>226</v>
      </c>
      <c r="V212" s="628" t="s">
        <v>415</v>
      </c>
      <c r="W212" s="55">
        <v>0.40056340000000001</v>
      </c>
      <c r="X212" s="56">
        <v>0.34347240000000001</v>
      </c>
      <c r="Y212" s="56">
        <v>0.34347240000000001</v>
      </c>
      <c r="Z212" s="55">
        <f t="shared" si="105"/>
        <v>5.7091000000000003E-2</v>
      </c>
      <c r="AA212" s="56">
        <f t="shared" si="106"/>
        <v>5.7091000000000003E-2</v>
      </c>
      <c r="AB212" s="57"/>
      <c r="AC212" s="61">
        <f t="shared" si="107"/>
        <v>0.14252675107111634</v>
      </c>
      <c r="AD212" s="61">
        <f t="shared" si="108"/>
        <v>0.14252675107111634</v>
      </c>
      <c r="AE212" s="61">
        <f t="shared" si="109"/>
        <v>0</v>
      </c>
      <c r="AF212" s="59">
        <f t="shared" si="110"/>
        <v>1</v>
      </c>
      <c r="AG212" s="60"/>
    </row>
    <row r="213" spans="1:33" ht="11.45" customHeight="1" x14ac:dyDescent="0.2">
      <c r="A213" s="52">
        <v>2004</v>
      </c>
      <c r="B213" s="232" t="s">
        <v>562</v>
      </c>
      <c r="C213" s="52" t="s">
        <v>493</v>
      </c>
      <c r="D213" s="52" t="s">
        <v>8</v>
      </c>
      <c r="E213" s="52" t="s">
        <v>227</v>
      </c>
      <c r="F213" s="628" t="s">
        <v>415</v>
      </c>
      <c r="G213" s="55">
        <v>0.49202259999999998</v>
      </c>
      <c r="H213" s="56">
        <v>0.38808599999999999</v>
      </c>
      <c r="I213" s="56">
        <v>0.38808599999999999</v>
      </c>
      <c r="J213" s="55">
        <f t="shared" si="98"/>
        <v>0.10393659999999999</v>
      </c>
      <c r="K213" s="56">
        <f t="shared" si="99"/>
        <v>0.10393659999999999</v>
      </c>
      <c r="L213" s="57"/>
      <c r="M213" s="61">
        <f t="shared" si="100"/>
        <v>0.21124354856870395</v>
      </c>
      <c r="N213" s="61">
        <f t="shared" si="101"/>
        <v>0.21124354856870395</v>
      </c>
      <c r="O213" s="61">
        <f t="shared" si="102"/>
        <v>0</v>
      </c>
      <c r="P213" s="59">
        <f t="shared" si="103"/>
        <v>1</v>
      </c>
      <c r="Q213" s="60"/>
      <c r="R213" s="52">
        <v>2004</v>
      </c>
      <c r="S213" s="52" t="s">
        <v>493</v>
      </c>
      <c r="T213" s="52" t="s">
        <v>8</v>
      </c>
      <c r="U213" s="52" t="s">
        <v>227</v>
      </c>
      <c r="V213" s="628" t="s">
        <v>415</v>
      </c>
      <c r="W213" s="55">
        <v>0.44832329999999998</v>
      </c>
      <c r="X213" s="56">
        <v>0.38514870000000001</v>
      </c>
      <c r="Y213" s="56">
        <v>0.38514870000000001</v>
      </c>
      <c r="Z213" s="55">
        <f t="shared" si="105"/>
        <v>6.317459999999997E-2</v>
      </c>
      <c r="AA213" s="56">
        <f t="shared" si="106"/>
        <v>6.317459999999997E-2</v>
      </c>
      <c r="AB213" s="57"/>
      <c r="AC213" s="61">
        <f t="shared" si="107"/>
        <v>0.14091304199447133</v>
      </c>
      <c r="AD213" s="61">
        <f t="shared" si="108"/>
        <v>0.14091304199447133</v>
      </c>
      <c r="AE213" s="61">
        <f t="shared" si="109"/>
        <v>0</v>
      </c>
      <c r="AF213" s="59">
        <f t="shared" si="110"/>
        <v>1</v>
      </c>
      <c r="AG213" s="60"/>
    </row>
    <row r="214" spans="1:33" ht="11.45" customHeight="1" x14ac:dyDescent="0.2">
      <c r="A214" s="52">
        <v>2000</v>
      </c>
      <c r="B214" s="232" t="s">
        <v>562</v>
      </c>
      <c r="C214" s="52" t="s">
        <v>493</v>
      </c>
      <c r="D214" s="52" t="s">
        <v>10</v>
      </c>
      <c r="E214" s="52" t="s">
        <v>228</v>
      </c>
      <c r="F214" s="628" t="s">
        <v>415</v>
      </c>
      <c r="G214" s="55">
        <v>0.50691410000000003</v>
      </c>
      <c r="H214" s="56">
        <v>0.40831129999999999</v>
      </c>
      <c r="I214" s="56">
        <v>0.40831129999999999</v>
      </c>
      <c r="J214" s="55">
        <f t="shared" si="98"/>
        <v>9.8602800000000046E-2</v>
      </c>
      <c r="K214" s="56">
        <f t="shared" si="99"/>
        <v>9.8602800000000046E-2</v>
      </c>
      <c r="L214" s="57"/>
      <c r="M214" s="61">
        <f t="shared" si="100"/>
        <v>0.19451579666061772</v>
      </c>
      <c r="N214" s="61">
        <f t="shared" si="101"/>
        <v>0.19451579666061772</v>
      </c>
      <c r="O214" s="61">
        <f t="shared" si="102"/>
        <v>0</v>
      </c>
      <c r="P214" s="59">
        <f t="shared" si="103"/>
        <v>1</v>
      </c>
      <c r="Q214" s="60"/>
      <c r="R214" s="52">
        <v>2000</v>
      </c>
      <c r="S214" s="52" t="s">
        <v>493</v>
      </c>
      <c r="T214" s="52" t="s">
        <v>10</v>
      </c>
      <c r="U214" s="52" t="s">
        <v>228</v>
      </c>
      <c r="V214" s="628" t="s">
        <v>415</v>
      </c>
      <c r="W214" s="55">
        <v>0.4766358</v>
      </c>
      <c r="X214" s="56">
        <v>0.40974319999999997</v>
      </c>
      <c r="Y214" s="56">
        <v>0.40974319999999997</v>
      </c>
      <c r="Z214" s="55">
        <f t="shared" si="105"/>
        <v>6.6892600000000024E-2</v>
      </c>
      <c r="AA214" s="56">
        <f t="shared" si="106"/>
        <v>6.6892600000000024E-2</v>
      </c>
      <c r="AB214" s="57"/>
      <c r="AC214" s="61">
        <f t="shared" si="107"/>
        <v>0.14034321383328743</v>
      </c>
      <c r="AD214" s="61">
        <f t="shared" si="108"/>
        <v>0.14034321383328743</v>
      </c>
      <c r="AE214" s="61">
        <f t="shared" si="109"/>
        <v>0</v>
      </c>
      <c r="AF214" s="59">
        <f t="shared" si="110"/>
        <v>1</v>
      </c>
      <c r="AG214" s="60"/>
    </row>
    <row r="215" spans="1:33" ht="11.45" customHeight="1" x14ac:dyDescent="0.2">
      <c r="A215" s="78">
        <v>2013</v>
      </c>
      <c r="B215" s="448" t="s">
        <v>560</v>
      </c>
      <c r="C215" s="78" t="s">
        <v>494</v>
      </c>
      <c r="D215" s="78" t="s">
        <v>20</v>
      </c>
      <c r="E215" s="78" t="s">
        <v>229</v>
      </c>
      <c r="F215" s="630" t="s">
        <v>415</v>
      </c>
      <c r="G215" s="79">
        <v>0.51831139999999998</v>
      </c>
      <c r="H215" s="80">
        <v>0.3315805</v>
      </c>
      <c r="I215" s="80">
        <v>0.3315805</v>
      </c>
      <c r="J215" s="79">
        <f t="shared" si="98"/>
        <v>0.18673089999999998</v>
      </c>
      <c r="K215" s="80">
        <f t="shared" si="99"/>
        <v>0.18673089999999998</v>
      </c>
      <c r="L215" s="81"/>
      <c r="M215" s="82">
        <f t="shared" si="100"/>
        <v>0.36026778496479139</v>
      </c>
      <c r="N215" s="82">
        <f t="shared" si="101"/>
        <v>0.36026778496479139</v>
      </c>
      <c r="O215" s="82">
        <f t="shared" si="102"/>
        <v>0</v>
      </c>
      <c r="P215" s="83">
        <f t="shared" si="103"/>
        <v>1</v>
      </c>
      <c r="Q215" s="84"/>
      <c r="R215" s="78">
        <v>2013</v>
      </c>
      <c r="S215" s="78" t="s">
        <v>494</v>
      </c>
      <c r="T215" s="78" t="s">
        <v>20</v>
      </c>
      <c r="U215" s="78" t="s">
        <v>229</v>
      </c>
      <c r="V215" s="630" t="s">
        <v>415</v>
      </c>
      <c r="W215" s="79">
        <v>0.46784029999999999</v>
      </c>
      <c r="X215" s="80">
        <v>0.33316780000000001</v>
      </c>
      <c r="Y215" s="80">
        <v>0.33316780000000001</v>
      </c>
      <c r="Z215" s="79">
        <f t="shared" si="105"/>
        <v>0.13467249999999997</v>
      </c>
      <c r="AA215" s="80">
        <f t="shared" si="106"/>
        <v>0.13467249999999997</v>
      </c>
      <c r="AB215" s="81"/>
      <c r="AC215" s="82">
        <f t="shared" si="107"/>
        <v>0.28785998127993673</v>
      </c>
      <c r="AD215" s="82">
        <f t="shared" si="108"/>
        <v>0.28785998127993673</v>
      </c>
      <c r="AE215" s="82">
        <f t="shared" si="109"/>
        <v>0</v>
      </c>
      <c r="AF215" s="83">
        <f t="shared" si="110"/>
        <v>1</v>
      </c>
      <c r="AG215" s="84"/>
    </row>
    <row r="216" spans="1:33" ht="11.45" customHeight="1" x14ac:dyDescent="0.2">
      <c r="A216" s="52">
        <v>2010</v>
      </c>
      <c r="B216" s="232" t="s">
        <v>560</v>
      </c>
      <c r="C216" s="52" t="s">
        <v>494</v>
      </c>
      <c r="D216" s="52" t="s">
        <v>4</v>
      </c>
      <c r="E216" s="52" t="s">
        <v>230</v>
      </c>
      <c r="F216" s="628" t="s">
        <v>415</v>
      </c>
      <c r="G216" s="55">
        <v>0.51287780000000005</v>
      </c>
      <c r="H216" s="56">
        <v>0.32366339999999999</v>
      </c>
      <c r="I216" s="56">
        <v>0.32366339999999999</v>
      </c>
      <c r="J216" s="55">
        <f t="shared" si="98"/>
        <v>0.18921440000000006</v>
      </c>
      <c r="K216" s="56">
        <f t="shared" si="99"/>
        <v>0.18921440000000006</v>
      </c>
      <c r="L216" s="57"/>
      <c r="M216" s="58">
        <f t="shared" si="100"/>
        <v>0.36892686717966744</v>
      </c>
      <c r="N216" s="58">
        <f t="shared" si="101"/>
        <v>0.36892686717966744</v>
      </c>
      <c r="O216" s="58">
        <f t="shared" si="102"/>
        <v>0</v>
      </c>
      <c r="P216" s="59">
        <f t="shared" si="103"/>
        <v>1</v>
      </c>
      <c r="Q216" s="60"/>
      <c r="R216" s="52">
        <v>2010</v>
      </c>
      <c r="S216" s="52" t="s">
        <v>494</v>
      </c>
      <c r="T216" s="52" t="s">
        <v>4</v>
      </c>
      <c r="U216" s="52" t="s">
        <v>230</v>
      </c>
      <c r="V216" s="628" t="s">
        <v>415</v>
      </c>
      <c r="W216" s="55">
        <v>0.46109460000000002</v>
      </c>
      <c r="X216" s="56">
        <v>0.32919090000000001</v>
      </c>
      <c r="Y216" s="56">
        <v>0.32919090000000001</v>
      </c>
      <c r="Z216" s="55">
        <f t="shared" si="105"/>
        <v>0.13190370000000001</v>
      </c>
      <c r="AA216" s="56">
        <f t="shared" si="106"/>
        <v>0.13190370000000001</v>
      </c>
      <c r="AB216" s="57"/>
      <c r="AC216" s="58">
        <f t="shared" si="107"/>
        <v>0.28606646011469233</v>
      </c>
      <c r="AD216" s="58">
        <f t="shared" si="108"/>
        <v>0.28606646011469233</v>
      </c>
      <c r="AE216" s="58">
        <f t="shared" si="109"/>
        <v>0</v>
      </c>
      <c r="AF216" s="59">
        <f t="shared" si="110"/>
        <v>1</v>
      </c>
      <c r="AG216" s="60"/>
    </row>
    <row r="217" spans="1:33" ht="11.45" customHeight="1" x14ac:dyDescent="0.2">
      <c r="A217" s="68">
        <v>2006</v>
      </c>
      <c r="B217" s="255" t="s">
        <v>560</v>
      </c>
      <c r="C217" s="68" t="s">
        <v>494</v>
      </c>
      <c r="D217" s="68" t="s">
        <v>6</v>
      </c>
      <c r="E217" s="68" t="s">
        <v>231</v>
      </c>
      <c r="F217" s="629" t="s">
        <v>415</v>
      </c>
      <c r="G217" s="72">
        <v>0.47159849999999998</v>
      </c>
      <c r="H217" s="73">
        <v>0.34303270000000002</v>
      </c>
      <c r="I217" s="73">
        <v>0.34303270000000002</v>
      </c>
      <c r="J217" s="72">
        <f t="shared" si="98"/>
        <v>0.12856579999999995</v>
      </c>
      <c r="K217" s="73">
        <f t="shared" si="99"/>
        <v>0.12856579999999995</v>
      </c>
      <c r="L217" s="74"/>
      <c r="M217" s="75">
        <f t="shared" si="100"/>
        <v>0.27261706727226648</v>
      </c>
      <c r="N217" s="75">
        <f t="shared" si="101"/>
        <v>0.27261706727226648</v>
      </c>
      <c r="O217" s="75">
        <f t="shared" si="102"/>
        <v>0</v>
      </c>
      <c r="P217" s="76">
        <f t="shared" si="103"/>
        <v>1</v>
      </c>
      <c r="Q217" s="77"/>
      <c r="R217" s="68">
        <v>2006</v>
      </c>
      <c r="S217" s="68" t="s">
        <v>494</v>
      </c>
      <c r="T217" s="68" t="s">
        <v>6</v>
      </c>
      <c r="U217" s="68" t="s">
        <v>231</v>
      </c>
      <c r="V217" s="629" t="s">
        <v>415</v>
      </c>
      <c r="W217" s="72">
        <v>0.42736669999999999</v>
      </c>
      <c r="X217" s="73">
        <v>0.33774609999999999</v>
      </c>
      <c r="Y217" s="73">
        <v>0.33774609999999999</v>
      </c>
      <c r="Z217" s="72">
        <f t="shared" si="105"/>
        <v>8.9620599999999995E-2</v>
      </c>
      <c r="AA217" s="73">
        <f t="shared" si="106"/>
        <v>8.9620599999999995E-2</v>
      </c>
      <c r="AB217" s="74"/>
      <c r="AC217" s="75">
        <f t="shared" si="107"/>
        <v>0.20970421888275337</v>
      </c>
      <c r="AD217" s="75">
        <f t="shared" si="108"/>
        <v>0.20970421888275337</v>
      </c>
      <c r="AE217" s="75">
        <f t="shared" si="109"/>
        <v>0</v>
      </c>
      <c r="AF217" s="76">
        <f t="shared" si="110"/>
        <v>1</v>
      </c>
      <c r="AG217" s="77"/>
    </row>
    <row r="218" spans="1:33" ht="11.45" customHeight="1" x14ac:dyDescent="0.2">
      <c r="A218" s="4">
        <v>2013</v>
      </c>
      <c r="B218" s="222" t="s">
        <v>565</v>
      </c>
      <c r="C218" s="4" t="s">
        <v>495</v>
      </c>
      <c r="D218" s="4" t="s">
        <v>20</v>
      </c>
      <c r="E218" s="4" t="s">
        <v>232</v>
      </c>
      <c r="F218" s="128" t="s">
        <v>314</v>
      </c>
      <c r="G218" s="13">
        <v>0.42501420000000001</v>
      </c>
      <c r="H218" s="14">
        <v>0.2872014</v>
      </c>
      <c r="I218" s="14">
        <v>0.26834849999999999</v>
      </c>
      <c r="J218" s="13">
        <f t="shared" si="98"/>
        <v>0.15666570000000002</v>
      </c>
      <c r="K218" s="14">
        <f t="shared" si="99"/>
        <v>0.13781280000000001</v>
      </c>
      <c r="L218" s="15">
        <f t="shared" si="99"/>
        <v>1.8852900000000006E-2</v>
      </c>
      <c r="M218" s="33">
        <f t="shared" si="100"/>
        <v>0.36861286046442687</v>
      </c>
      <c r="N218" s="33">
        <f t="shared" si="101"/>
        <v>0.32425457784704609</v>
      </c>
      <c r="O218" s="33">
        <f t="shared" si="102"/>
        <v>4.4358282617380798E-2</v>
      </c>
      <c r="P218" s="34">
        <f t="shared" si="103"/>
        <v>0.87966159791198706</v>
      </c>
      <c r="Q218" s="35">
        <f t="shared" si="104"/>
        <v>0.1203384020880129</v>
      </c>
      <c r="R218" s="4">
        <v>2013</v>
      </c>
      <c r="S218" s="4" t="s">
        <v>495</v>
      </c>
      <c r="T218" s="4" t="s">
        <v>20</v>
      </c>
      <c r="U218" s="4" t="s">
        <v>232</v>
      </c>
      <c r="V218" s="128" t="s">
        <v>314</v>
      </c>
      <c r="W218" s="13">
        <v>0.36096250000000002</v>
      </c>
      <c r="X218" s="14">
        <v>0.28274450000000001</v>
      </c>
      <c r="Y218" s="14">
        <v>0.2686926</v>
      </c>
      <c r="Z218" s="13">
        <f t="shared" si="105"/>
        <v>9.2269900000000016E-2</v>
      </c>
      <c r="AA218" s="14">
        <f t="shared" si="106"/>
        <v>7.821800000000001E-2</v>
      </c>
      <c r="AB218" s="15">
        <f t="shared" si="106"/>
        <v>1.4051900000000006E-2</v>
      </c>
      <c r="AC218" s="33">
        <f t="shared" si="107"/>
        <v>0.25562184437441565</v>
      </c>
      <c r="AD218" s="33">
        <f t="shared" si="108"/>
        <v>0.21669286975793886</v>
      </c>
      <c r="AE218" s="33">
        <f t="shared" si="109"/>
        <v>3.8928974616476798E-2</v>
      </c>
      <c r="AF218" s="34">
        <f t="shared" si="110"/>
        <v>0.84770873275033354</v>
      </c>
      <c r="AG218" s="35">
        <f t="shared" si="111"/>
        <v>0.15229126724966652</v>
      </c>
    </row>
    <row r="219" spans="1:33" ht="11.45" customHeight="1" x14ac:dyDescent="0.2">
      <c r="A219" s="4">
        <v>2010</v>
      </c>
      <c r="B219" s="222" t="s">
        <v>565</v>
      </c>
      <c r="C219" s="4" t="s">
        <v>495</v>
      </c>
      <c r="D219" s="4" t="s">
        <v>4</v>
      </c>
      <c r="E219" s="4" t="s">
        <v>233</v>
      </c>
      <c r="F219" s="128" t="s">
        <v>314</v>
      </c>
      <c r="G219" s="13">
        <v>0.4291509</v>
      </c>
      <c r="H219" s="14">
        <v>0.28034989999999999</v>
      </c>
      <c r="I219" s="14">
        <v>0.26242369999999998</v>
      </c>
      <c r="J219" s="13">
        <f t="shared" si="98"/>
        <v>0.16672720000000002</v>
      </c>
      <c r="K219" s="14">
        <f t="shared" si="99"/>
        <v>0.14880100000000002</v>
      </c>
      <c r="L219" s="15">
        <f t="shared" si="99"/>
        <v>1.7926200000000003E-2</v>
      </c>
      <c r="M219" s="33">
        <f t="shared" si="100"/>
        <v>0.38850483594465263</v>
      </c>
      <c r="N219" s="33">
        <f t="shared" si="101"/>
        <v>0.34673351494777249</v>
      </c>
      <c r="O219" s="33">
        <f t="shared" si="102"/>
        <v>4.1771320996880128E-2</v>
      </c>
      <c r="P219" s="34">
        <f t="shared" si="103"/>
        <v>0.89248185059186502</v>
      </c>
      <c r="Q219" s="35">
        <f t="shared" si="104"/>
        <v>0.10751814940813498</v>
      </c>
      <c r="R219" s="4">
        <v>2010</v>
      </c>
      <c r="S219" s="4" t="s">
        <v>495</v>
      </c>
      <c r="T219" s="4" t="s">
        <v>4</v>
      </c>
      <c r="U219" s="4" t="s">
        <v>233</v>
      </c>
      <c r="V219" s="128" t="s">
        <v>314</v>
      </c>
      <c r="W219" s="13">
        <v>0.37010769999999998</v>
      </c>
      <c r="X219" s="14">
        <v>0.27532879999999998</v>
      </c>
      <c r="Y219" s="14">
        <v>0.26134370000000001</v>
      </c>
      <c r="Z219" s="13">
        <f t="shared" si="105"/>
        <v>0.10876399999999997</v>
      </c>
      <c r="AA219" s="14">
        <f t="shared" si="106"/>
        <v>9.4778899999999999E-2</v>
      </c>
      <c r="AB219" s="15">
        <f t="shared" si="106"/>
        <v>1.3985099999999973E-2</v>
      </c>
      <c r="AC219" s="33">
        <f t="shared" si="107"/>
        <v>0.29387121640538683</v>
      </c>
      <c r="AD219" s="33">
        <f t="shared" si="108"/>
        <v>0.25608464779306134</v>
      </c>
      <c r="AE219" s="33">
        <f t="shared" si="109"/>
        <v>3.7786568612325475E-2</v>
      </c>
      <c r="AF219" s="34">
        <f t="shared" si="110"/>
        <v>0.87141793240410448</v>
      </c>
      <c r="AG219" s="35">
        <f t="shared" si="111"/>
        <v>0.12858206759589549</v>
      </c>
    </row>
    <row r="220" spans="1:33" ht="11.45" customHeight="1" x14ac:dyDescent="0.2">
      <c r="A220" s="4">
        <v>2007</v>
      </c>
      <c r="B220" s="222" t="s">
        <v>565</v>
      </c>
      <c r="C220" s="4" t="s">
        <v>495</v>
      </c>
      <c r="D220" s="4" t="s">
        <v>6</v>
      </c>
      <c r="E220" s="4" t="s">
        <v>234</v>
      </c>
      <c r="F220" s="128" t="s">
        <v>314</v>
      </c>
      <c r="G220" s="13">
        <v>0.50310189999999999</v>
      </c>
      <c r="H220" s="14">
        <v>0.38890170000000002</v>
      </c>
      <c r="I220" s="14">
        <v>0.24764920000000001</v>
      </c>
      <c r="J220" s="13">
        <f t="shared" si="98"/>
        <v>0.25545269999999998</v>
      </c>
      <c r="K220" s="14">
        <f t="shared" si="99"/>
        <v>0.11420019999999997</v>
      </c>
      <c r="L220" s="15">
        <f t="shared" si="99"/>
        <v>0.1412525</v>
      </c>
      <c r="M220" s="33">
        <f t="shared" si="100"/>
        <v>0.507755387129327</v>
      </c>
      <c r="N220" s="33">
        <f t="shared" si="101"/>
        <v>0.22699218587725464</v>
      </c>
      <c r="O220" s="33">
        <f t="shared" si="102"/>
        <v>0.28076320125207238</v>
      </c>
      <c r="P220" s="34">
        <f t="shared" si="103"/>
        <v>0.44705027584362972</v>
      </c>
      <c r="Q220" s="35">
        <f t="shared" si="104"/>
        <v>0.55294972415637034</v>
      </c>
      <c r="R220" s="4">
        <v>2007</v>
      </c>
      <c r="S220" s="4" t="s">
        <v>495</v>
      </c>
      <c r="T220" s="4" t="s">
        <v>6</v>
      </c>
      <c r="U220" s="4" t="s">
        <v>234</v>
      </c>
      <c r="V220" s="128" t="s">
        <v>314</v>
      </c>
      <c r="W220" s="13">
        <v>0.44056309999999999</v>
      </c>
      <c r="X220" s="14">
        <v>0.37127670000000002</v>
      </c>
      <c r="Y220" s="14">
        <v>0.24201700000000001</v>
      </c>
      <c r="Z220" s="13">
        <f t="shared" si="105"/>
        <v>0.19854609999999998</v>
      </c>
      <c r="AA220" s="14">
        <f t="shared" si="106"/>
        <v>6.928639999999997E-2</v>
      </c>
      <c r="AB220" s="15">
        <f t="shared" si="106"/>
        <v>0.12925970000000001</v>
      </c>
      <c r="AC220" s="33">
        <f t="shared" si="107"/>
        <v>0.45066438837024703</v>
      </c>
      <c r="AD220" s="33">
        <f t="shared" si="108"/>
        <v>0.15726782383726637</v>
      </c>
      <c r="AE220" s="33">
        <f t="shared" si="109"/>
        <v>0.29339656453298063</v>
      </c>
      <c r="AF220" s="34">
        <f t="shared" si="110"/>
        <v>0.34896882890170083</v>
      </c>
      <c r="AG220" s="35">
        <f t="shared" si="111"/>
        <v>0.65103117109829922</v>
      </c>
    </row>
    <row r="221" spans="1:33" ht="11.45" customHeight="1" x14ac:dyDescent="0.2">
      <c r="A221" s="4">
        <v>2004</v>
      </c>
      <c r="B221" s="222" t="s">
        <v>565</v>
      </c>
      <c r="C221" s="4" t="s">
        <v>495</v>
      </c>
      <c r="D221" s="4" t="s">
        <v>8</v>
      </c>
      <c r="E221" s="4" t="s">
        <v>235</v>
      </c>
      <c r="F221" s="128" t="s">
        <v>314</v>
      </c>
      <c r="G221" s="13">
        <v>0.47361690000000001</v>
      </c>
      <c r="H221" s="14">
        <v>0.33180690000000002</v>
      </c>
      <c r="I221" s="14">
        <v>0.26901069999999999</v>
      </c>
      <c r="J221" s="13">
        <f t="shared" si="98"/>
        <v>0.20460620000000002</v>
      </c>
      <c r="K221" s="14">
        <f t="shared" si="99"/>
        <v>0.14180999999999999</v>
      </c>
      <c r="L221" s="15">
        <f t="shared" si="99"/>
        <v>6.2796200000000024E-2</v>
      </c>
      <c r="M221" s="33">
        <f t="shared" si="100"/>
        <v>0.43200781053209886</v>
      </c>
      <c r="N221" s="33">
        <f t="shared" si="101"/>
        <v>0.29941921413699552</v>
      </c>
      <c r="O221" s="33">
        <f t="shared" si="102"/>
        <v>0.13258859639510334</v>
      </c>
      <c r="P221" s="34">
        <f t="shared" si="103"/>
        <v>0.69308750174725875</v>
      </c>
      <c r="Q221" s="35">
        <f t="shared" si="104"/>
        <v>0.30691249825274119</v>
      </c>
      <c r="R221" s="4">
        <v>2004</v>
      </c>
      <c r="S221" s="4" t="s">
        <v>495</v>
      </c>
      <c r="T221" s="4" t="s">
        <v>8</v>
      </c>
      <c r="U221" s="4" t="s">
        <v>235</v>
      </c>
      <c r="V221" s="128" t="s">
        <v>314</v>
      </c>
      <c r="W221" s="13">
        <v>0.42286109999999999</v>
      </c>
      <c r="X221" s="14">
        <v>0.32791759999999998</v>
      </c>
      <c r="Y221" s="14">
        <v>0.2668198</v>
      </c>
      <c r="Z221" s="13">
        <f t="shared" si="105"/>
        <v>0.15604129999999999</v>
      </c>
      <c r="AA221" s="14">
        <f t="shared" si="106"/>
        <v>9.4943500000000014E-2</v>
      </c>
      <c r="AB221" s="15">
        <f t="shared" si="106"/>
        <v>6.109779999999998E-2</v>
      </c>
      <c r="AC221" s="33">
        <f t="shared" si="107"/>
        <v>0.3690131345730312</v>
      </c>
      <c r="AD221" s="33">
        <f t="shared" si="108"/>
        <v>0.22452644615454109</v>
      </c>
      <c r="AE221" s="33">
        <f t="shared" si="109"/>
        <v>0.14448668841849011</v>
      </c>
      <c r="AF221" s="34">
        <f t="shared" si="110"/>
        <v>0.60845109595985181</v>
      </c>
      <c r="AG221" s="35">
        <f t="shared" si="111"/>
        <v>0.39154890404014825</v>
      </c>
    </row>
    <row r="222" spans="1:33" ht="11.45" customHeight="1" x14ac:dyDescent="0.2">
      <c r="A222" s="52">
        <v>1996</v>
      </c>
      <c r="B222" s="232" t="s">
        <v>565</v>
      </c>
      <c r="C222" s="52" t="s">
        <v>495</v>
      </c>
      <c r="D222" s="52" t="s">
        <v>12</v>
      </c>
      <c r="E222" s="52" t="s">
        <v>237</v>
      </c>
      <c r="F222" s="628" t="s">
        <v>415</v>
      </c>
      <c r="G222" s="55">
        <v>0.43007800000000002</v>
      </c>
      <c r="H222" s="56">
        <v>0.24964510000000001</v>
      </c>
      <c r="I222" s="56">
        <v>0.24964510000000001</v>
      </c>
      <c r="J222" s="55">
        <f t="shared" si="98"/>
        <v>0.18043290000000001</v>
      </c>
      <c r="K222" s="56">
        <f t="shared" si="99"/>
        <v>0.18043290000000001</v>
      </c>
      <c r="L222" s="57"/>
      <c r="M222" s="61">
        <f t="shared" si="100"/>
        <v>0.41953529359790548</v>
      </c>
      <c r="N222" s="61">
        <f t="shared" si="101"/>
        <v>0.41953529359790548</v>
      </c>
      <c r="O222" s="61">
        <f t="shared" si="102"/>
        <v>0</v>
      </c>
      <c r="P222" s="59">
        <f t="shared" si="103"/>
        <v>1</v>
      </c>
      <c r="Q222" s="60"/>
      <c r="R222" s="52">
        <v>1996</v>
      </c>
      <c r="S222" s="52" t="s">
        <v>495</v>
      </c>
      <c r="T222" s="52" t="s">
        <v>12</v>
      </c>
      <c r="U222" s="52" t="s">
        <v>237</v>
      </c>
      <c r="V222" s="628" t="s">
        <v>415</v>
      </c>
      <c r="W222" s="55">
        <v>0.38904660000000002</v>
      </c>
      <c r="X222" s="56">
        <v>0.25113780000000002</v>
      </c>
      <c r="Y222" s="56">
        <v>0.25113780000000002</v>
      </c>
      <c r="Z222" s="55">
        <f t="shared" si="105"/>
        <v>0.1379088</v>
      </c>
      <c r="AA222" s="56">
        <f t="shared" si="106"/>
        <v>0.1379088</v>
      </c>
      <c r="AB222" s="57"/>
      <c r="AC222" s="61">
        <f t="shared" si="107"/>
        <v>0.35447887219680108</v>
      </c>
      <c r="AD222" s="61">
        <f t="shared" si="108"/>
        <v>0.35447887219680108</v>
      </c>
      <c r="AE222" s="61">
        <f t="shared" si="109"/>
        <v>0</v>
      </c>
      <c r="AF222" s="59">
        <f t="shared" si="110"/>
        <v>1</v>
      </c>
      <c r="AG222" s="60"/>
    </row>
    <row r="223" spans="1:33" ht="11.45" customHeight="1" x14ac:dyDescent="0.2">
      <c r="A223" s="4">
        <v>1992</v>
      </c>
      <c r="B223" s="222" t="s">
        <v>565</v>
      </c>
      <c r="C223" s="4" t="s">
        <v>495</v>
      </c>
      <c r="D223" s="4" t="s">
        <v>14</v>
      </c>
      <c r="E223" s="4" t="s">
        <v>238</v>
      </c>
      <c r="F223" s="128" t="s">
        <v>314</v>
      </c>
      <c r="G223" s="5">
        <v>0.40134059999999999</v>
      </c>
      <c r="H223" s="6">
        <v>0.21566109999999999</v>
      </c>
      <c r="I223" s="146">
        <v>0.18915850000000001</v>
      </c>
      <c r="J223" s="202">
        <f t="shared" ref="J223" si="128">G223-I223</f>
        <v>0.21218209999999998</v>
      </c>
      <c r="K223" s="203">
        <f t="shared" ref="K223" si="129">G223-H223</f>
        <v>0.1856795</v>
      </c>
      <c r="L223" s="204">
        <f t="shared" ref="L223" si="130">H223-I223</f>
        <v>2.6502599999999987E-2</v>
      </c>
      <c r="M223" s="33">
        <f t="shared" ref="M223" si="131">(G223-I223)/G223</f>
        <v>0.52868336769317625</v>
      </c>
      <c r="N223" s="33">
        <f t="shared" ref="N223" si="132">(G223-H223)/G223</f>
        <v>0.46264818460928198</v>
      </c>
      <c r="O223" s="33">
        <f t="shared" ref="O223" si="133">(H223-I223)/G223</f>
        <v>6.6035183083894292E-2</v>
      </c>
      <c r="P223" s="34">
        <f t="shared" ref="P223" si="134">(G223-H223)/(G223-I223)</f>
        <v>0.87509502450960763</v>
      </c>
      <c r="Q223" s="35">
        <f t="shared" ref="Q223" si="135">(H223-I223)/(G223-I223)</f>
        <v>0.12490497549039239</v>
      </c>
      <c r="R223" s="4">
        <v>1992</v>
      </c>
      <c r="S223" s="4" t="s">
        <v>495</v>
      </c>
      <c r="T223" s="4" t="s">
        <v>14</v>
      </c>
      <c r="U223" s="4" t="s">
        <v>238</v>
      </c>
      <c r="V223" s="128" t="s">
        <v>314</v>
      </c>
      <c r="W223" s="11">
        <v>0.36620390000000003</v>
      </c>
      <c r="X223" s="6">
        <v>0.2149768</v>
      </c>
      <c r="Y223" s="6">
        <v>0.19063379999999999</v>
      </c>
      <c r="Z223" s="202">
        <f t="shared" ref="Z223" si="136">W223-Y223</f>
        <v>0.17557010000000003</v>
      </c>
      <c r="AA223" s="203">
        <f t="shared" ref="AA223" si="137">W223-X223</f>
        <v>0.15122710000000003</v>
      </c>
      <c r="AB223" s="204">
        <f t="shared" ref="AB223" si="138">X223-Y223</f>
        <v>2.4343000000000004E-2</v>
      </c>
      <c r="AC223" s="33">
        <f t="shared" ref="AC223" si="139">(W223-Y223)/W223</f>
        <v>0.47943263302220435</v>
      </c>
      <c r="AD223" s="33">
        <f t="shared" ref="AD223" si="140">(W223-X223)/W223</f>
        <v>0.41295873692224472</v>
      </c>
      <c r="AE223" s="33">
        <f t="shared" ref="AE223" si="141">(X223-Y223)/W223</f>
        <v>6.6473896099959615E-2</v>
      </c>
      <c r="AF223" s="34">
        <f t="shared" ref="AF223" si="142">(W223-X223)/(W223-Y223)</f>
        <v>0.86134882875842755</v>
      </c>
      <c r="AG223" s="35">
        <f t="shared" ref="AG223" si="143">(X223-Y223)/(W223-Y223)</f>
        <v>0.13865117124157245</v>
      </c>
    </row>
    <row r="224" spans="1:33" ht="11.45" customHeight="1" x14ac:dyDescent="0.2">
      <c r="A224" s="78">
        <v>2012</v>
      </c>
      <c r="B224" s="448" t="s">
        <v>565</v>
      </c>
      <c r="C224" s="78" t="s">
        <v>496</v>
      </c>
      <c r="D224" s="78" t="s">
        <v>20</v>
      </c>
      <c r="E224" s="78" t="s">
        <v>239</v>
      </c>
      <c r="F224" s="630" t="s">
        <v>415</v>
      </c>
      <c r="G224" s="79">
        <v>0.4487218</v>
      </c>
      <c r="H224" s="80">
        <v>0.27075110000000002</v>
      </c>
      <c r="I224" s="80">
        <v>0.27075110000000002</v>
      </c>
      <c r="J224" s="79">
        <f t="shared" si="98"/>
        <v>0.17797069999999998</v>
      </c>
      <c r="K224" s="80">
        <f t="shared" si="99"/>
        <v>0.17797069999999998</v>
      </c>
      <c r="L224" s="81"/>
      <c r="M224" s="82">
        <f t="shared" si="100"/>
        <v>0.3966170130356938</v>
      </c>
      <c r="N224" s="82">
        <f t="shared" si="101"/>
        <v>0.3966170130356938</v>
      </c>
      <c r="O224" s="82">
        <f t="shared" si="102"/>
        <v>0</v>
      </c>
      <c r="P224" s="83">
        <f t="shared" si="103"/>
        <v>1</v>
      </c>
      <c r="Q224" s="84"/>
      <c r="R224" s="78">
        <v>2012</v>
      </c>
      <c r="S224" s="78" t="s">
        <v>496</v>
      </c>
      <c r="T224" s="78" t="s">
        <v>20</v>
      </c>
      <c r="U224" s="78" t="s">
        <v>239</v>
      </c>
      <c r="V224" s="630" t="s">
        <v>415</v>
      </c>
      <c r="W224" s="55">
        <v>0.39487879999999997</v>
      </c>
      <c r="X224" s="80">
        <v>0.27586670000000002</v>
      </c>
      <c r="Y224" s="80">
        <v>0.27586670000000002</v>
      </c>
      <c r="Z224" s="79">
        <f t="shared" si="105"/>
        <v>0.11901209999999995</v>
      </c>
      <c r="AA224" s="80">
        <f t="shared" si="106"/>
        <v>0.11901209999999995</v>
      </c>
      <c r="AB224" s="81"/>
      <c r="AC224" s="82">
        <f t="shared" si="107"/>
        <v>0.30138893250283366</v>
      </c>
      <c r="AD224" s="82">
        <f t="shared" si="108"/>
        <v>0.30138893250283366</v>
      </c>
      <c r="AE224" s="82">
        <f t="shared" si="109"/>
        <v>0</v>
      </c>
      <c r="AF224" s="83">
        <f t="shared" si="110"/>
        <v>1</v>
      </c>
      <c r="AG224" s="84"/>
    </row>
    <row r="225" spans="1:33" ht="11.45" customHeight="1" x14ac:dyDescent="0.2">
      <c r="A225" s="52">
        <v>2010</v>
      </c>
      <c r="B225" s="232" t="s">
        <v>565</v>
      </c>
      <c r="C225" s="52" t="s">
        <v>496</v>
      </c>
      <c r="D225" s="52" t="s">
        <v>4</v>
      </c>
      <c r="E225" s="52" t="s">
        <v>240</v>
      </c>
      <c r="F225" s="628" t="s">
        <v>415</v>
      </c>
      <c r="G225" s="55">
        <v>0.41524280000000002</v>
      </c>
      <c r="H225" s="56">
        <v>0.25233660000000002</v>
      </c>
      <c r="I225" s="56">
        <v>0.25233660000000002</v>
      </c>
      <c r="J225" s="55">
        <f t="shared" si="98"/>
        <v>0.1629062</v>
      </c>
      <c r="K225" s="56">
        <f t="shared" si="99"/>
        <v>0.1629062</v>
      </c>
      <c r="L225" s="57"/>
      <c r="M225" s="58">
        <f t="shared" si="100"/>
        <v>0.39231553202126562</v>
      </c>
      <c r="N225" s="58">
        <f t="shared" si="101"/>
        <v>0.39231553202126562</v>
      </c>
      <c r="O225" s="58">
        <f t="shared" si="102"/>
        <v>0</v>
      </c>
      <c r="P225" s="59">
        <f t="shared" si="103"/>
        <v>1</v>
      </c>
      <c r="Q225" s="60"/>
      <c r="R225" s="52">
        <v>2010</v>
      </c>
      <c r="S225" s="52" t="s">
        <v>496</v>
      </c>
      <c r="T225" s="52" t="s">
        <v>4</v>
      </c>
      <c r="U225" s="52" t="s">
        <v>240</v>
      </c>
      <c r="V225" s="628" t="s">
        <v>415</v>
      </c>
      <c r="W225" s="55">
        <v>0.35685090000000003</v>
      </c>
      <c r="X225" s="56">
        <v>0.24902769999999999</v>
      </c>
      <c r="Y225" s="56">
        <v>0.24902769999999999</v>
      </c>
      <c r="Z225" s="55">
        <f t="shared" si="105"/>
        <v>0.10782320000000004</v>
      </c>
      <c r="AA225" s="56">
        <f t="shared" si="106"/>
        <v>0.10782320000000004</v>
      </c>
      <c r="AB225" s="57"/>
      <c r="AC225" s="58">
        <f t="shared" si="107"/>
        <v>0.3021519631868661</v>
      </c>
      <c r="AD225" s="58">
        <f t="shared" si="108"/>
        <v>0.3021519631868661</v>
      </c>
      <c r="AE225" s="58">
        <f t="shared" si="109"/>
        <v>0</v>
      </c>
      <c r="AF225" s="59">
        <f t="shared" si="110"/>
        <v>1</v>
      </c>
      <c r="AG225" s="60"/>
    </row>
    <row r="226" spans="1:33" ht="11.45" customHeight="1" x14ac:dyDescent="0.2">
      <c r="A226" s="52">
        <v>2007</v>
      </c>
      <c r="B226" s="232" t="s">
        <v>565</v>
      </c>
      <c r="C226" s="52" t="s">
        <v>496</v>
      </c>
      <c r="D226" s="52" t="s">
        <v>6</v>
      </c>
      <c r="E226" s="52" t="s">
        <v>241</v>
      </c>
      <c r="F226" s="628" t="s">
        <v>415</v>
      </c>
      <c r="G226" s="55">
        <v>0.39519690000000002</v>
      </c>
      <c r="H226" s="56">
        <v>0.2301096</v>
      </c>
      <c r="I226" s="56">
        <v>0.2301096</v>
      </c>
      <c r="J226" s="55">
        <f t="shared" si="98"/>
        <v>0.16508730000000002</v>
      </c>
      <c r="K226" s="56">
        <f t="shared" si="99"/>
        <v>0.16508730000000002</v>
      </c>
      <c r="L226" s="57"/>
      <c r="M226" s="58">
        <f t="shared" si="100"/>
        <v>0.41773429902916753</v>
      </c>
      <c r="N226" s="58">
        <f t="shared" si="101"/>
        <v>0.41773429902916753</v>
      </c>
      <c r="O226" s="58">
        <f t="shared" si="102"/>
        <v>0</v>
      </c>
      <c r="P226" s="59">
        <f t="shared" si="103"/>
        <v>1</v>
      </c>
      <c r="Q226" s="60"/>
      <c r="R226" s="52">
        <v>2007</v>
      </c>
      <c r="S226" s="52" t="s">
        <v>496</v>
      </c>
      <c r="T226" s="52" t="s">
        <v>6</v>
      </c>
      <c r="U226" s="52" t="s">
        <v>241</v>
      </c>
      <c r="V226" s="628" t="s">
        <v>415</v>
      </c>
      <c r="W226" s="55">
        <v>0.34121089999999998</v>
      </c>
      <c r="X226" s="56">
        <v>0.22545850000000001</v>
      </c>
      <c r="Y226" s="56">
        <v>0.22545850000000001</v>
      </c>
      <c r="Z226" s="55">
        <f t="shared" si="105"/>
        <v>0.11575239999999998</v>
      </c>
      <c r="AA226" s="56">
        <f t="shared" si="106"/>
        <v>0.11575239999999998</v>
      </c>
      <c r="AB226" s="57"/>
      <c r="AC226" s="58">
        <f t="shared" si="107"/>
        <v>0.33924004186267198</v>
      </c>
      <c r="AD226" s="58">
        <f t="shared" si="108"/>
        <v>0.33924004186267198</v>
      </c>
      <c r="AE226" s="58">
        <f t="shared" si="109"/>
        <v>0</v>
      </c>
      <c r="AF226" s="59">
        <f t="shared" si="110"/>
        <v>1</v>
      </c>
      <c r="AG226" s="60"/>
    </row>
    <row r="227" spans="1:33" ht="11.45" customHeight="1" x14ac:dyDescent="0.2">
      <c r="A227" s="52">
        <v>2004</v>
      </c>
      <c r="B227" s="232" t="s">
        <v>565</v>
      </c>
      <c r="C227" s="52" t="s">
        <v>496</v>
      </c>
      <c r="D227" s="52" t="s">
        <v>8</v>
      </c>
      <c r="E227" s="52" t="s">
        <v>242</v>
      </c>
      <c r="F227" s="628" t="s">
        <v>415</v>
      </c>
      <c r="G227" s="55">
        <v>0.39601170000000002</v>
      </c>
      <c r="H227" s="56">
        <v>0.23109469999999999</v>
      </c>
      <c r="I227" s="56">
        <v>0.23109469999999999</v>
      </c>
      <c r="J227" s="55">
        <f t="shared" si="98"/>
        <v>0.16491700000000004</v>
      </c>
      <c r="K227" s="56">
        <f t="shared" si="99"/>
        <v>0.16491700000000004</v>
      </c>
      <c r="L227" s="57"/>
      <c r="M227" s="58">
        <f t="shared" si="100"/>
        <v>0.4164447666571468</v>
      </c>
      <c r="N227" s="58">
        <f t="shared" si="101"/>
        <v>0.4164447666571468</v>
      </c>
      <c r="O227" s="58">
        <f t="shared" si="102"/>
        <v>0</v>
      </c>
      <c r="P227" s="59">
        <f t="shared" si="103"/>
        <v>1</v>
      </c>
      <c r="Q227" s="60"/>
      <c r="R227" s="52">
        <v>2004</v>
      </c>
      <c r="S227" s="52" t="s">
        <v>496</v>
      </c>
      <c r="T227" s="52" t="s">
        <v>8</v>
      </c>
      <c r="U227" s="52" t="s">
        <v>242</v>
      </c>
      <c r="V227" s="628" t="s">
        <v>415</v>
      </c>
      <c r="W227" s="55">
        <v>0.34615390000000001</v>
      </c>
      <c r="X227" s="56">
        <v>0.22608529999999999</v>
      </c>
      <c r="Y227" s="56">
        <v>0.22608529999999999</v>
      </c>
      <c r="Z227" s="55">
        <f t="shared" si="105"/>
        <v>0.12006860000000003</v>
      </c>
      <c r="AA227" s="56">
        <f t="shared" si="106"/>
        <v>0.12006860000000003</v>
      </c>
      <c r="AB227" s="57"/>
      <c r="AC227" s="58">
        <f t="shared" si="107"/>
        <v>0.3468647904876993</v>
      </c>
      <c r="AD227" s="58">
        <f t="shared" si="108"/>
        <v>0.3468647904876993</v>
      </c>
      <c r="AE227" s="58">
        <f t="shared" si="109"/>
        <v>0</v>
      </c>
      <c r="AF227" s="59">
        <f t="shared" si="110"/>
        <v>1</v>
      </c>
      <c r="AG227" s="60"/>
    </row>
    <row r="228" spans="1:33" ht="11.45" customHeight="1" x14ac:dyDescent="0.2">
      <c r="A228" s="52">
        <v>1999</v>
      </c>
      <c r="B228" s="232" t="s">
        <v>565</v>
      </c>
      <c r="C228" s="52" t="s">
        <v>496</v>
      </c>
      <c r="D228" s="52" t="s">
        <v>10</v>
      </c>
      <c r="E228" s="52" t="s">
        <v>243</v>
      </c>
      <c r="F228" s="628" t="s">
        <v>415</v>
      </c>
      <c r="G228" s="55">
        <v>0.37215959999999998</v>
      </c>
      <c r="H228" s="56">
        <v>0.23197300000000001</v>
      </c>
      <c r="I228" s="56">
        <v>0.23197300000000001</v>
      </c>
      <c r="J228" s="55">
        <f t="shared" si="98"/>
        <v>0.14018659999999997</v>
      </c>
      <c r="K228" s="56">
        <f t="shared" si="99"/>
        <v>0.14018659999999997</v>
      </c>
      <c r="L228" s="57"/>
      <c r="M228" s="58">
        <f t="shared" si="100"/>
        <v>0.37668408929932207</v>
      </c>
      <c r="N228" s="58">
        <f t="shared" si="101"/>
        <v>0.37668408929932207</v>
      </c>
      <c r="O228" s="58">
        <f t="shared" si="102"/>
        <v>0</v>
      </c>
      <c r="P228" s="59">
        <f t="shared" si="103"/>
        <v>1</v>
      </c>
      <c r="Q228" s="60"/>
      <c r="R228" s="52">
        <v>1999</v>
      </c>
      <c r="S228" s="52" t="s">
        <v>496</v>
      </c>
      <c r="T228" s="52" t="s">
        <v>10</v>
      </c>
      <c r="U228" s="52" t="s">
        <v>243</v>
      </c>
      <c r="V228" s="628" t="s">
        <v>415</v>
      </c>
      <c r="W228" s="55">
        <v>0.3395958</v>
      </c>
      <c r="X228" s="56">
        <v>0.22945370000000001</v>
      </c>
      <c r="Y228" s="56">
        <v>0.22945370000000001</v>
      </c>
      <c r="Z228" s="55">
        <f t="shared" si="105"/>
        <v>0.11014209999999999</v>
      </c>
      <c r="AA228" s="56">
        <f t="shared" si="106"/>
        <v>0.11014209999999999</v>
      </c>
      <c r="AB228" s="57"/>
      <c r="AC228" s="58">
        <f t="shared" si="107"/>
        <v>0.32433292755681897</v>
      </c>
      <c r="AD228" s="58">
        <f t="shared" si="108"/>
        <v>0.32433292755681897</v>
      </c>
      <c r="AE228" s="58">
        <f t="shared" si="109"/>
        <v>0</v>
      </c>
      <c r="AF228" s="59">
        <f t="shared" si="110"/>
        <v>1</v>
      </c>
      <c r="AG228" s="60"/>
    </row>
    <row r="229" spans="1:33" ht="11.45" customHeight="1" x14ac:dyDescent="0.2">
      <c r="A229" s="68">
        <v>1997</v>
      </c>
      <c r="B229" s="255" t="s">
        <v>565</v>
      </c>
      <c r="C229" s="68" t="s">
        <v>496</v>
      </c>
      <c r="D229" s="68" t="s">
        <v>12</v>
      </c>
      <c r="E229" s="68" t="s">
        <v>244</v>
      </c>
      <c r="F229" s="629" t="s">
        <v>415</v>
      </c>
      <c r="G229" s="72">
        <v>0.36642540000000001</v>
      </c>
      <c r="H229" s="73">
        <v>0.2293346</v>
      </c>
      <c r="I229" s="73">
        <v>0.2293346</v>
      </c>
      <c r="J229" s="72">
        <f t="shared" si="98"/>
        <v>0.13709080000000001</v>
      </c>
      <c r="K229" s="73">
        <f t="shared" si="99"/>
        <v>0.13709080000000001</v>
      </c>
      <c r="L229" s="74"/>
      <c r="M229" s="75">
        <f t="shared" si="100"/>
        <v>0.37413017765689827</v>
      </c>
      <c r="N229" s="75">
        <f t="shared" si="101"/>
        <v>0.37413017765689827</v>
      </c>
      <c r="O229" s="75">
        <f t="shared" si="102"/>
        <v>0</v>
      </c>
      <c r="P229" s="76">
        <f t="shared" si="103"/>
        <v>1</v>
      </c>
      <c r="Q229" s="77"/>
      <c r="R229" s="68">
        <v>1997</v>
      </c>
      <c r="S229" s="68" t="s">
        <v>496</v>
      </c>
      <c r="T229" s="68" t="s">
        <v>12</v>
      </c>
      <c r="U229" s="68" t="s">
        <v>244</v>
      </c>
      <c r="V229" s="629" t="s">
        <v>415</v>
      </c>
      <c r="W229" s="72">
        <v>0.3379472</v>
      </c>
      <c r="X229" s="73">
        <v>0.2266928</v>
      </c>
      <c r="Y229" s="73">
        <v>0.2266928</v>
      </c>
      <c r="Z229" s="72">
        <f t="shared" si="105"/>
        <v>0.1112544</v>
      </c>
      <c r="AA229" s="73">
        <f t="shared" si="106"/>
        <v>0.1112544</v>
      </c>
      <c r="AB229" s="74"/>
      <c r="AC229" s="75">
        <f t="shared" si="107"/>
        <v>0.32920645591974129</v>
      </c>
      <c r="AD229" s="75">
        <f t="shared" si="108"/>
        <v>0.32920645591974129</v>
      </c>
      <c r="AE229" s="75">
        <f t="shared" si="109"/>
        <v>0</v>
      </c>
      <c r="AF229" s="76">
        <f t="shared" si="110"/>
        <v>1</v>
      </c>
      <c r="AG229" s="77"/>
    </row>
    <row r="230" spans="1:33" ht="11.45" customHeight="1" x14ac:dyDescent="0.2">
      <c r="A230" s="4">
        <v>2012</v>
      </c>
      <c r="B230" s="222" t="s">
        <v>562</v>
      </c>
      <c r="C230" s="4" t="s">
        <v>497</v>
      </c>
      <c r="D230" s="4" t="s">
        <v>20</v>
      </c>
      <c r="E230" s="4" t="s">
        <v>245</v>
      </c>
      <c r="F230" s="128" t="s">
        <v>314</v>
      </c>
      <c r="G230" s="13">
        <v>0.66438220000000003</v>
      </c>
      <c r="H230" s="14">
        <v>0.62547019999999998</v>
      </c>
      <c r="I230" s="14">
        <v>0.57155659999999997</v>
      </c>
      <c r="J230" s="13">
        <f t="shared" si="98"/>
        <v>9.2825600000000064E-2</v>
      </c>
      <c r="K230" s="14">
        <f t="shared" si="99"/>
        <v>3.8912000000000058E-2</v>
      </c>
      <c r="L230" s="15">
        <f t="shared" si="99"/>
        <v>5.3913600000000006E-2</v>
      </c>
      <c r="M230" s="33">
        <f t="shared" si="100"/>
        <v>0.13971716882240381</v>
      </c>
      <c r="N230" s="33">
        <f t="shared" si="101"/>
        <v>5.8568697355227239E-2</v>
      </c>
      <c r="O230" s="33">
        <f t="shared" si="102"/>
        <v>8.1148471467176575E-2</v>
      </c>
      <c r="P230" s="34">
        <f t="shared" si="103"/>
        <v>0.41919470490899097</v>
      </c>
      <c r="Q230" s="35">
        <f t="shared" si="104"/>
        <v>0.58080529509100909</v>
      </c>
      <c r="R230" s="4">
        <v>2012</v>
      </c>
      <c r="S230" s="4" t="s">
        <v>497</v>
      </c>
      <c r="T230" s="4" t="s">
        <v>20</v>
      </c>
      <c r="U230" s="4" t="s">
        <v>245</v>
      </c>
      <c r="V230" s="128" t="s">
        <v>314</v>
      </c>
      <c r="W230" s="13">
        <v>0.63556999999999997</v>
      </c>
      <c r="X230" s="14">
        <v>0.62089170000000005</v>
      </c>
      <c r="Y230" s="14">
        <v>0.57074279999999999</v>
      </c>
      <c r="Z230" s="13">
        <f t="shared" si="105"/>
        <v>6.4827199999999974E-2</v>
      </c>
      <c r="AA230" s="14">
        <f t="shared" si="106"/>
        <v>1.4678299999999922E-2</v>
      </c>
      <c r="AB230" s="15">
        <f t="shared" si="106"/>
        <v>5.0148900000000052E-2</v>
      </c>
      <c r="AC230" s="33">
        <f t="shared" si="107"/>
        <v>0.10199852101263429</v>
      </c>
      <c r="AD230" s="33">
        <f t="shared" si="108"/>
        <v>2.3094702393127307E-2</v>
      </c>
      <c r="AE230" s="33">
        <f t="shared" si="109"/>
        <v>7.8903818619506988E-2</v>
      </c>
      <c r="AF230" s="34">
        <f t="shared" si="110"/>
        <v>0.22642193400300997</v>
      </c>
      <c r="AG230" s="35">
        <f t="shared" si="111"/>
        <v>0.77357806599699008</v>
      </c>
    </row>
    <row r="231" spans="1:33" ht="11.45" customHeight="1" x14ac:dyDescent="0.2">
      <c r="A231" s="4">
        <v>2010</v>
      </c>
      <c r="B231" s="222" t="s">
        <v>562</v>
      </c>
      <c r="C231" s="4" t="s">
        <v>497</v>
      </c>
      <c r="D231" s="4" t="s">
        <v>4</v>
      </c>
      <c r="E231" s="4" t="s">
        <v>246</v>
      </c>
      <c r="F231" s="128" t="s">
        <v>314</v>
      </c>
      <c r="G231" s="13">
        <v>0.66485229999999995</v>
      </c>
      <c r="H231" s="14">
        <v>0.63939860000000004</v>
      </c>
      <c r="I231" s="14">
        <v>0.58510090000000003</v>
      </c>
      <c r="J231" s="13">
        <f t="shared" si="98"/>
        <v>7.9751399999999917E-2</v>
      </c>
      <c r="K231" s="14">
        <f t="shared" si="99"/>
        <v>2.5453699999999913E-2</v>
      </c>
      <c r="L231" s="15">
        <f t="shared" si="99"/>
        <v>5.4297700000000004E-2</v>
      </c>
      <c r="M231" s="33">
        <f t="shared" si="100"/>
        <v>0.11995355961015691</v>
      </c>
      <c r="N231" s="33">
        <f t="shared" si="101"/>
        <v>3.828474384461017E-2</v>
      </c>
      <c r="O231" s="33">
        <f t="shared" si="102"/>
        <v>8.1668815765546743E-2</v>
      </c>
      <c r="P231" s="34">
        <f t="shared" si="103"/>
        <v>0.31916304917531152</v>
      </c>
      <c r="Q231" s="35">
        <f t="shared" si="104"/>
        <v>0.68083695082468854</v>
      </c>
      <c r="R231" s="4">
        <v>2010</v>
      </c>
      <c r="S231" s="4" t="s">
        <v>497</v>
      </c>
      <c r="T231" s="4" t="s">
        <v>4</v>
      </c>
      <c r="U231" s="4" t="s">
        <v>246</v>
      </c>
      <c r="V231" s="128" t="s">
        <v>314</v>
      </c>
      <c r="W231" s="13">
        <v>0.63307049999999998</v>
      </c>
      <c r="X231" s="14">
        <v>0.62894000000000005</v>
      </c>
      <c r="Y231" s="14">
        <v>0.57770529999999998</v>
      </c>
      <c r="Z231" s="13">
        <f t="shared" si="105"/>
        <v>5.5365200000000003E-2</v>
      </c>
      <c r="AA231" s="14">
        <f t="shared" si="106"/>
        <v>4.1304999999999259E-3</v>
      </c>
      <c r="AB231" s="15">
        <f t="shared" si="106"/>
        <v>5.1234700000000077E-2</v>
      </c>
      <c r="AC231" s="33">
        <f t="shared" si="107"/>
        <v>8.7455030679837398E-2</v>
      </c>
      <c r="AD231" s="33">
        <f t="shared" si="108"/>
        <v>6.5245497934273136E-3</v>
      </c>
      <c r="AE231" s="33">
        <f t="shared" si="109"/>
        <v>8.0930480886410083E-2</v>
      </c>
      <c r="AF231" s="34">
        <f t="shared" si="110"/>
        <v>7.4604625288085757E-2</v>
      </c>
      <c r="AG231" s="35">
        <f t="shared" si="111"/>
        <v>0.92539537471191424</v>
      </c>
    </row>
    <row r="232" spans="1:33" ht="11.45" customHeight="1" x14ac:dyDescent="0.2">
      <c r="A232" s="4">
        <v>2008</v>
      </c>
      <c r="B232" s="222" t="s">
        <v>562</v>
      </c>
      <c r="C232" s="4" t="s">
        <v>497</v>
      </c>
      <c r="D232" s="4" t="s">
        <v>6</v>
      </c>
      <c r="E232" s="4" t="s">
        <v>247</v>
      </c>
      <c r="F232" s="128" t="s">
        <v>314</v>
      </c>
      <c r="G232" s="13">
        <v>0.6612015</v>
      </c>
      <c r="H232" s="14">
        <v>0.62117469999999997</v>
      </c>
      <c r="I232" s="14">
        <v>0.59625740000000005</v>
      </c>
      <c r="J232" s="13">
        <f t="shared" si="98"/>
        <v>6.4944099999999949E-2</v>
      </c>
      <c r="K232" s="14">
        <f t="shared" si="99"/>
        <v>4.0026800000000029E-2</v>
      </c>
      <c r="L232" s="15">
        <f t="shared" si="99"/>
        <v>2.491729999999992E-2</v>
      </c>
      <c r="M232" s="33">
        <f t="shared" si="100"/>
        <v>9.8221344022964174E-2</v>
      </c>
      <c r="N232" s="33">
        <f t="shared" si="101"/>
        <v>6.0536462787818886E-2</v>
      </c>
      <c r="O232" s="33">
        <f t="shared" si="102"/>
        <v>3.7684881235145296E-2</v>
      </c>
      <c r="P232" s="34">
        <f t="shared" si="103"/>
        <v>0.61632696426619293</v>
      </c>
      <c r="Q232" s="35">
        <f t="shared" si="104"/>
        <v>0.38367303573380707</v>
      </c>
      <c r="R232" s="4">
        <v>2008</v>
      </c>
      <c r="S232" s="4" t="s">
        <v>497</v>
      </c>
      <c r="T232" s="4" t="s">
        <v>6</v>
      </c>
      <c r="U232" s="4" t="s">
        <v>247</v>
      </c>
      <c r="V232" s="128" t="s">
        <v>314</v>
      </c>
      <c r="W232" s="13">
        <v>0.62421210000000005</v>
      </c>
      <c r="X232" s="14">
        <v>0.60889899999999997</v>
      </c>
      <c r="Y232" s="14">
        <v>0.58641759999999998</v>
      </c>
      <c r="Z232" s="13">
        <f t="shared" si="105"/>
        <v>3.7794500000000064E-2</v>
      </c>
      <c r="AA232" s="14">
        <f t="shared" si="106"/>
        <v>1.5313100000000079E-2</v>
      </c>
      <c r="AB232" s="15">
        <f t="shared" si="106"/>
        <v>2.2481399999999985E-2</v>
      </c>
      <c r="AC232" s="33">
        <f t="shared" si="107"/>
        <v>6.0547528636500418E-2</v>
      </c>
      <c r="AD232" s="33">
        <f t="shared" si="108"/>
        <v>2.4531885876611616E-2</v>
      </c>
      <c r="AE232" s="33">
        <f t="shared" si="109"/>
        <v>3.6015642759888798E-2</v>
      </c>
      <c r="AF232" s="34">
        <f t="shared" si="110"/>
        <v>0.40516741853973604</v>
      </c>
      <c r="AG232" s="35">
        <f t="shared" si="111"/>
        <v>0.59483258146026396</v>
      </c>
    </row>
    <row r="233" spans="1:33" ht="11.45" customHeight="1" x14ac:dyDescent="0.2">
      <c r="A233" s="7">
        <v>2012</v>
      </c>
      <c r="B233" s="447" t="s">
        <v>566</v>
      </c>
      <c r="C233" s="7" t="s">
        <v>498</v>
      </c>
      <c r="D233" s="7" t="s">
        <v>20</v>
      </c>
      <c r="E233" s="7" t="s">
        <v>248</v>
      </c>
      <c r="F233" s="130" t="s">
        <v>314</v>
      </c>
      <c r="G233" s="19">
        <v>0.33742699999999998</v>
      </c>
      <c r="H233" s="20">
        <v>0.31418790000000002</v>
      </c>
      <c r="I233" s="20">
        <v>0.30642269999999999</v>
      </c>
      <c r="J233" s="19">
        <f t="shared" si="98"/>
        <v>3.1004299999999985E-2</v>
      </c>
      <c r="K233" s="20">
        <f t="shared" si="99"/>
        <v>2.3239099999999957E-2</v>
      </c>
      <c r="L233" s="21">
        <f t="shared" si="99"/>
        <v>7.7652000000000276E-3</v>
      </c>
      <c r="M233" s="36">
        <f t="shared" si="100"/>
        <v>9.1884466862462058E-2</v>
      </c>
      <c r="N233" s="36">
        <f t="shared" si="101"/>
        <v>6.887148924063563E-2</v>
      </c>
      <c r="O233" s="36">
        <f t="shared" si="102"/>
        <v>2.3012977621826435E-2</v>
      </c>
      <c r="P233" s="37">
        <f t="shared" si="103"/>
        <v>0.7495444180323364</v>
      </c>
      <c r="Q233" s="38">
        <f t="shared" si="104"/>
        <v>0.25045558196766354</v>
      </c>
      <c r="R233" s="7">
        <v>2012</v>
      </c>
      <c r="S233" s="7" t="s">
        <v>498</v>
      </c>
      <c r="T233" s="7" t="s">
        <v>20</v>
      </c>
      <c r="U233" s="7" t="s">
        <v>248</v>
      </c>
      <c r="V233" s="130" t="s">
        <v>314</v>
      </c>
      <c r="W233" s="19">
        <v>0.30424620000000002</v>
      </c>
      <c r="X233" s="20">
        <v>0.29012450000000001</v>
      </c>
      <c r="Y233" s="20">
        <v>0.28335009999999999</v>
      </c>
      <c r="Z233" s="19">
        <f t="shared" si="105"/>
        <v>2.0896100000000029E-2</v>
      </c>
      <c r="AA233" s="20">
        <f t="shared" si="106"/>
        <v>1.4121700000000015E-2</v>
      </c>
      <c r="AB233" s="21">
        <f t="shared" si="106"/>
        <v>6.7744000000000137E-3</v>
      </c>
      <c r="AC233" s="36">
        <f t="shared" si="107"/>
        <v>6.8681548035768494E-2</v>
      </c>
      <c r="AD233" s="36">
        <f t="shared" si="108"/>
        <v>4.6415370183752545E-2</v>
      </c>
      <c r="AE233" s="36">
        <f t="shared" si="109"/>
        <v>2.2266177852015945E-2</v>
      </c>
      <c r="AF233" s="37">
        <f t="shared" si="110"/>
        <v>0.67580553308990654</v>
      </c>
      <c r="AG233" s="38">
        <f t="shared" si="111"/>
        <v>0.32419446691009346</v>
      </c>
    </row>
    <row r="234" spans="1:33" ht="11.45" customHeight="1" x14ac:dyDescent="0.2">
      <c r="A234" s="4">
        <v>2010</v>
      </c>
      <c r="B234" s="222" t="s">
        <v>566</v>
      </c>
      <c r="C234" s="4" t="s">
        <v>498</v>
      </c>
      <c r="D234" s="4" t="s">
        <v>4</v>
      </c>
      <c r="E234" s="4" t="s">
        <v>249</v>
      </c>
      <c r="F234" s="128" t="s">
        <v>314</v>
      </c>
      <c r="G234" s="13">
        <v>0.3405126</v>
      </c>
      <c r="H234" s="14">
        <v>0.31644610000000001</v>
      </c>
      <c r="I234" s="14">
        <v>0.30899910000000003</v>
      </c>
      <c r="J234" s="13">
        <f t="shared" si="98"/>
        <v>3.1513499999999972E-2</v>
      </c>
      <c r="K234" s="14">
        <f t="shared" si="99"/>
        <v>2.4066499999999991E-2</v>
      </c>
      <c r="L234" s="15">
        <f t="shared" si="99"/>
        <v>7.4469999999999814E-3</v>
      </c>
      <c r="M234" s="39">
        <f t="shared" si="100"/>
        <v>9.2547236137517294E-2</v>
      </c>
      <c r="N234" s="39">
        <f t="shared" si="101"/>
        <v>7.067726715545912E-2</v>
      </c>
      <c r="O234" s="39">
        <f t="shared" si="102"/>
        <v>2.1869968982058171E-2</v>
      </c>
      <c r="P234" s="34">
        <f t="shared" si="103"/>
        <v>0.76368857791105438</v>
      </c>
      <c r="Q234" s="35">
        <f t="shared" si="104"/>
        <v>0.23631142208894562</v>
      </c>
      <c r="R234" s="4">
        <v>2010</v>
      </c>
      <c r="S234" s="4" t="s">
        <v>498</v>
      </c>
      <c r="T234" s="4" t="s">
        <v>4</v>
      </c>
      <c r="U234" s="4" t="s">
        <v>249</v>
      </c>
      <c r="V234" s="128" t="s">
        <v>314</v>
      </c>
      <c r="W234" s="13">
        <v>0.31676670000000001</v>
      </c>
      <c r="X234" s="14">
        <v>0.30099890000000001</v>
      </c>
      <c r="Y234" s="14">
        <v>0.29434690000000002</v>
      </c>
      <c r="Z234" s="13">
        <f t="shared" si="105"/>
        <v>2.241979999999999E-2</v>
      </c>
      <c r="AA234" s="14">
        <f t="shared" si="106"/>
        <v>1.5767799999999998E-2</v>
      </c>
      <c r="AB234" s="15">
        <f t="shared" si="106"/>
        <v>6.6519999999999913E-3</v>
      </c>
      <c r="AC234" s="39">
        <f t="shared" si="107"/>
        <v>7.0777010335998036E-2</v>
      </c>
      <c r="AD234" s="39">
        <f t="shared" si="108"/>
        <v>4.9777328235575263E-2</v>
      </c>
      <c r="AE234" s="39">
        <f t="shared" si="109"/>
        <v>2.0999682100422776E-2</v>
      </c>
      <c r="AF234" s="34">
        <f t="shared" si="110"/>
        <v>0.70329797768044344</v>
      </c>
      <c r="AG234" s="35">
        <f t="shared" si="111"/>
        <v>0.29670202231955656</v>
      </c>
    </row>
    <row r="235" spans="1:33" ht="11.45" customHeight="1" x14ac:dyDescent="0.2">
      <c r="A235" s="4">
        <v>2008</v>
      </c>
      <c r="B235" s="222" t="s">
        <v>566</v>
      </c>
      <c r="C235" s="4" t="s">
        <v>498</v>
      </c>
      <c r="D235" s="4" t="s">
        <v>6</v>
      </c>
      <c r="E235" s="4" t="s">
        <v>250</v>
      </c>
      <c r="F235" s="128" t="s">
        <v>314</v>
      </c>
      <c r="G235" s="13">
        <v>0.34375109999999998</v>
      </c>
      <c r="H235" s="14">
        <v>0.32283139999999999</v>
      </c>
      <c r="I235" s="14">
        <v>0.31368119999999999</v>
      </c>
      <c r="J235" s="13">
        <f t="shared" si="98"/>
        <v>3.0069899999999983E-2</v>
      </c>
      <c r="K235" s="14">
        <f t="shared" si="99"/>
        <v>2.0919699999999986E-2</v>
      </c>
      <c r="L235" s="15">
        <f t="shared" si="99"/>
        <v>9.1501999999999972E-3</v>
      </c>
      <c r="M235" s="39">
        <f t="shared" si="100"/>
        <v>8.7475792804735705E-2</v>
      </c>
      <c r="N235" s="39">
        <f t="shared" si="101"/>
        <v>6.0857114348143136E-2</v>
      </c>
      <c r="O235" s="39">
        <f t="shared" si="102"/>
        <v>2.6618678456592569E-2</v>
      </c>
      <c r="P235" s="34">
        <f t="shared" si="103"/>
        <v>0.69570234686513743</v>
      </c>
      <c r="Q235" s="35">
        <f t="shared" si="104"/>
        <v>0.30429765313486251</v>
      </c>
      <c r="R235" s="4">
        <v>2008</v>
      </c>
      <c r="S235" s="4" t="s">
        <v>498</v>
      </c>
      <c r="T235" s="4" t="s">
        <v>6</v>
      </c>
      <c r="U235" s="4" t="s">
        <v>250</v>
      </c>
      <c r="V235" s="128" t="s">
        <v>314</v>
      </c>
      <c r="W235" s="13">
        <v>0.32146049999999998</v>
      </c>
      <c r="X235" s="14">
        <v>0.30698619999999999</v>
      </c>
      <c r="Y235" s="14">
        <v>0.29854819999999999</v>
      </c>
      <c r="Z235" s="13">
        <f t="shared" si="105"/>
        <v>2.2912299999999997E-2</v>
      </c>
      <c r="AA235" s="14">
        <f t="shared" si="106"/>
        <v>1.4474299999999996E-2</v>
      </c>
      <c r="AB235" s="15">
        <f t="shared" si="106"/>
        <v>8.4380000000000011E-3</v>
      </c>
      <c r="AC235" s="39">
        <f t="shared" si="107"/>
        <v>7.1275631065091966E-2</v>
      </c>
      <c r="AD235" s="39">
        <f t="shared" si="108"/>
        <v>4.5026682905053642E-2</v>
      </c>
      <c r="AE235" s="39">
        <f t="shared" si="109"/>
        <v>2.6248948160038331E-2</v>
      </c>
      <c r="AF235" s="34">
        <f t="shared" si="110"/>
        <v>0.63172619073598013</v>
      </c>
      <c r="AG235" s="35">
        <f t="shared" si="111"/>
        <v>0.36827380926401987</v>
      </c>
    </row>
    <row r="236" spans="1:33" ht="11.45" customHeight="1" x14ac:dyDescent="0.2">
      <c r="A236" s="10">
        <v>2006</v>
      </c>
      <c r="B236" s="233" t="s">
        <v>566</v>
      </c>
      <c r="C236" s="10" t="s">
        <v>498</v>
      </c>
      <c r="D236" s="10" t="s">
        <v>8</v>
      </c>
      <c r="E236" s="10" t="s">
        <v>251</v>
      </c>
      <c r="F236" s="131" t="s">
        <v>314</v>
      </c>
      <c r="G236" s="22">
        <v>0.33007350000000002</v>
      </c>
      <c r="H236" s="23">
        <v>0.31319829999999999</v>
      </c>
      <c r="I236" s="23">
        <v>0.30549959999999998</v>
      </c>
      <c r="J236" s="22">
        <f t="shared" si="98"/>
        <v>2.4573900000000037E-2</v>
      </c>
      <c r="K236" s="23">
        <f t="shared" si="99"/>
        <v>1.6875200000000035E-2</v>
      </c>
      <c r="L236" s="24">
        <f t="shared" si="99"/>
        <v>7.6987000000000028E-3</v>
      </c>
      <c r="M236" s="40">
        <f t="shared" si="100"/>
        <v>7.4449781639544035E-2</v>
      </c>
      <c r="N236" s="40">
        <f t="shared" si="101"/>
        <v>5.1125582635382825E-2</v>
      </c>
      <c r="O236" s="40">
        <f t="shared" si="102"/>
        <v>2.3324199004161203E-2</v>
      </c>
      <c r="P236" s="41">
        <f t="shared" si="103"/>
        <v>0.68671232486499945</v>
      </c>
      <c r="Q236" s="42">
        <f t="shared" si="104"/>
        <v>0.31328767513500061</v>
      </c>
      <c r="R236" s="10">
        <v>2006</v>
      </c>
      <c r="S236" s="10" t="s">
        <v>498</v>
      </c>
      <c r="T236" s="10" t="s">
        <v>8</v>
      </c>
      <c r="U236" s="10" t="s">
        <v>251</v>
      </c>
      <c r="V236" s="131" t="s">
        <v>314</v>
      </c>
      <c r="W236" s="22">
        <v>0.3119363</v>
      </c>
      <c r="X236" s="23">
        <v>0.30049209999999998</v>
      </c>
      <c r="Y236" s="23">
        <v>0.29359380000000002</v>
      </c>
      <c r="Z236" s="22">
        <f t="shared" si="105"/>
        <v>1.8342499999999984E-2</v>
      </c>
      <c r="AA236" s="23">
        <f t="shared" si="106"/>
        <v>1.1444200000000015E-2</v>
      </c>
      <c r="AB236" s="24">
        <f t="shared" si="106"/>
        <v>6.8982999999999683E-3</v>
      </c>
      <c r="AC236" s="40">
        <f t="shared" si="107"/>
        <v>5.8802069525092093E-2</v>
      </c>
      <c r="AD236" s="40">
        <f t="shared" si="108"/>
        <v>3.6687618593924512E-2</v>
      </c>
      <c r="AE236" s="40">
        <f t="shared" si="109"/>
        <v>2.2114450931167574E-2</v>
      </c>
      <c r="AF236" s="41">
        <f t="shared" si="110"/>
        <v>0.62391713234292079</v>
      </c>
      <c r="AG236" s="42">
        <f t="shared" si="111"/>
        <v>0.37608286765707916</v>
      </c>
    </row>
    <row r="237" spans="1:33" ht="11.45" customHeight="1" x14ac:dyDescent="0.2">
      <c r="A237" s="4">
        <v>2013</v>
      </c>
      <c r="B237" s="222" t="s">
        <v>559</v>
      </c>
      <c r="C237" s="4" t="s">
        <v>499</v>
      </c>
      <c r="D237" s="4" t="s">
        <v>20</v>
      </c>
      <c r="E237" s="4" t="s">
        <v>252</v>
      </c>
      <c r="F237" s="128" t="s">
        <v>314</v>
      </c>
      <c r="G237" s="13">
        <v>0.52047429999999995</v>
      </c>
      <c r="H237" s="14">
        <v>0.37868879999999999</v>
      </c>
      <c r="I237" s="14">
        <v>0.3430858</v>
      </c>
      <c r="J237" s="13">
        <f t="shared" si="98"/>
        <v>0.17738849999999995</v>
      </c>
      <c r="K237" s="14">
        <f t="shared" si="99"/>
        <v>0.14178549999999995</v>
      </c>
      <c r="L237" s="15">
        <f t="shared" si="99"/>
        <v>3.5602999999999996E-2</v>
      </c>
      <c r="M237" s="33">
        <f t="shared" si="100"/>
        <v>0.34082086281685758</v>
      </c>
      <c r="N237" s="33">
        <f t="shared" si="101"/>
        <v>0.27241594829946447</v>
      </c>
      <c r="O237" s="33">
        <f t="shared" si="102"/>
        <v>6.840491451739307E-2</v>
      </c>
      <c r="P237" s="34">
        <f t="shared" si="103"/>
        <v>0.79929364079407628</v>
      </c>
      <c r="Q237" s="35">
        <f t="shared" si="104"/>
        <v>0.20070635920592375</v>
      </c>
      <c r="R237" s="4">
        <v>2013</v>
      </c>
      <c r="S237" s="4" t="s">
        <v>499</v>
      </c>
      <c r="T237" s="4" t="s">
        <v>20</v>
      </c>
      <c r="U237" s="4" t="s">
        <v>252</v>
      </c>
      <c r="V237" s="128" t="s">
        <v>314</v>
      </c>
      <c r="W237" s="13">
        <v>0.47132560000000001</v>
      </c>
      <c r="X237" s="14">
        <v>0.38294119999999998</v>
      </c>
      <c r="Y237" s="14">
        <v>0.34919990000000001</v>
      </c>
      <c r="Z237" s="13">
        <f t="shared" si="105"/>
        <v>0.1221257</v>
      </c>
      <c r="AA237" s="14">
        <f t="shared" si="106"/>
        <v>8.838440000000003E-2</v>
      </c>
      <c r="AB237" s="15">
        <f t="shared" si="106"/>
        <v>3.3741299999999974E-2</v>
      </c>
      <c r="AC237" s="33">
        <f t="shared" si="107"/>
        <v>0.25911111129970449</v>
      </c>
      <c r="AD237" s="33">
        <f t="shared" si="108"/>
        <v>0.18752302017968051</v>
      </c>
      <c r="AE237" s="33">
        <f t="shared" si="109"/>
        <v>7.1588091120023983E-2</v>
      </c>
      <c r="AF237" s="34">
        <f t="shared" si="110"/>
        <v>0.7237166296692672</v>
      </c>
      <c r="AG237" s="35">
        <f t="shared" si="111"/>
        <v>0.2762833703307328</v>
      </c>
    </row>
    <row r="238" spans="1:33" ht="11.45" customHeight="1" x14ac:dyDescent="0.2">
      <c r="A238" s="4">
        <v>2010</v>
      </c>
      <c r="B238" s="222" t="s">
        <v>559</v>
      </c>
      <c r="C238" s="4" t="s">
        <v>499</v>
      </c>
      <c r="D238" s="4" t="s">
        <v>4</v>
      </c>
      <c r="E238" s="4" t="s">
        <v>253</v>
      </c>
      <c r="F238" s="128" t="s">
        <v>314</v>
      </c>
      <c r="G238" s="13">
        <v>0.54727579999999998</v>
      </c>
      <c r="H238" s="14">
        <v>0.4261067</v>
      </c>
      <c r="I238" s="14">
        <v>0.33324189999999998</v>
      </c>
      <c r="J238" s="13">
        <f t="shared" si="98"/>
        <v>0.2140339</v>
      </c>
      <c r="K238" s="14">
        <f t="shared" si="99"/>
        <v>0.12116909999999997</v>
      </c>
      <c r="L238" s="15">
        <f t="shared" si="99"/>
        <v>9.2864800000000025E-2</v>
      </c>
      <c r="M238" s="33">
        <f t="shared" si="100"/>
        <v>0.39108964803486651</v>
      </c>
      <c r="N238" s="33">
        <f t="shared" si="101"/>
        <v>0.22140408912654275</v>
      </c>
      <c r="O238" s="33">
        <f t="shared" si="102"/>
        <v>0.16968555890832379</v>
      </c>
      <c r="P238" s="34">
        <f t="shared" si="103"/>
        <v>0.56612106773740034</v>
      </c>
      <c r="Q238" s="35">
        <f t="shared" si="104"/>
        <v>0.43387893226259966</v>
      </c>
      <c r="R238" s="4">
        <v>2010</v>
      </c>
      <c r="S238" s="4" t="s">
        <v>499</v>
      </c>
      <c r="T238" s="4" t="s">
        <v>4</v>
      </c>
      <c r="U238" s="4" t="s">
        <v>253</v>
      </c>
      <c r="V238" s="128" t="s">
        <v>314</v>
      </c>
      <c r="W238" s="13">
        <v>0.49089539999999998</v>
      </c>
      <c r="X238" s="14">
        <v>0.42323149999999998</v>
      </c>
      <c r="Y238" s="14">
        <v>0.33123010000000003</v>
      </c>
      <c r="Z238" s="13">
        <f t="shared" si="105"/>
        <v>0.15966529999999995</v>
      </c>
      <c r="AA238" s="14">
        <f t="shared" si="106"/>
        <v>6.7663899999999999E-2</v>
      </c>
      <c r="AB238" s="15">
        <f t="shared" si="106"/>
        <v>9.2001399999999955E-2</v>
      </c>
      <c r="AC238" s="33">
        <f t="shared" si="107"/>
        <v>0.32525320058000129</v>
      </c>
      <c r="AD238" s="33">
        <f t="shared" si="108"/>
        <v>0.13783771451107507</v>
      </c>
      <c r="AE238" s="33">
        <f t="shared" si="109"/>
        <v>0.18741548606892622</v>
      </c>
      <c r="AF238" s="34">
        <f t="shared" si="110"/>
        <v>0.42378588209210155</v>
      </c>
      <c r="AG238" s="35">
        <f t="shared" si="111"/>
        <v>0.57621411790789845</v>
      </c>
    </row>
    <row r="239" spans="1:33" ht="11.45" customHeight="1" x14ac:dyDescent="0.2">
      <c r="A239" s="4">
        <v>2007</v>
      </c>
      <c r="B239" s="222" t="s">
        <v>559</v>
      </c>
      <c r="C239" s="4" t="s">
        <v>499</v>
      </c>
      <c r="D239" s="4" t="s">
        <v>6</v>
      </c>
      <c r="E239" s="4" t="s">
        <v>254</v>
      </c>
      <c r="F239" s="128" t="s">
        <v>314</v>
      </c>
      <c r="G239" s="13">
        <v>0.47457709999999997</v>
      </c>
      <c r="H239" s="14">
        <v>0.36831350000000002</v>
      </c>
      <c r="I239" s="14">
        <v>0.30658059999999998</v>
      </c>
      <c r="J239" s="13">
        <f t="shared" si="98"/>
        <v>0.16799649999999999</v>
      </c>
      <c r="K239" s="14">
        <f t="shared" si="99"/>
        <v>0.10626359999999996</v>
      </c>
      <c r="L239" s="15">
        <f t="shared" si="99"/>
        <v>6.1732900000000035E-2</v>
      </c>
      <c r="M239" s="33">
        <f t="shared" si="100"/>
        <v>0.35399200677824533</v>
      </c>
      <c r="N239" s="33">
        <f t="shared" si="101"/>
        <v>0.22391219466763138</v>
      </c>
      <c r="O239" s="33">
        <f t="shared" si="102"/>
        <v>0.13007981211061392</v>
      </c>
      <c r="P239" s="34">
        <f t="shared" si="103"/>
        <v>0.63253460637572789</v>
      </c>
      <c r="Q239" s="35">
        <f t="shared" si="104"/>
        <v>0.36746539362427216</v>
      </c>
      <c r="R239" s="4">
        <v>2007</v>
      </c>
      <c r="S239" s="4" t="s">
        <v>499</v>
      </c>
      <c r="T239" s="4" t="s">
        <v>6</v>
      </c>
      <c r="U239" s="4" t="s">
        <v>254</v>
      </c>
      <c r="V239" s="128" t="s">
        <v>314</v>
      </c>
      <c r="W239" s="13">
        <v>0.41786129999999999</v>
      </c>
      <c r="X239" s="14">
        <v>0.36092819999999998</v>
      </c>
      <c r="Y239" s="14">
        <v>0.2981877</v>
      </c>
      <c r="Z239" s="13">
        <f t="shared" si="105"/>
        <v>0.11967359999999999</v>
      </c>
      <c r="AA239" s="14">
        <f t="shared" si="106"/>
        <v>5.6933100000000014E-2</v>
      </c>
      <c r="AB239" s="15">
        <f t="shared" si="106"/>
        <v>6.2740499999999977E-2</v>
      </c>
      <c r="AC239" s="33">
        <f t="shared" si="107"/>
        <v>0.28639550970621114</v>
      </c>
      <c r="AD239" s="33">
        <f t="shared" si="108"/>
        <v>0.1362487983452883</v>
      </c>
      <c r="AE239" s="33">
        <f t="shared" si="109"/>
        <v>0.15014671136092281</v>
      </c>
      <c r="AF239" s="34">
        <f t="shared" si="110"/>
        <v>0.47573650328894607</v>
      </c>
      <c r="AG239" s="35">
        <f t="shared" si="111"/>
        <v>0.52426349671105388</v>
      </c>
    </row>
    <row r="240" spans="1:33" ht="11.45" customHeight="1" x14ac:dyDescent="0.2">
      <c r="A240" s="52">
        <v>2004</v>
      </c>
      <c r="B240" s="232" t="s">
        <v>559</v>
      </c>
      <c r="C240" s="52" t="s">
        <v>499</v>
      </c>
      <c r="D240" s="52" t="s">
        <v>8</v>
      </c>
      <c r="E240" s="52" t="s">
        <v>255</v>
      </c>
      <c r="F240" s="628" t="s">
        <v>415</v>
      </c>
      <c r="G240" s="55">
        <v>0.4464399</v>
      </c>
      <c r="H240" s="56">
        <v>0.31574380000000002</v>
      </c>
      <c r="I240" s="56">
        <v>0.31574380000000002</v>
      </c>
      <c r="J240" s="55">
        <f t="shared" si="98"/>
        <v>0.13069609999999998</v>
      </c>
      <c r="K240" s="56">
        <f t="shared" si="99"/>
        <v>0.13069609999999998</v>
      </c>
      <c r="L240" s="57"/>
      <c r="M240" s="61">
        <f t="shared" si="100"/>
        <v>0.2927518351294317</v>
      </c>
      <c r="N240" s="61">
        <f t="shared" si="101"/>
        <v>0.2927518351294317</v>
      </c>
      <c r="O240" s="61">
        <f t="shared" si="102"/>
        <v>0</v>
      </c>
      <c r="P240" s="59">
        <f t="shared" si="103"/>
        <v>1</v>
      </c>
      <c r="Q240" s="60"/>
      <c r="R240" s="52">
        <v>2004</v>
      </c>
      <c r="S240" s="52" t="s">
        <v>499</v>
      </c>
      <c r="T240" s="52" t="s">
        <v>8</v>
      </c>
      <c r="U240" s="52" t="s">
        <v>255</v>
      </c>
      <c r="V240" s="628" t="s">
        <v>415</v>
      </c>
      <c r="W240" s="55">
        <v>0.38236550000000002</v>
      </c>
      <c r="X240" s="56">
        <v>0.30426350000000002</v>
      </c>
      <c r="Y240" s="56">
        <v>0.30426350000000002</v>
      </c>
      <c r="Z240" s="55">
        <f t="shared" si="105"/>
        <v>7.8102000000000005E-2</v>
      </c>
      <c r="AA240" s="56">
        <f t="shared" si="106"/>
        <v>7.8102000000000005E-2</v>
      </c>
      <c r="AB240" s="57"/>
      <c r="AC240" s="61">
        <f t="shared" si="107"/>
        <v>0.20426006007341144</v>
      </c>
      <c r="AD240" s="61">
        <f t="shared" si="108"/>
        <v>0.20426006007341144</v>
      </c>
      <c r="AE240" s="61">
        <f t="shared" si="109"/>
        <v>0</v>
      </c>
      <c r="AF240" s="59">
        <f t="shared" si="110"/>
        <v>1</v>
      </c>
      <c r="AG240" s="60"/>
    </row>
    <row r="241" spans="1:33" ht="11.45" customHeight="1" x14ac:dyDescent="0.2">
      <c r="A241" s="52">
        <v>2000</v>
      </c>
      <c r="B241" s="232" t="s">
        <v>559</v>
      </c>
      <c r="C241" s="52" t="s">
        <v>499</v>
      </c>
      <c r="D241" s="52" t="s">
        <v>10</v>
      </c>
      <c r="E241" s="52" t="s">
        <v>256</v>
      </c>
      <c r="F241" s="628" t="s">
        <v>415</v>
      </c>
      <c r="G241" s="55">
        <v>0.4761977</v>
      </c>
      <c r="H241" s="56">
        <v>0.33573950000000002</v>
      </c>
      <c r="I241" s="56">
        <v>0.33573950000000002</v>
      </c>
      <c r="J241" s="55">
        <f t="shared" si="98"/>
        <v>0.14045819999999998</v>
      </c>
      <c r="K241" s="56">
        <f t="shared" si="99"/>
        <v>0.14045819999999998</v>
      </c>
      <c r="L241" s="57"/>
      <c r="M241" s="61">
        <f t="shared" si="100"/>
        <v>0.29495774549100084</v>
      </c>
      <c r="N241" s="61">
        <f t="shared" si="101"/>
        <v>0.29495774549100084</v>
      </c>
      <c r="O241" s="61">
        <f t="shared" si="102"/>
        <v>0</v>
      </c>
      <c r="P241" s="59">
        <f t="shared" si="103"/>
        <v>1</v>
      </c>
      <c r="Q241" s="60"/>
      <c r="R241" s="52">
        <v>2000</v>
      </c>
      <c r="S241" s="52" t="s">
        <v>499</v>
      </c>
      <c r="T241" s="52" t="s">
        <v>10</v>
      </c>
      <c r="U241" s="52" t="s">
        <v>256</v>
      </c>
      <c r="V241" s="628" t="s">
        <v>415</v>
      </c>
      <c r="W241" s="55">
        <v>0.40855780000000003</v>
      </c>
      <c r="X241" s="56">
        <v>0.32779720000000001</v>
      </c>
      <c r="Y241" s="56">
        <v>0.32779720000000001</v>
      </c>
      <c r="Z241" s="55">
        <f t="shared" si="105"/>
        <v>8.0760600000000016E-2</v>
      </c>
      <c r="AA241" s="56">
        <f t="shared" si="106"/>
        <v>8.0760600000000016E-2</v>
      </c>
      <c r="AB241" s="57"/>
      <c r="AC241" s="61">
        <f t="shared" si="107"/>
        <v>0.19767239788348187</v>
      </c>
      <c r="AD241" s="61">
        <f t="shared" si="108"/>
        <v>0.19767239788348187</v>
      </c>
      <c r="AE241" s="61">
        <f t="shared" si="109"/>
        <v>0</v>
      </c>
      <c r="AF241" s="59">
        <f t="shared" si="110"/>
        <v>1</v>
      </c>
      <c r="AG241" s="60"/>
    </row>
    <row r="242" spans="1:33" ht="11.45" customHeight="1" x14ac:dyDescent="0.2">
      <c r="A242" s="52">
        <v>1995</v>
      </c>
      <c r="B242" s="232" t="s">
        <v>559</v>
      </c>
      <c r="C242" s="52" t="s">
        <v>499</v>
      </c>
      <c r="D242" s="52" t="s">
        <v>12</v>
      </c>
      <c r="E242" s="52" t="s">
        <v>257</v>
      </c>
      <c r="F242" s="628" t="s">
        <v>415</v>
      </c>
      <c r="G242" s="55">
        <v>0.50327040000000001</v>
      </c>
      <c r="H242" s="56">
        <v>0.353493</v>
      </c>
      <c r="I242" s="56">
        <v>0.353493</v>
      </c>
      <c r="J242" s="55">
        <f t="shared" si="98"/>
        <v>0.1497774</v>
      </c>
      <c r="K242" s="56">
        <f t="shared" si="99"/>
        <v>0.1497774</v>
      </c>
      <c r="L242" s="57"/>
      <c r="M242" s="61">
        <f t="shared" si="100"/>
        <v>0.29760820425759194</v>
      </c>
      <c r="N242" s="61">
        <f t="shared" si="101"/>
        <v>0.29760820425759194</v>
      </c>
      <c r="O242" s="61">
        <f t="shared" si="102"/>
        <v>0</v>
      </c>
      <c r="P242" s="59">
        <f t="shared" si="103"/>
        <v>1</v>
      </c>
      <c r="Q242" s="60"/>
      <c r="R242" s="52">
        <v>1995</v>
      </c>
      <c r="S242" s="52" t="s">
        <v>499</v>
      </c>
      <c r="T242" s="52" t="s">
        <v>12</v>
      </c>
      <c r="U242" s="52" t="s">
        <v>257</v>
      </c>
      <c r="V242" s="628" t="s">
        <v>415</v>
      </c>
      <c r="W242" s="55">
        <v>0.4507815</v>
      </c>
      <c r="X242" s="56">
        <v>0.3505008</v>
      </c>
      <c r="Y242" s="56">
        <v>0.3505008</v>
      </c>
      <c r="Z242" s="55">
        <f t="shared" si="105"/>
        <v>0.1002807</v>
      </c>
      <c r="AA242" s="56">
        <f t="shared" si="106"/>
        <v>0.1002807</v>
      </c>
      <c r="AB242" s="57"/>
      <c r="AC242" s="61">
        <f t="shared" si="107"/>
        <v>0.22245966172081152</v>
      </c>
      <c r="AD242" s="61">
        <f t="shared" si="108"/>
        <v>0.22245966172081152</v>
      </c>
      <c r="AE242" s="61">
        <f t="shared" si="109"/>
        <v>0</v>
      </c>
      <c r="AF242" s="59">
        <f t="shared" si="110"/>
        <v>1</v>
      </c>
      <c r="AG242" s="60"/>
    </row>
    <row r="243" spans="1:33" ht="11.45" customHeight="1" x14ac:dyDescent="0.2">
      <c r="A243" s="52">
        <v>1990</v>
      </c>
      <c r="B243" s="232" t="s">
        <v>559</v>
      </c>
      <c r="C243" s="52" t="s">
        <v>499</v>
      </c>
      <c r="D243" s="52" t="s">
        <v>14</v>
      </c>
      <c r="E243" s="52" t="s">
        <v>258</v>
      </c>
      <c r="F243" s="628" t="s">
        <v>415</v>
      </c>
      <c r="G243" s="55">
        <v>0.41861350000000003</v>
      </c>
      <c r="H243" s="56">
        <v>0.30198819999999998</v>
      </c>
      <c r="I243" s="56">
        <v>0.30198819999999998</v>
      </c>
      <c r="J243" s="55">
        <f t="shared" si="98"/>
        <v>0.11662530000000004</v>
      </c>
      <c r="K243" s="56">
        <f t="shared" si="99"/>
        <v>0.11662530000000004</v>
      </c>
      <c r="L243" s="57"/>
      <c r="M243" s="61">
        <f t="shared" si="100"/>
        <v>0.27859899406015343</v>
      </c>
      <c r="N243" s="61">
        <f t="shared" si="101"/>
        <v>0.27859899406015343</v>
      </c>
      <c r="O243" s="61">
        <f t="shared" si="102"/>
        <v>0</v>
      </c>
      <c r="P243" s="59">
        <f t="shared" si="103"/>
        <v>1</v>
      </c>
      <c r="Q243" s="60"/>
      <c r="R243" s="52">
        <v>1990</v>
      </c>
      <c r="S243" s="52" t="s">
        <v>499</v>
      </c>
      <c r="T243" s="52" t="s">
        <v>14</v>
      </c>
      <c r="U243" s="52" t="s">
        <v>258</v>
      </c>
      <c r="V243" s="628" t="s">
        <v>415</v>
      </c>
      <c r="W243" s="55">
        <v>0.38228469999999998</v>
      </c>
      <c r="X243" s="56">
        <v>0.2990623</v>
      </c>
      <c r="Y243" s="56">
        <v>0.2990623</v>
      </c>
      <c r="Z243" s="55">
        <f t="shared" si="105"/>
        <v>8.3222399999999974E-2</v>
      </c>
      <c r="AA243" s="56">
        <f t="shared" si="106"/>
        <v>8.3222399999999974E-2</v>
      </c>
      <c r="AB243" s="57"/>
      <c r="AC243" s="61">
        <f t="shared" si="107"/>
        <v>0.21769743858438484</v>
      </c>
      <c r="AD243" s="61">
        <f t="shared" si="108"/>
        <v>0.21769743858438484</v>
      </c>
      <c r="AE243" s="61">
        <f t="shared" si="109"/>
        <v>0</v>
      </c>
      <c r="AF243" s="59">
        <f t="shared" si="110"/>
        <v>1</v>
      </c>
      <c r="AG243" s="60"/>
    </row>
    <row r="244" spans="1:33" ht="11.45" customHeight="1" x14ac:dyDescent="0.2">
      <c r="A244" s="52">
        <v>1985</v>
      </c>
      <c r="B244" s="232" t="s">
        <v>559</v>
      </c>
      <c r="C244" s="52" t="s">
        <v>499</v>
      </c>
      <c r="D244" s="52" t="s">
        <v>16</v>
      </c>
      <c r="E244" s="52" t="s">
        <v>259</v>
      </c>
      <c r="F244" s="628" t="s">
        <v>415</v>
      </c>
      <c r="G244" s="53">
        <v>0.43320710000000001</v>
      </c>
      <c r="H244" s="54">
        <v>0.3143918</v>
      </c>
      <c r="I244" s="148">
        <v>0.3143918</v>
      </c>
      <c r="J244" s="55">
        <f t="shared" ref="J244:J245" si="144">G244-I244</f>
        <v>0.11881530000000001</v>
      </c>
      <c r="K244" s="56">
        <f t="shared" ref="K244:K245" si="145">G244-H244</f>
        <v>0.11881530000000001</v>
      </c>
      <c r="L244" s="57"/>
      <c r="M244" s="61">
        <f t="shared" ref="M244:M245" si="146">(G244-I244)/G244</f>
        <v>0.27426905053033529</v>
      </c>
      <c r="N244" s="61">
        <f t="shared" ref="N244:N245" si="147">(G244-H244)/G244</f>
        <v>0.27426905053033529</v>
      </c>
      <c r="O244" s="61">
        <f t="shared" ref="O244:O245" si="148">(H244-I244)/G244</f>
        <v>0</v>
      </c>
      <c r="P244" s="59">
        <f t="shared" ref="P244:P245" si="149">(G244-H244)/(G244-I244)</f>
        <v>1</v>
      </c>
      <c r="Q244" s="60"/>
      <c r="R244" s="52">
        <v>1985</v>
      </c>
      <c r="S244" s="52" t="s">
        <v>499</v>
      </c>
      <c r="T244" s="52" t="s">
        <v>16</v>
      </c>
      <c r="U244" s="52" t="s">
        <v>259</v>
      </c>
      <c r="V244" s="628" t="s">
        <v>415</v>
      </c>
      <c r="W244" s="53">
        <v>0.40874929999999998</v>
      </c>
      <c r="X244" s="54">
        <v>0.3143879</v>
      </c>
      <c r="Y244" s="54">
        <v>0.3143879</v>
      </c>
      <c r="Z244" s="55">
        <f t="shared" ref="Z244:Z245" si="150">W244-Y244</f>
        <v>9.4361399999999984E-2</v>
      </c>
      <c r="AA244" s="56">
        <f t="shared" ref="AA244:AA245" si="151">W244-X244</f>
        <v>9.4361399999999984E-2</v>
      </c>
      <c r="AB244" s="57"/>
      <c r="AC244" s="61">
        <f t="shared" ref="AC244:AC245" si="152">(W244-Y244)/W244</f>
        <v>0.23085397332790536</v>
      </c>
      <c r="AD244" s="61">
        <f t="shared" ref="AD244:AD245" si="153">(W244-X244)/W244</f>
        <v>0.23085397332790536</v>
      </c>
      <c r="AE244" s="61">
        <f t="shared" ref="AE244:AE245" si="154">(X244-Y244)/W244</f>
        <v>0</v>
      </c>
      <c r="AF244" s="59">
        <f t="shared" ref="AF244:AF245" si="155">(W244-X244)/(W244-Y244)</f>
        <v>1</v>
      </c>
      <c r="AG244" s="60"/>
    </row>
    <row r="245" spans="1:33" ht="11.45" customHeight="1" x14ac:dyDescent="0.2">
      <c r="A245" s="52">
        <v>1980</v>
      </c>
      <c r="B245" s="232" t="s">
        <v>559</v>
      </c>
      <c r="C245" s="52" t="s">
        <v>499</v>
      </c>
      <c r="D245" s="52" t="s">
        <v>18</v>
      </c>
      <c r="E245" s="52" t="s">
        <v>260</v>
      </c>
      <c r="F245" s="628" t="s">
        <v>415</v>
      </c>
      <c r="G245" s="53">
        <v>0.41531669999999998</v>
      </c>
      <c r="H245" s="54">
        <v>0.31783169999999999</v>
      </c>
      <c r="I245" s="148">
        <v>0.31783169999999999</v>
      </c>
      <c r="J245" s="55">
        <f t="shared" si="144"/>
        <v>9.7484999999999988E-2</v>
      </c>
      <c r="K245" s="56">
        <f t="shared" si="145"/>
        <v>9.7484999999999988E-2</v>
      </c>
      <c r="L245" s="57"/>
      <c r="M245" s="61">
        <f t="shared" si="146"/>
        <v>0.23472448856499148</v>
      </c>
      <c r="N245" s="61">
        <f t="shared" si="147"/>
        <v>0.23472448856499148</v>
      </c>
      <c r="O245" s="61">
        <f t="shared" si="148"/>
        <v>0</v>
      </c>
      <c r="P245" s="59">
        <f t="shared" si="149"/>
        <v>1</v>
      </c>
      <c r="Q245" s="60"/>
      <c r="R245" s="52">
        <v>1980</v>
      </c>
      <c r="S245" s="52" t="s">
        <v>499</v>
      </c>
      <c r="T245" s="52" t="s">
        <v>18</v>
      </c>
      <c r="U245" s="52" t="s">
        <v>260</v>
      </c>
      <c r="V245" s="628" t="s">
        <v>415</v>
      </c>
      <c r="W245" s="53">
        <v>0.39019490000000001</v>
      </c>
      <c r="X245" s="54">
        <v>0.3152585</v>
      </c>
      <c r="Y245" s="54">
        <v>0.3152585</v>
      </c>
      <c r="Z245" s="55">
        <f t="shared" si="150"/>
        <v>7.4936400000000014E-2</v>
      </c>
      <c r="AA245" s="56">
        <f t="shared" si="151"/>
        <v>7.4936400000000014E-2</v>
      </c>
      <c r="AB245" s="57"/>
      <c r="AC245" s="61">
        <f t="shared" si="152"/>
        <v>0.19204864030770266</v>
      </c>
      <c r="AD245" s="61">
        <f t="shared" si="153"/>
        <v>0.19204864030770266</v>
      </c>
      <c r="AE245" s="61">
        <f t="shared" si="154"/>
        <v>0</v>
      </c>
      <c r="AF245" s="59">
        <f t="shared" si="155"/>
        <v>1</v>
      </c>
      <c r="AG245" s="60"/>
    </row>
    <row r="246" spans="1:33" ht="11.45" customHeight="1" x14ac:dyDescent="0.2">
      <c r="A246" s="7">
        <v>2005</v>
      </c>
      <c r="B246" s="447" t="s">
        <v>559</v>
      </c>
      <c r="C246" s="7" t="s">
        <v>500</v>
      </c>
      <c r="D246" s="7" t="s">
        <v>8</v>
      </c>
      <c r="E246" s="7" t="s">
        <v>261</v>
      </c>
      <c r="F246" s="130" t="s">
        <v>314</v>
      </c>
      <c r="G246" s="19">
        <v>0.4657018</v>
      </c>
      <c r="H246" s="20">
        <v>0.27354810000000002</v>
      </c>
      <c r="I246" s="20">
        <v>0.23667759999999999</v>
      </c>
      <c r="J246" s="19">
        <f t="shared" si="98"/>
        <v>0.22902420000000001</v>
      </c>
      <c r="K246" s="20">
        <f t="shared" si="99"/>
        <v>0.19215369999999998</v>
      </c>
      <c r="L246" s="21">
        <f t="shared" si="99"/>
        <v>3.6870500000000028E-2</v>
      </c>
      <c r="M246" s="36">
        <f t="shared" si="100"/>
        <v>0.49178293921131505</v>
      </c>
      <c r="N246" s="36">
        <f t="shared" si="101"/>
        <v>0.41261103135096316</v>
      </c>
      <c r="O246" s="36">
        <f t="shared" si="102"/>
        <v>7.9171907860351901E-2</v>
      </c>
      <c r="P246" s="37">
        <f t="shared" si="103"/>
        <v>0.83901046264979851</v>
      </c>
      <c r="Q246" s="38">
        <f t="shared" si="104"/>
        <v>0.16098953735020152</v>
      </c>
      <c r="R246" s="7">
        <v>2005</v>
      </c>
      <c r="S246" s="7" t="s">
        <v>500</v>
      </c>
      <c r="T246" s="7" t="s">
        <v>8</v>
      </c>
      <c r="U246" s="7" t="s">
        <v>261</v>
      </c>
      <c r="V246" s="130" t="s">
        <v>314</v>
      </c>
      <c r="W246" s="19">
        <v>0.39102989999999999</v>
      </c>
      <c r="X246" s="20">
        <v>0.2721075</v>
      </c>
      <c r="Y246" s="20">
        <v>0.2347812</v>
      </c>
      <c r="Z246" s="19">
        <f t="shared" si="105"/>
        <v>0.15624869999999999</v>
      </c>
      <c r="AA246" s="20">
        <f t="shared" si="106"/>
        <v>0.11892239999999998</v>
      </c>
      <c r="AB246" s="21">
        <f t="shared" si="106"/>
        <v>3.7326300000000007E-2</v>
      </c>
      <c r="AC246" s="36">
        <f t="shared" si="107"/>
        <v>0.39958248717041844</v>
      </c>
      <c r="AD246" s="36">
        <f t="shared" si="108"/>
        <v>0.30412610391174688</v>
      </c>
      <c r="AE246" s="36">
        <f t="shared" si="109"/>
        <v>9.5456383258671548E-2</v>
      </c>
      <c r="AF246" s="37">
        <f t="shared" si="110"/>
        <v>0.76110969243264093</v>
      </c>
      <c r="AG246" s="38">
        <f t="shared" si="111"/>
        <v>0.23889030756735902</v>
      </c>
    </row>
    <row r="247" spans="1:33" ht="11.45" customHeight="1" x14ac:dyDescent="0.2">
      <c r="A247" s="4">
        <v>2000</v>
      </c>
      <c r="B247" s="222" t="s">
        <v>559</v>
      </c>
      <c r="C247" s="4" t="s">
        <v>500</v>
      </c>
      <c r="D247" s="4" t="s">
        <v>10</v>
      </c>
      <c r="E247" s="4" t="s">
        <v>262</v>
      </c>
      <c r="F247" s="128" t="s">
        <v>314</v>
      </c>
      <c r="G247" s="13">
        <v>0.46996900000000003</v>
      </c>
      <c r="H247" s="14">
        <v>0.28922740000000002</v>
      </c>
      <c r="I247" s="14">
        <v>0.2518608</v>
      </c>
      <c r="J247" s="13">
        <f t="shared" si="98"/>
        <v>0.21810820000000003</v>
      </c>
      <c r="K247" s="14">
        <f t="shared" si="99"/>
        <v>0.1807416</v>
      </c>
      <c r="L247" s="15">
        <f t="shared" si="99"/>
        <v>3.7366600000000028E-2</v>
      </c>
      <c r="M247" s="39">
        <f t="shared" si="100"/>
        <v>0.46409061023173875</v>
      </c>
      <c r="N247" s="39">
        <f t="shared" si="101"/>
        <v>0.38458196178896903</v>
      </c>
      <c r="O247" s="39">
        <f t="shared" si="102"/>
        <v>7.9508648442769683E-2</v>
      </c>
      <c r="P247" s="34">
        <f t="shared" si="103"/>
        <v>0.82867860997431542</v>
      </c>
      <c r="Q247" s="35">
        <f t="shared" si="104"/>
        <v>0.17132139002568461</v>
      </c>
      <c r="R247" s="4">
        <v>2000</v>
      </c>
      <c r="S247" s="4" t="s">
        <v>500</v>
      </c>
      <c r="T247" s="4" t="s">
        <v>10</v>
      </c>
      <c r="U247" s="4" t="s">
        <v>262</v>
      </c>
      <c r="V247" s="128" t="s">
        <v>314</v>
      </c>
      <c r="W247" s="13">
        <v>0.39214480000000002</v>
      </c>
      <c r="X247" s="14">
        <v>0.28457830000000001</v>
      </c>
      <c r="Y247" s="14">
        <v>0.25366339999999998</v>
      </c>
      <c r="Z247" s="13">
        <f t="shared" si="105"/>
        <v>0.13848140000000003</v>
      </c>
      <c r="AA247" s="14">
        <f t="shared" si="106"/>
        <v>0.10756650000000001</v>
      </c>
      <c r="AB247" s="15">
        <f t="shared" si="106"/>
        <v>3.0914900000000023E-2</v>
      </c>
      <c r="AC247" s="39">
        <f t="shared" si="107"/>
        <v>0.35313843253818494</v>
      </c>
      <c r="AD247" s="39">
        <f t="shared" si="108"/>
        <v>0.27430301256066636</v>
      </c>
      <c r="AE247" s="39">
        <f t="shared" si="109"/>
        <v>7.883541997751857E-2</v>
      </c>
      <c r="AF247" s="34">
        <f t="shared" si="110"/>
        <v>0.77675774508345519</v>
      </c>
      <c r="AG247" s="35">
        <f t="shared" si="111"/>
        <v>0.22324225491654487</v>
      </c>
    </row>
    <row r="248" spans="1:33" ht="11.45" customHeight="1" x14ac:dyDescent="0.2">
      <c r="A248" s="4">
        <v>1995</v>
      </c>
      <c r="B248" s="222" t="s">
        <v>559</v>
      </c>
      <c r="C248" s="4" t="s">
        <v>500</v>
      </c>
      <c r="D248" s="4" t="s">
        <v>12</v>
      </c>
      <c r="E248" s="4" t="s">
        <v>263</v>
      </c>
      <c r="F248" s="128" t="s">
        <v>314</v>
      </c>
      <c r="G248" s="13">
        <v>0.48965170000000002</v>
      </c>
      <c r="H248" s="14">
        <v>0.26252789999999998</v>
      </c>
      <c r="I248" s="14">
        <v>0.2213349</v>
      </c>
      <c r="J248" s="13">
        <f t="shared" si="98"/>
        <v>0.26831680000000002</v>
      </c>
      <c r="K248" s="14">
        <f t="shared" si="99"/>
        <v>0.22712380000000004</v>
      </c>
      <c r="L248" s="15">
        <f t="shared" si="99"/>
        <v>4.119299999999998E-2</v>
      </c>
      <c r="M248" s="39">
        <f t="shared" si="100"/>
        <v>0.5479748155678823</v>
      </c>
      <c r="N248" s="39">
        <f t="shared" si="101"/>
        <v>0.4638476696803055</v>
      </c>
      <c r="O248" s="39">
        <f t="shared" si="102"/>
        <v>8.4127145887576776E-2</v>
      </c>
      <c r="P248" s="34">
        <f t="shared" si="103"/>
        <v>0.84647625493446566</v>
      </c>
      <c r="Q248" s="35">
        <f t="shared" si="104"/>
        <v>0.15352374506553437</v>
      </c>
      <c r="R248" s="4">
        <v>1995</v>
      </c>
      <c r="S248" s="4" t="s">
        <v>500</v>
      </c>
      <c r="T248" s="4" t="s">
        <v>12</v>
      </c>
      <c r="U248" s="4" t="s">
        <v>263</v>
      </c>
      <c r="V248" s="128" t="s">
        <v>314</v>
      </c>
      <c r="W248" s="13">
        <v>0.4237629</v>
      </c>
      <c r="X248" s="14">
        <v>0.27766869999999999</v>
      </c>
      <c r="Y248" s="14">
        <v>0.24240410000000001</v>
      </c>
      <c r="Z248" s="13">
        <f t="shared" si="105"/>
        <v>0.18135879999999999</v>
      </c>
      <c r="AA248" s="14">
        <f t="shared" si="106"/>
        <v>0.14609420000000001</v>
      </c>
      <c r="AB248" s="15">
        <f t="shared" si="106"/>
        <v>3.5264599999999979E-2</v>
      </c>
      <c r="AC248" s="39">
        <f t="shared" si="107"/>
        <v>0.42797234019306546</v>
      </c>
      <c r="AD248" s="39">
        <f t="shared" si="108"/>
        <v>0.3447545785626821</v>
      </c>
      <c r="AE248" s="39">
        <f t="shared" si="109"/>
        <v>8.3217761630383358E-2</v>
      </c>
      <c r="AF248" s="34">
        <f t="shared" si="110"/>
        <v>0.80555341124886148</v>
      </c>
      <c r="AG248" s="35">
        <f t="shared" si="111"/>
        <v>0.19444658875113852</v>
      </c>
    </row>
    <row r="249" spans="1:33" ht="11.45" customHeight="1" x14ac:dyDescent="0.2">
      <c r="A249" s="4">
        <v>1992</v>
      </c>
      <c r="B249" s="222" t="s">
        <v>559</v>
      </c>
      <c r="C249" s="4" t="s">
        <v>500</v>
      </c>
      <c r="D249" s="4" t="s">
        <v>14</v>
      </c>
      <c r="E249" s="4" t="s">
        <v>264</v>
      </c>
      <c r="F249" s="128" t="s">
        <v>314</v>
      </c>
      <c r="G249" s="13">
        <v>0.46119149999999998</v>
      </c>
      <c r="H249" s="14">
        <v>0.2600943</v>
      </c>
      <c r="I249" s="14">
        <v>0.22912299999999999</v>
      </c>
      <c r="J249" s="13">
        <f t="shared" si="98"/>
        <v>0.23206849999999998</v>
      </c>
      <c r="K249" s="14">
        <f t="shared" si="99"/>
        <v>0.20109719999999998</v>
      </c>
      <c r="L249" s="15">
        <f t="shared" si="99"/>
        <v>3.0971300000000007E-2</v>
      </c>
      <c r="M249" s="39">
        <f t="shared" si="100"/>
        <v>0.5031933589409171</v>
      </c>
      <c r="N249" s="39">
        <f t="shared" si="101"/>
        <v>0.43603839186108156</v>
      </c>
      <c r="O249" s="39">
        <f t="shared" si="102"/>
        <v>6.715496707983562E-2</v>
      </c>
      <c r="P249" s="34">
        <f t="shared" si="103"/>
        <v>0.86654242174185636</v>
      </c>
      <c r="Q249" s="35">
        <f t="shared" si="104"/>
        <v>0.13345757825814364</v>
      </c>
      <c r="R249" s="4">
        <v>1992</v>
      </c>
      <c r="S249" s="4" t="s">
        <v>500</v>
      </c>
      <c r="T249" s="4" t="s">
        <v>14</v>
      </c>
      <c r="U249" s="4" t="s">
        <v>264</v>
      </c>
      <c r="V249" s="128" t="s">
        <v>314</v>
      </c>
      <c r="W249" s="13">
        <v>0.39006750000000001</v>
      </c>
      <c r="X249" s="14">
        <v>0.26572849999999998</v>
      </c>
      <c r="Y249" s="14">
        <v>0.23783660000000001</v>
      </c>
      <c r="Z249" s="13">
        <f t="shared" si="105"/>
        <v>0.1522309</v>
      </c>
      <c r="AA249" s="14">
        <f t="shared" si="106"/>
        <v>0.12433900000000003</v>
      </c>
      <c r="AB249" s="15">
        <f t="shared" si="106"/>
        <v>2.7891899999999969E-2</v>
      </c>
      <c r="AC249" s="39">
        <f t="shared" si="107"/>
        <v>0.39026809462464829</v>
      </c>
      <c r="AD249" s="39">
        <f t="shared" si="108"/>
        <v>0.31876277823710009</v>
      </c>
      <c r="AE249" s="39">
        <f t="shared" si="109"/>
        <v>7.1505316387548229E-2</v>
      </c>
      <c r="AF249" s="34">
        <f t="shared" si="110"/>
        <v>0.8167789850812156</v>
      </c>
      <c r="AG249" s="35">
        <f t="shared" si="111"/>
        <v>0.18322101491878434</v>
      </c>
    </row>
    <row r="250" spans="1:33" ht="11.45" customHeight="1" x14ac:dyDescent="0.2">
      <c r="A250" s="4">
        <v>1987</v>
      </c>
      <c r="B250" s="222" t="s">
        <v>559</v>
      </c>
      <c r="C250" s="4" t="s">
        <v>500</v>
      </c>
      <c r="D250" s="4" t="s">
        <v>16</v>
      </c>
      <c r="E250" s="4" t="s">
        <v>265</v>
      </c>
      <c r="F250" s="128" t="s">
        <v>314</v>
      </c>
      <c r="G250" s="13">
        <v>0.42944189999999999</v>
      </c>
      <c r="H250" s="14">
        <v>0.2534072</v>
      </c>
      <c r="I250" s="14">
        <v>0.2115136</v>
      </c>
      <c r="J250" s="13">
        <f t="shared" si="98"/>
        <v>0.21792829999999999</v>
      </c>
      <c r="K250" s="14">
        <f t="shared" si="99"/>
        <v>0.17603469999999999</v>
      </c>
      <c r="L250" s="15">
        <f t="shared" si="99"/>
        <v>4.1893600000000003E-2</v>
      </c>
      <c r="M250" s="39">
        <f t="shared" si="100"/>
        <v>0.5074686470975468</v>
      </c>
      <c r="N250" s="39">
        <f t="shared" si="101"/>
        <v>0.4099150548653962</v>
      </c>
      <c r="O250" s="39">
        <f t="shared" si="102"/>
        <v>9.7553592232150627E-2</v>
      </c>
      <c r="P250" s="34">
        <f t="shared" si="103"/>
        <v>0.80776429678935679</v>
      </c>
      <c r="Q250" s="35">
        <f t="shared" si="104"/>
        <v>0.19223570321064315</v>
      </c>
      <c r="R250" s="4">
        <v>1987</v>
      </c>
      <c r="S250" s="4" t="s">
        <v>500</v>
      </c>
      <c r="T250" s="4" t="s">
        <v>16</v>
      </c>
      <c r="U250" s="4" t="s">
        <v>265</v>
      </c>
      <c r="V250" s="128" t="s">
        <v>314</v>
      </c>
      <c r="W250" s="13">
        <v>0.34991270000000002</v>
      </c>
      <c r="X250" s="14">
        <v>0.25126130000000002</v>
      </c>
      <c r="Y250" s="14">
        <v>0.2151267</v>
      </c>
      <c r="Z250" s="13">
        <f t="shared" si="105"/>
        <v>0.13478600000000002</v>
      </c>
      <c r="AA250" s="14">
        <f t="shared" si="106"/>
        <v>9.86514E-2</v>
      </c>
      <c r="AB250" s="15">
        <f t="shared" si="106"/>
        <v>3.6134600000000017E-2</v>
      </c>
      <c r="AC250" s="39">
        <f t="shared" si="107"/>
        <v>0.38519893676336986</v>
      </c>
      <c r="AD250" s="39">
        <f t="shared" si="108"/>
        <v>0.28193146461960367</v>
      </c>
      <c r="AE250" s="39">
        <f t="shared" si="109"/>
        <v>0.10326747214376619</v>
      </c>
      <c r="AF250" s="34">
        <f t="shared" si="110"/>
        <v>0.73191132610211729</v>
      </c>
      <c r="AG250" s="35">
        <f t="shared" si="111"/>
        <v>0.26808867389788266</v>
      </c>
    </row>
    <row r="251" spans="1:33" ht="11.45" customHeight="1" x14ac:dyDescent="0.2">
      <c r="A251" s="4">
        <v>1981</v>
      </c>
      <c r="B251" s="222" t="s">
        <v>559</v>
      </c>
      <c r="C251" s="4" t="s">
        <v>500</v>
      </c>
      <c r="D251" s="4" t="s">
        <v>18</v>
      </c>
      <c r="E251" s="4" t="s">
        <v>266</v>
      </c>
      <c r="F251" s="128" t="s">
        <v>314</v>
      </c>
      <c r="G251" s="5">
        <v>0.41133779999999998</v>
      </c>
      <c r="H251" s="6">
        <v>0.2409104</v>
      </c>
      <c r="I251" s="146">
        <v>0.19697110000000001</v>
      </c>
      <c r="J251" s="202">
        <f t="shared" ref="J251" si="156">G251-I251</f>
        <v>0.21436669999999997</v>
      </c>
      <c r="K251" s="203">
        <f t="shared" ref="K251" si="157">G251-H251</f>
        <v>0.17042739999999998</v>
      </c>
      <c r="L251" s="204">
        <f t="shared" ref="L251" si="158">H251-I251</f>
        <v>4.3939299999999987E-2</v>
      </c>
      <c r="M251" s="39">
        <f t="shared" ref="M251" si="159">(G251-I251)/G251</f>
        <v>0.52114515126010785</v>
      </c>
      <c r="N251" s="39">
        <f t="shared" ref="N251" si="160">(G251-H251)/G251</f>
        <v>0.41432467427014974</v>
      </c>
      <c r="O251" s="39">
        <f t="shared" ref="O251" si="161">(H251-I251)/G251</f>
        <v>0.1068204769899581</v>
      </c>
      <c r="P251" s="34">
        <f t="shared" ref="P251" si="162">(G251-H251)/(G251-I251)</f>
        <v>0.79502739931155353</v>
      </c>
      <c r="Q251" s="35">
        <f t="shared" ref="Q251" si="163">(H251-I251)/(G251-I251)</f>
        <v>0.20497260068844644</v>
      </c>
      <c r="R251" s="4">
        <v>1981</v>
      </c>
      <c r="S251" s="4" t="s">
        <v>500</v>
      </c>
      <c r="T251" s="4" t="s">
        <v>18</v>
      </c>
      <c r="U251" s="4" t="s">
        <v>266</v>
      </c>
      <c r="V251" s="128" t="s">
        <v>314</v>
      </c>
      <c r="W251" s="5">
        <v>0.33278069999999998</v>
      </c>
      <c r="X251" s="6">
        <v>0.23106189999999999</v>
      </c>
      <c r="Y251" s="6">
        <v>0.1984465</v>
      </c>
      <c r="Z251" s="202">
        <f t="shared" ref="Z251:Z253" si="164">W251-Y251</f>
        <v>0.13433419999999999</v>
      </c>
      <c r="AA251" s="203">
        <f t="shared" ref="AA251:AA253" si="165">W251-X251</f>
        <v>0.1017188</v>
      </c>
      <c r="AB251" s="204">
        <f t="shared" ref="AB251:AB253" si="166">X251-Y251</f>
        <v>3.2615399999999989E-2</v>
      </c>
      <c r="AC251" s="39">
        <f t="shared" ref="AC251:AC253" si="167">(W251-Y251)/W251</f>
        <v>0.40367184755606317</v>
      </c>
      <c r="AD251" s="39">
        <f t="shared" ref="AD251:AD253" si="168">(W251-X251)/W251</f>
        <v>0.30566315895122526</v>
      </c>
      <c r="AE251" s="39">
        <f t="shared" ref="AE251:AE253" si="169">(X251-Y251)/W251</f>
        <v>9.8008688604837926E-2</v>
      </c>
      <c r="AF251" s="34">
        <f t="shared" ref="AF251:AF253" si="170">(W251-X251)/(W251-Y251)</f>
        <v>0.75720702546335938</v>
      </c>
      <c r="AG251" s="35">
        <f t="shared" ref="AG251:AG253" si="171">(X251-Y251)/(W251-Y251)</f>
        <v>0.24279297453664064</v>
      </c>
    </row>
    <row r="252" spans="1:33" ht="11.45" customHeight="1" x14ac:dyDescent="0.2">
      <c r="A252" s="4">
        <v>1975</v>
      </c>
      <c r="B252" s="222" t="s">
        <v>559</v>
      </c>
      <c r="C252" s="4" t="s">
        <v>500</v>
      </c>
      <c r="D252" s="4" t="s">
        <v>50</v>
      </c>
      <c r="E252" s="4" t="s">
        <v>267</v>
      </c>
      <c r="F252" s="128" t="s">
        <v>314</v>
      </c>
      <c r="G252" s="13">
        <v>0.39984409999999998</v>
      </c>
      <c r="H252" s="14">
        <v>0.27353420000000001</v>
      </c>
      <c r="I252" s="14">
        <v>0.2150869</v>
      </c>
      <c r="J252" s="13">
        <f t="shared" si="98"/>
        <v>0.18475719999999998</v>
      </c>
      <c r="K252" s="14">
        <f t="shared" si="99"/>
        <v>0.12630989999999997</v>
      </c>
      <c r="L252" s="15">
        <f t="shared" si="99"/>
        <v>5.8447300000000008E-2</v>
      </c>
      <c r="M252" s="39">
        <f t="shared" si="100"/>
        <v>0.46207309298799204</v>
      </c>
      <c r="N252" s="39">
        <f t="shared" si="101"/>
        <v>0.31589787119529833</v>
      </c>
      <c r="O252" s="39">
        <f t="shared" si="102"/>
        <v>0.14617522179269374</v>
      </c>
      <c r="P252" s="34">
        <f t="shared" si="103"/>
        <v>0.68365346519648484</v>
      </c>
      <c r="Q252" s="35">
        <f t="shared" si="104"/>
        <v>0.31634653480351516</v>
      </c>
      <c r="R252" s="4">
        <v>1975</v>
      </c>
      <c r="S252" s="4" t="s">
        <v>500</v>
      </c>
      <c r="T252" s="4" t="s">
        <v>50</v>
      </c>
      <c r="U252" s="4" t="s">
        <v>267</v>
      </c>
      <c r="V252" s="128" t="s">
        <v>314</v>
      </c>
      <c r="W252" s="13">
        <v>0.33060990000000001</v>
      </c>
      <c r="X252" s="14">
        <v>0.25985770000000002</v>
      </c>
      <c r="Y252" s="14">
        <v>0.21174319999999999</v>
      </c>
      <c r="Z252" s="202">
        <f t="shared" si="164"/>
        <v>0.11886670000000002</v>
      </c>
      <c r="AA252" s="203">
        <f t="shared" si="165"/>
        <v>7.0752199999999987E-2</v>
      </c>
      <c r="AB252" s="204">
        <f t="shared" si="166"/>
        <v>4.8114500000000032E-2</v>
      </c>
      <c r="AC252" s="39">
        <f t="shared" si="167"/>
        <v>0.35953763030084707</v>
      </c>
      <c r="AD252" s="39">
        <f t="shared" si="168"/>
        <v>0.21400508575212052</v>
      </c>
      <c r="AE252" s="39">
        <f t="shared" si="169"/>
        <v>0.14553254454872655</v>
      </c>
      <c r="AF252" s="34">
        <f t="shared" si="170"/>
        <v>0.59522305237715845</v>
      </c>
      <c r="AG252" s="35">
        <f t="shared" si="171"/>
        <v>0.40477694762284161</v>
      </c>
    </row>
    <row r="253" spans="1:33" ht="11.45" customHeight="1" x14ac:dyDescent="0.2">
      <c r="A253" s="10">
        <v>1967</v>
      </c>
      <c r="B253" s="233" t="s">
        <v>559</v>
      </c>
      <c r="C253" s="10" t="s">
        <v>500</v>
      </c>
      <c r="D253" s="10" t="s">
        <v>50</v>
      </c>
      <c r="E253" s="10" t="s">
        <v>268</v>
      </c>
      <c r="F253" s="131" t="s">
        <v>314</v>
      </c>
      <c r="G253" s="11">
        <v>0.39053490000000002</v>
      </c>
      <c r="H253" s="12">
        <v>0.31629200000000002</v>
      </c>
      <c r="I253" s="205">
        <v>0.26046970000000003</v>
      </c>
      <c r="J253" s="22">
        <f t="shared" ref="J253" si="172">G253-I253</f>
        <v>0.13006519999999999</v>
      </c>
      <c r="K253" s="23">
        <f t="shared" ref="K253" si="173">G253-H253</f>
        <v>7.4242900000000001E-2</v>
      </c>
      <c r="L253" s="24">
        <f t="shared" ref="L253" si="174">H253-I253</f>
        <v>5.5822299999999991E-2</v>
      </c>
      <c r="M253" s="40">
        <f t="shared" ref="M253" si="175">(G253-I253)/G253</f>
        <v>0.3330437305347102</v>
      </c>
      <c r="N253" s="40">
        <f t="shared" ref="N253" si="176">(G253-H253)/G253</f>
        <v>0.19010567301411474</v>
      </c>
      <c r="O253" s="40">
        <f t="shared" ref="O253" si="177">(H253-I253)/G253</f>
        <v>0.14293805752059544</v>
      </c>
      <c r="P253" s="41">
        <f t="shared" ref="P253" si="178">(G253-H253)/(G253-I253)</f>
        <v>0.5708129461224063</v>
      </c>
      <c r="Q253" s="42">
        <f t="shared" ref="Q253" si="179">(H253-I253)/(G253-I253)</f>
        <v>0.42918705387759365</v>
      </c>
      <c r="R253" s="10">
        <v>1967</v>
      </c>
      <c r="S253" s="10" t="s">
        <v>500</v>
      </c>
      <c r="T253" s="10" t="s">
        <v>50</v>
      </c>
      <c r="U253" s="10" t="s">
        <v>268</v>
      </c>
      <c r="V253" s="131" t="s">
        <v>314</v>
      </c>
      <c r="W253" s="11">
        <v>0.3471245</v>
      </c>
      <c r="X253" s="12">
        <v>0.30354569999999997</v>
      </c>
      <c r="Y253" s="205">
        <v>0.25291970000000003</v>
      </c>
      <c r="Z253" s="22">
        <f t="shared" si="164"/>
        <v>9.4204799999999977E-2</v>
      </c>
      <c r="AA253" s="23">
        <f t="shared" si="165"/>
        <v>4.3578800000000029E-2</v>
      </c>
      <c r="AB253" s="24">
        <f t="shared" si="166"/>
        <v>5.0625999999999949E-2</v>
      </c>
      <c r="AC253" s="40">
        <f t="shared" si="167"/>
        <v>0.2713862029329534</v>
      </c>
      <c r="AD253" s="40">
        <f t="shared" si="168"/>
        <v>0.12554227661833153</v>
      </c>
      <c r="AE253" s="40">
        <f t="shared" si="169"/>
        <v>0.14584392631462184</v>
      </c>
      <c r="AF253" s="41">
        <f t="shared" si="170"/>
        <v>0.4625963857467989</v>
      </c>
      <c r="AG253" s="42">
        <f t="shared" si="171"/>
        <v>0.53740361425320116</v>
      </c>
    </row>
    <row r="254" spans="1:33" ht="11.45" customHeight="1" x14ac:dyDescent="0.2">
      <c r="A254" s="4">
        <v>2013</v>
      </c>
      <c r="B254" s="222" t="s">
        <v>560</v>
      </c>
      <c r="C254" s="4" t="s">
        <v>501</v>
      </c>
      <c r="D254" s="4" t="s">
        <v>20</v>
      </c>
      <c r="E254" s="4" t="s">
        <v>269</v>
      </c>
      <c r="F254" s="128" t="s">
        <v>314</v>
      </c>
      <c r="G254" s="13">
        <v>0.42522219999999999</v>
      </c>
      <c r="H254" s="14">
        <v>0.30041390000000001</v>
      </c>
      <c r="I254" s="14">
        <v>0.2952824</v>
      </c>
      <c r="J254" s="13">
        <f t="shared" si="98"/>
        <v>0.12993979999999999</v>
      </c>
      <c r="K254" s="14">
        <f t="shared" si="99"/>
        <v>0.12480829999999998</v>
      </c>
      <c r="L254" s="15">
        <f t="shared" si="99"/>
        <v>5.1315000000000111E-3</v>
      </c>
      <c r="M254" s="33">
        <f t="shared" si="100"/>
        <v>0.30558094097627075</v>
      </c>
      <c r="N254" s="33">
        <f t="shared" si="101"/>
        <v>0.29351313266334633</v>
      </c>
      <c r="O254" s="33">
        <f t="shared" si="102"/>
        <v>1.2067808312924422E-2</v>
      </c>
      <c r="P254" s="34">
        <f t="shared" si="103"/>
        <v>0.96050863553737953</v>
      </c>
      <c r="Q254" s="35">
        <f t="shared" si="104"/>
        <v>3.9491364462620471E-2</v>
      </c>
      <c r="R254" s="4">
        <v>2013</v>
      </c>
      <c r="S254" s="4" t="s">
        <v>501</v>
      </c>
      <c r="T254" s="4" t="s">
        <v>20</v>
      </c>
      <c r="U254" s="4" t="s">
        <v>269</v>
      </c>
      <c r="V254" s="128" t="s">
        <v>314</v>
      </c>
      <c r="W254" s="13">
        <v>0.34551419999999999</v>
      </c>
      <c r="X254" s="14">
        <v>0.2885586</v>
      </c>
      <c r="Y254" s="14">
        <v>0.28491739999999999</v>
      </c>
      <c r="Z254" s="13">
        <f t="shared" si="105"/>
        <v>6.0596800000000006E-2</v>
      </c>
      <c r="AA254" s="14">
        <f t="shared" si="106"/>
        <v>5.6955599999999995E-2</v>
      </c>
      <c r="AB254" s="15">
        <f t="shared" si="106"/>
        <v>3.6412000000000111E-3</v>
      </c>
      <c r="AC254" s="33">
        <f t="shared" si="107"/>
        <v>0.17538150385714973</v>
      </c>
      <c r="AD254" s="33">
        <f t="shared" si="108"/>
        <v>0.1648430078995306</v>
      </c>
      <c r="AE254" s="33">
        <f t="shared" si="109"/>
        <v>1.053849595761914E-2</v>
      </c>
      <c r="AF254" s="34">
        <f t="shared" si="110"/>
        <v>0.93991101840361191</v>
      </c>
      <c r="AG254" s="35">
        <f t="shared" si="111"/>
        <v>6.0088981596388105E-2</v>
      </c>
    </row>
    <row r="255" spans="1:33" ht="11.45" customHeight="1" x14ac:dyDescent="0.2">
      <c r="A255" s="4">
        <v>2010</v>
      </c>
      <c r="B255" s="222" t="s">
        <v>560</v>
      </c>
      <c r="C255" s="4" t="s">
        <v>501</v>
      </c>
      <c r="D255" s="4" t="s">
        <v>4</v>
      </c>
      <c r="E255" s="4" t="s">
        <v>270</v>
      </c>
      <c r="F255" s="128" t="s">
        <v>314</v>
      </c>
      <c r="G255" s="13">
        <v>0.41131859999999998</v>
      </c>
      <c r="H255" s="14">
        <v>0.2938595</v>
      </c>
      <c r="I255" s="14">
        <v>0.2944272</v>
      </c>
      <c r="J255" s="13">
        <f t="shared" si="98"/>
        <v>0.11689139999999998</v>
      </c>
      <c r="K255" s="14">
        <f t="shared" si="99"/>
        <v>0.11745909999999998</v>
      </c>
      <c r="L255" s="15">
        <f t="shared" si="99"/>
        <v>-5.6770000000000431E-4</v>
      </c>
      <c r="M255" s="33">
        <f t="shared" si="100"/>
        <v>0.28418700248420564</v>
      </c>
      <c r="N255" s="33">
        <f t="shared" si="101"/>
        <v>0.28556719778779754</v>
      </c>
      <c r="O255" s="33">
        <f t="shared" si="102"/>
        <v>-1.3801953035919221E-3</v>
      </c>
      <c r="P255" s="34">
        <f t="shared" si="103"/>
        <v>1.0048566447146667</v>
      </c>
      <c r="Q255" s="35">
        <f t="shared" si="104"/>
        <v>-4.8566447146668138E-3</v>
      </c>
      <c r="R255" s="4">
        <v>2010</v>
      </c>
      <c r="S255" s="4" t="s">
        <v>501</v>
      </c>
      <c r="T255" s="4" t="s">
        <v>4</v>
      </c>
      <c r="U255" s="4" t="s">
        <v>270</v>
      </c>
      <c r="V255" s="128" t="s">
        <v>314</v>
      </c>
      <c r="W255" s="13">
        <v>0.3335186</v>
      </c>
      <c r="X255" s="14">
        <v>0.27948390000000001</v>
      </c>
      <c r="Y255" s="14">
        <v>0.28055970000000002</v>
      </c>
      <c r="Z255" s="13">
        <f t="shared" si="105"/>
        <v>5.2958899999999975E-2</v>
      </c>
      <c r="AA255" s="14">
        <f t="shared" si="106"/>
        <v>5.4034699999999991E-2</v>
      </c>
      <c r="AB255" s="15">
        <f t="shared" si="106"/>
        <v>-1.0758000000000156E-3</v>
      </c>
      <c r="AC255" s="33">
        <f t="shared" si="107"/>
        <v>0.15878844538205658</v>
      </c>
      <c r="AD255" s="33">
        <f t="shared" si="108"/>
        <v>0.16201405258957069</v>
      </c>
      <c r="AE255" s="33">
        <f t="shared" si="109"/>
        <v>-3.2256072075141106E-3</v>
      </c>
      <c r="AF255" s="34">
        <f t="shared" si="110"/>
        <v>1.0203138660357374</v>
      </c>
      <c r="AG255" s="35">
        <f t="shared" si="111"/>
        <v>-2.0313866035737451E-2</v>
      </c>
    </row>
    <row r="256" spans="1:33" ht="11.45" customHeight="1" x14ac:dyDescent="0.2">
      <c r="A256" s="4">
        <v>2007</v>
      </c>
      <c r="B256" s="222" t="s">
        <v>560</v>
      </c>
      <c r="C256" s="4" t="s">
        <v>501</v>
      </c>
      <c r="D256" s="4" t="s">
        <v>6</v>
      </c>
      <c r="E256" s="4" t="s">
        <v>271</v>
      </c>
      <c r="F256" s="128" t="s">
        <v>314</v>
      </c>
      <c r="G256" s="13">
        <v>0.4100859</v>
      </c>
      <c r="H256" s="14">
        <v>0.30659419999999998</v>
      </c>
      <c r="I256" s="14">
        <v>0.31119059999999998</v>
      </c>
      <c r="J256" s="13">
        <f t="shared" si="98"/>
        <v>9.8895300000000019E-2</v>
      </c>
      <c r="K256" s="14">
        <f t="shared" si="99"/>
        <v>0.10349170000000002</v>
      </c>
      <c r="L256" s="15">
        <f t="shared" si="99"/>
        <v>-4.5964000000000005E-3</v>
      </c>
      <c r="M256" s="33">
        <f t="shared" si="100"/>
        <v>0.24115752333840304</v>
      </c>
      <c r="N256" s="33">
        <f t="shared" si="101"/>
        <v>0.2523659067527072</v>
      </c>
      <c r="O256" s="33">
        <f t="shared" si="102"/>
        <v>-1.1208383414304175E-2</v>
      </c>
      <c r="P256" s="34">
        <f t="shared" si="103"/>
        <v>1.0464774362381226</v>
      </c>
      <c r="Q256" s="35">
        <f t="shared" si="104"/>
        <v>-4.6477436238122533E-2</v>
      </c>
      <c r="R256" s="4">
        <v>2007</v>
      </c>
      <c r="S256" s="4" t="s">
        <v>501</v>
      </c>
      <c r="T256" s="4" t="s">
        <v>6</v>
      </c>
      <c r="U256" s="4" t="s">
        <v>271</v>
      </c>
      <c r="V256" s="128" t="s">
        <v>314</v>
      </c>
      <c r="W256" s="13">
        <v>0.33536199999999999</v>
      </c>
      <c r="X256" s="14">
        <v>0.29345650000000001</v>
      </c>
      <c r="Y256" s="14">
        <v>0.29837239999999998</v>
      </c>
      <c r="Z256" s="13">
        <f t="shared" si="105"/>
        <v>3.6989600000000011E-2</v>
      </c>
      <c r="AA256" s="14">
        <f t="shared" si="106"/>
        <v>4.1905499999999984E-2</v>
      </c>
      <c r="AB256" s="15">
        <f t="shared" si="106"/>
        <v>-4.9158999999999731E-3</v>
      </c>
      <c r="AC256" s="33">
        <f t="shared" si="107"/>
        <v>0.11029752923706326</v>
      </c>
      <c r="AD256" s="33">
        <f t="shared" si="108"/>
        <v>0.12495601767642125</v>
      </c>
      <c r="AE256" s="33">
        <f t="shared" si="109"/>
        <v>-1.4658488439357987E-2</v>
      </c>
      <c r="AF256" s="34">
        <f t="shared" si="110"/>
        <v>1.1328995177022723</v>
      </c>
      <c r="AG256" s="35">
        <f t="shared" si="111"/>
        <v>-0.13289951770227229</v>
      </c>
    </row>
    <row r="257" spans="1:33" ht="11.45" customHeight="1" x14ac:dyDescent="0.2">
      <c r="A257" s="4">
        <v>2004</v>
      </c>
      <c r="B257" s="222" t="s">
        <v>560</v>
      </c>
      <c r="C257" s="4" t="s">
        <v>501</v>
      </c>
      <c r="D257" s="4" t="s">
        <v>8</v>
      </c>
      <c r="E257" s="4" t="s">
        <v>272</v>
      </c>
      <c r="F257" s="128" t="s">
        <v>314</v>
      </c>
      <c r="G257" s="13">
        <v>0.39438240000000002</v>
      </c>
      <c r="H257" s="14">
        <v>0.265376</v>
      </c>
      <c r="I257" s="14">
        <v>0.2676422</v>
      </c>
      <c r="J257" s="13">
        <f t="shared" si="98"/>
        <v>0.12674020000000003</v>
      </c>
      <c r="K257" s="14">
        <f t="shared" si="99"/>
        <v>0.12900640000000002</v>
      </c>
      <c r="L257" s="15">
        <f t="shared" si="99"/>
        <v>-2.266199999999996E-3</v>
      </c>
      <c r="M257" s="33">
        <f t="shared" si="100"/>
        <v>0.3213637322558005</v>
      </c>
      <c r="N257" s="33">
        <f t="shared" si="101"/>
        <v>0.32710993188337006</v>
      </c>
      <c r="O257" s="33">
        <f t="shared" si="102"/>
        <v>-5.7461996275695766E-3</v>
      </c>
      <c r="P257" s="34">
        <f t="shared" si="103"/>
        <v>1.0178806724306888</v>
      </c>
      <c r="Q257" s="35">
        <f t="shared" si="104"/>
        <v>-1.7880672430688888E-2</v>
      </c>
      <c r="R257" s="4">
        <v>2004</v>
      </c>
      <c r="S257" s="4" t="s">
        <v>501</v>
      </c>
      <c r="T257" s="4" t="s">
        <v>8</v>
      </c>
      <c r="U257" s="4" t="s">
        <v>272</v>
      </c>
      <c r="V257" s="128" t="s">
        <v>314</v>
      </c>
      <c r="W257" s="13">
        <v>0.32366149999999999</v>
      </c>
      <c r="X257" s="14">
        <v>0.2559901</v>
      </c>
      <c r="Y257" s="14">
        <v>0.25982319999999998</v>
      </c>
      <c r="Z257" s="13">
        <f t="shared" si="105"/>
        <v>6.3838300000000014E-2</v>
      </c>
      <c r="AA257" s="14">
        <f t="shared" si="106"/>
        <v>6.7671399999999993E-2</v>
      </c>
      <c r="AB257" s="15">
        <f t="shared" si="106"/>
        <v>-3.8330999999999782E-3</v>
      </c>
      <c r="AC257" s="33">
        <f t="shared" si="107"/>
        <v>0.19723785498120727</v>
      </c>
      <c r="AD257" s="33">
        <f t="shared" si="108"/>
        <v>0.20908078347285666</v>
      </c>
      <c r="AE257" s="33">
        <f t="shared" si="109"/>
        <v>-1.1842928491649387E-2</v>
      </c>
      <c r="AF257" s="34">
        <f t="shared" si="110"/>
        <v>1.0600438921462505</v>
      </c>
      <c r="AG257" s="35">
        <f t="shared" si="111"/>
        <v>-6.0043892146250409E-2</v>
      </c>
    </row>
    <row r="258" spans="1:33" ht="11.45" customHeight="1" x14ac:dyDescent="0.2">
      <c r="A258" s="4">
        <v>2002</v>
      </c>
      <c r="B258" s="222" t="s">
        <v>560</v>
      </c>
      <c r="C258" s="4" t="s">
        <v>501</v>
      </c>
      <c r="D258" s="4" t="s">
        <v>10</v>
      </c>
      <c r="E258" s="4" t="s">
        <v>273</v>
      </c>
      <c r="F258" s="128" t="s">
        <v>314</v>
      </c>
      <c r="G258" s="13">
        <v>0.39057649999999999</v>
      </c>
      <c r="H258" s="14">
        <v>0.27565899999999999</v>
      </c>
      <c r="I258" s="14">
        <v>0.2728872</v>
      </c>
      <c r="J258" s="13">
        <f t="shared" si="98"/>
        <v>0.1176893</v>
      </c>
      <c r="K258" s="14">
        <f t="shared" si="99"/>
        <v>0.11491750000000001</v>
      </c>
      <c r="L258" s="15">
        <f t="shared" si="99"/>
        <v>2.7717999999999909E-3</v>
      </c>
      <c r="M258" s="33">
        <f t="shared" si="100"/>
        <v>0.30132202014202081</v>
      </c>
      <c r="N258" s="33">
        <f t="shared" si="101"/>
        <v>0.29422533101709908</v>
      </c>
      <c r="O258" s="33">
        <f t="shared" si="102"/>
        <v>7.0966891249217273E-3</v>
      </c>
      <c r="P258" s="34">
        <f t="shared" si="103"/>
        <v>0.97644815628948434</v>
      </c>
      <c r="Q258" s="35">
        <f t="shared" si="104"/>
        <v>2.3551843710515663E-2</v>
      </c>
      <c r="R258" s="4">
        <v>2002</v>
      </c>
      <c r="S258" s="4" t="s">
        <v>501</v>
      </c>
      <c r="T258" s="4" t="s">
        <v>10</v>
      </c>
      <c r="U258" s="4" t="s">
        <v>273</v>
      </c>
      <c r="V258" s="128" t="s">
        <v>314</v>
      </c>
      <c r="W258" s="13">
        <v>0.32140679999999999</v>
      </c>
      <c r="X258" s="14">
        <v>0.26315769999999999</v>
      </c>
      <c r="Y258" s="14">
        <v>0.26274940000000002</v>
      </c>
      <c r="Z258" s="13">
        <f t="shared" si="105"/>
        <v>5.8657399999999971E-2</v>
      </c>
      <c r="AA258" s="14">
        <f t="shared" si="106"/>
        <v>5.8249099999999998E-2</v>
      </c>
      <c r="AB258" s="15">
        <f t="shared" si="106"/>
        <v>4.0829999999997257E-4</v>
      </c>
      <c r="AC258" s="33">
        <f t="shared" si="107"/>
        <v>0.18250205036109993</v>
      </c>
      <c r="AD258" s="33">
        <f t="shared" si="108"/>
        <v>0.18123169764920966</v>
      </c>
      <c r="AE258" s="33">
        <f t="shared" si="109"/>
        <v>1.2703527118902668E-3</v>
      </c>
      <c r="AF258" s="34">
        <f t="shared" si="110"/>
        <v>0.99303924142563471</v>
      </c>
      <c r="AG258" s="35">
        <f t="shared" si="111"/>
        <v>6.9607585743652594E-3</v>
      </c>
    </row>
    <row r="259" spans="1:33" ht="11.45" customHeight="1" x14ac:dyDescent="0.2">
      <c r="A259" s="4">
        <v>2000</v>
      </c>
      <c r="B259" s="222" t="s">
        <v>560</v>
      </c>
      <c r="C259" s="4" t="s">
        <v>501</v>
      </c>
      <c r="D259" s="4" t="s">
        <v>10</v>
      </c>
      <c r="E259" s="4" t="s">
        <v>274</v>
      </c>
      <c r="F259" s="128" t="s">
        <v>314</v>
      </c>
      <c r="G259" s="13">
        <v>0.38513310000000001</v>
      </c>
      <c r="H259" s="14">
        <v>0.27849249999999998</v>
      </c>
      <c r="I259" s="14">
        <v>0.28009200000000001</v>
      </c>
      <c r="J259" s="13">
        <f t="shared" si="98"/>
        <v>0.1050411</v>
      </c>
      <c r="K259" s="14">
        <f t="shared" si="99"/>
        <v>0.10664060000000003</v>
      </c>
      <c r="L259" s="15">
        <f t="shared" si="99"/>
        <v>-1.5995000000000315E-3</v>
      </c>
      <c r="M259" s="33">
        <f t="shared" si="100"/>
        <v>0.27273973595102574</v>
      </c>
      <c r="N259" s="33">
        <f t="shared" si="101"/>
        <v>0.2768928456162299</v>
      </c>
      <c r="O259" s="33">
        <f t="shared" si="102"/>
        <v>-4.1531096652041369E-3</v>
      </c>
      <c r="P259" s="34">
        <f t="shared" si="103"/>
        <v>1.0152273729045109</v>
      </c>
      <c r="Q259" s="35">
        <f t="shared" si="104"/>
        <v>-1.5227372904511011E-2</v>
      </c>
      <c r="R259" s="4">
        <v>2000</v>
      </c>
      <c r="S259" s="4" t="s">
        <v>501</v>
      </c>
      <c r="T259" s="4" t="s">
        <v>10</v>
      </c>
      <c r="U259" s="4" t="s">
        <v>274</v>
      </c>
      <c r="V259" s="128" t="s">
        <v>314</v>
      </c>
      <c r="W259" s="13">
        <v>0.32757130000000001</v>
      </c>
      <c r="X259" s="14">
        <v>0.27524850000000001</v>
      </c>
      <c r="Y259" s="14">
        <v>0.27928910000000001</v>
      </c>
      <c r="Z259" s="13">
        <f t="shared" si="105"/>
        <v>4.8282199999999997E-2</v>
      </c>
      <c r="AA259" s="14">
        <f t="shared" si="106"/>
        <v>5.2322800000000003E-2</v>
      </c>
      <c r="AB259" s="15">
        <f t="shared" si="106"/>
        <v>-4.0406000000000053E-3</v>
      </c>
      <c r="AC259" s="33">
        <f t="shared" si="107"/>
        <v>0.14739447564545488</v>
      </c>
      <c r="AD259" s="33">
        <f t="shared" si="108"/>
        <v>0.15972950011188405</v>
      </c>
      <c r="AE259" s="33">
        <f t="shared" si="109"/>
        <v>-1.2335024466429157E-2</v>
      </c>
      <c r="AF259" s="34">
        <f t="shared" si="110"/>
        <v>1.0836871559291004</v>
      </c>
      <c r="AG259" s="35">
        <f t="shared" si="111"/>
        <v>-8.3687155929100282E-2</v>
      </c>
    </row>
    <row r="260" spans="1:33" ht="11.45" customHeight="1" x14ac:dyDescent="0.2">
      <c r="A260" s="4">
        <v>1992</v>
      </c>
      <c r="B260" s="222" t="s">
        <v>560</v>
      </c>
      <c r="C260" s="4" t="s">
        <v>501</v>
      </c>
      <c r="D260" s="4" t="s">
        <v>14</v>
      </c>
      <c r="E260" s="4" t="s">
        <v>275</v>
      </c>
      <c r="F260" s="128" t="s">
        <v>314</v>
      </c>
      <c r="G260" s="13">
        <v>0.40103739999999999</v>
      </c>
      <c r="H260" s="14">
        <v>0.32228610000000002</v>
      </c>
      <c r="I260" s="14">
        <v>0.30705090000000002</v>
      </c>
      <c r="J260" s="13">
        <f t="shared" si="98"/>
        <v>9.3986499999999973E-2</v>
      </c>
      <c r="K260" s="14">
        <f t="shared" si="99"/>
        <v>7.8751299999999969E-2</v>
      </c>
      <c r="L260" s="15">
        <f t="shared" si="99"/>
        <v>1.5235200000000004E-2</v>
      </c>
      <c r="M260" s="33">
        <f t="shared" si="100"/>
        <v>0.23435844138227502</v>
      </c>
      <c r="N260" s="33">
        <f t="shared" si="101"/>
        <v>0.19636896708386792</v>
      </c>
      <c r="O260" s="33">
        <f t="shared" si="102"/>
        <v>3.7989474298407093E-2</v>
      </c>
      <c r="P260" s="34">
        <f t="shared" si="103"/>
        <v>0.83790012395397206</v>
      </c>
      <c r="Q260" s="35">
        <f t="shared" si="104"/>
        <v>0.16209987604602799</v>
      </c>
      <c r="R260" s="4">
        <v>1992</v>
      </c>
      <c r="S260" s="4" t="s">
        <v>501</v>
      </c>
      <c r="T260" s="4" t="s">
        <v>14</v>
      </c>
      <c r="U260" s="4" t="s">
        <v>275</v>
      </c>
      <c r="V260" s="128" t="s">
        <v>314</v>
      </c>
      <c r="W260" s="13">
        <v>0.34681220000000001</v>
      </c>
      <c r="X260" s="14">
        <v>0.31181720000000002</v>
      </c>
      <c r="Y260" s="14">
        <v>0.3018014</v>
      </c>
      <c r="Z260" s="13">
        <f t="shared" si="105"/>
        <v>4.5010800000000017E-2</v>
      </c>
      <c r="AA260" s="14">
        <f t="shared" si="106"/>
        <v>3.4994999999999998E-2</v>
      </c>
      <c r="AB260" s="15">
        <f t="shared" si="106"/>
        <v>1.0015800000000019E-2</v>
      </c>
      <c r="AC260" s="33">
        <f t="shared" si="107"/>
        <v>0.1297843616804715</v>
      </c>
      <c r="AD260" s="33">
        <f t="shared" si="108"/>
        <v>0.10090475479236312</v>
      </c>
      <c r="AE260" s="33">
        <f t="shared" si="109"/>
        <v>2.8879606888108374E-2</v>
      </c>
      <c r="AF260" s="34">
        <f t="shared" si="110"/>
        <v>0.77748007144951847</v>
      </c>
      <c r="AG260" s="35">
        <f t="shared" si="111"/>
        <v>0.22251992855048155</v>
      </c>
    </row>
    <row r="261" spans="1:33" ht="11.45" customHeight="1" x14ac:dyDescent="0.2">
      <c r="A261" s="4">
        <v>1982</v>
      </c>
      <c r="B261" s="222" t="s">
        <v>560</v>
      </c>
      <c r="C261" s="4" t="s">
        <v>501</v>
      </c>
      <c r="D261" s="4" t="s">
        <v>18</v>
      </c>
      <c r="E261" s="4" t="s">
        <v>276</v>
      </c>
      <c r="F261" s="128" t="s">
        <v>314</v>
      </c>
      <c r="G261" s="13">
        <v>0.39828540000000001</v>
      </c>
      <c r="H261" s="14">
        <v>0.33039869999999999</v>
      </c>
      <c r="I261" s="14">
        <v>0.30933660000000002</v>
      </c>
      <c r="J261" s="13">
        <f t="shared" si="98"/>
        <v>8.8948799999999995E-2</v>
      </c>
      <c r="K261" s="14">
        <f t="shared" si="99"/>
        <v>6.7886700000000022E-2</v>
      </c>
      <c r="L261" s="15">
        <f t="shared" si="99"/>
        <v>2.1062099999999973E-2</v>
      </c>
      <c r="M261" s="33">
        <f t="shared" si="100"/>
        <v>0.2233293010489463</v>
      </c>
      <c r="N261" s="33">
        <f t="shared" si="101"/>
        <v>0.17044737266291965</v>
      </c>
      <c r="O261" s="33">
        <f t="shared" si="102"/>
        <v>5.2881928386026636E-2</v>
      </c>
      <c r="P261" s="34">
        <f t="shared" si="103"/>
        <v>0.76321097080567724</v>
      </c>
      <c r="Q261" s="35">
        <f t="shared" si="104"/>
        <v>0.23678902919432274</v>
      </c>
      <c r="R261" s="4">
        <v>1982</v>
      </c>
      <c r="S261" s="4" t="s">
        <v>501</v>
      </c>
      <c r="T261" s="4" t="s">
        <v>18</v>
      </c>
      <c r="U261" s="4" t="s">
        <v>276</v>
      </c>
      <c r="V261" s="128" t="s">
        <v>314</v>
      </c>
      <c r="W261" s="13">
        <v>0.33977429999999997</v>
      </c>
      <c r="X261" s="14">
        <v>0.31993100000000002</v>
      </c>
      <c r="Y261" s="14">
        <v>0.30427120000000002</v>
      </c>
      <c r="Z261" s="13">
        <f t="shared" si="105"/>
        <v>3.5503099999999954E-2</v>
      </c>
      <c r="AA261" s="14">
        <f t="shared" si="106"/>
        <v>1.9843299999999953E-2</v>
      </c>
      <c r="AB261" s="15">
        <f t="shared" si="106"/>
        <v>1.5659800000000001E-2</v>
      </c>
      <c r="AC261" s="33">
        <f t="shared" si="107"/>
        <v>0.10449024543645578</v>
      </c>
      <c r="AD261" s="33">
        <f t="shared" si="108"/>
        <v>5.8401415292445469E-2</v>
      </c>
      <c r="AE261" s="33">
        <f t="shared" si="109"/>
        <v>4.6088830144010308E-2</v>
      </c>
      <c r="AF261" s="34">
        <f t="shared" si="110"/>
        <v>0.55891739031239462</v>
      </c>
      <c r="AG261" s="35">
        <f t="shared" si="111"/>
        <v>0.44108260968760538</v>
      </c>
    </row>
    <row r="262" spans="1:33" ht="11.45" customHeight="1" x14ac:dyDescent="0.2">
      <c r="A262" s="7">
        <v>2013</v>
      </c>
      <c r="B262" s="447" t="s">
        <v>566</v>
      </c>
      <c r="C262" s="7" t="s">
        <v>502</v>
      </c>
      <c r="D262" s="7" t="s">
        <v>20</v>
      </c>
      <c r="E262" s="7" t="s">
        <v>277</v>
      </c>
      <c r="F262" s="130" t="s">
        <v>314</v>
      </c>
      <c r="G262" s="19">
        <v>0.3328894</v>
      </c>
      <c r="H262" s="20">
        <v>0.30395939999999999</v>
      </c>
      <c r="I262" s="20">
        <v>0.30767840000000002</v>
      </c>
      <c r="J262" s="19">
        <f t="shared" si="98"/>
        <v>2.5210999999999983E-2</v>
      </c>
      <c r="K262" s="20">
        <f t="shared" si="99"/>
        <v>2.8930000000000011E-2</v>
      </c>
      <c r="L262" s="21">
        <f t="shared" si="99"/>
        <v>-3.7190000000000278E-3</v>
      </c>
      <c r="M262" s="36">
        <f t="shared" si="100"/>
        <v>7.573386235788819E-2</v>
      </c>
      <c r="N262" s="36">
        <f t="shared" si="101"/>
        <v>8.6905741065951669E-2</v>
      </c>
      <c r="O262" s="36">
        <f t="shared" si="102"/>
        <v>-1.1171878708063483E-2</v>
      </c>
      <c r="P262" s="37">
        <f t="shared" si="103"/>
        <v>1.1475149736226262</v>
      </c>
      <c r="Q262" s="38">
        <f t="shared" si="104"/>
        <v>-0.14751497362262625</v>
      </c>
      <c r="R262" s="7">
        <v>2013</v>
      </c>
      <c r="S262" s="7" t="s">
        <v>502</v>
      </c>
      <c r="T262" s="7" t="s">
        <v>20</v>
      </c>
      <c r="U262" s="7" t="s">
        <v>277</v>
      </c>
      <c r="V262" s="130" t="s">
        <v>314</v>
      </c>
      <c r="W262" s="19">
        <v>0.30756260000000002</v>
      </c>
      <c r="X262" s="20">
        <v>0.28952749999999999</v>
      </c>
      <c r="Y262" s="20">
        <v>0.29571360000000002</v>
      </c>
      <c r="Z262" s="19">
        <f t="shared" si="105"/>
        <v>1.1848999999999998E-2</v>
      </c>
      <c r="AA262" s="20">
        <f t="shared" si="106"/>
        <v>1.8035100000000026E-2</v>
      </c>
      <c r="AB262" s="21">
        <f t="shared" si="106"/>
        <v>-6.1861000000000277E-3</v>
      </c>
      <c r="AC262" s="36">
        <f t="shared" si="107"/>
        <v>3.8525490420486752E-2</v>
      </c>
      <c r="AD262" s="36">
        <f t="shared" si="108"/>
        <v>5.8638794183688212E-2</v>
      </c>
      <c r="AE262" s="36">
        <f t="shared" si="109"/>
        <v>-2.0113303763201466E-2</v>
      </c>
      <c r="AF262" s="37">
        <f t="shared" si="110"/>
        <v>1.5220778124736289</v>
      </c>
      <c r="AG262" s="38">
        <f t="shared" si="111"/>
        <v>-0.52207781247362883</v>
      </c>
    </row>
    <row r="263" spans="1:33" ht="11.45" customHeight="1" x14ac:dyDescent="0.2">
      <c r="A263" s="4">
        <v>2010</v>
      </c>
      <c r="B263" s="222" t="s">
        <v>566</v>
      </c>
      <c r="C263" s="4" t="s">
        <v>502</v>
      </c>
      <c r="D263" s="4" t="s">
        <v>4</v>
      </c>
      <c r="E263" s="4" t="s">
        <v>278</v>
      </c>
      <c r="F263" s="128" t="s">
        <v>314</v>
      </c>
      <c r="G263" s="13">
        <v>0.32927479999999998</v>
      </c>
      <c r="H263" s="14">
        <v>0.30737300000000001</v>
      </c>
      <c r="I263" s="14">
        <v>0.31679190000000002</v>
      </c>
      <c r="J263" s="13">
        <f t="shared" ref="J263:J298" si="180">G263-I263</f>
        <v>1.2482899999999963E-2</v>
      </c>
      <c r="K263" s="14">
        <f t="shared" ref="K263:L298" si="181">G263-H263</f>
        <v>2.1901799999999971E-2</v>
      </c>
      <c r="L263" s="15">
        <f t="shared" si="181"/>
        <v>-9.4189000000000078E-3</v>
      </c>
      <c r="M263" s="39">
        <f t="shared" ref="M263:M298" si="182">(G263-I263)/G263</f>
        <v>3.791028041016186E-2</v>
      </c>
      <c r="N263" s="39">
        <f t="shared" ref="N263:N298" si="183">(G263-H263)/G263</f>
        <v>6.6515263239093833E-2</v>
      </c>
      <c r="O263" s="39">
        <f t="shared" ref="O263:O298" si="184">(H263-I263)/G263</f>
        <v>-2.8604982828931969E-2</v>
      </c>
      <c r="P263" s="34">
        <f t="shared" ref="P263:P298" si="185">(G263-H263)/(G263-I263)</f>
        <v>1.7545442164881586</v>
      </c>
      <c r="Q263" s="35">
        <f t="shared" ref="Q263:Q294" si="186">(H263-I263)/(G263-I263)</f>
        <v>-0.75454421648815861</v>
      </c>
      <c r="R263" s="4">
        <v>2010</v>
      </c>
      <c r="S263" s="4" t="s">
        <v>502</v>
      </c>
      <c r="T263" s="4" t="s">
        <v>4</v>
      </c>
      <c r="U263" s="4" t="s">
        <v>278</v>
      </c>
      <c r="V263" s="128" t="s">
        <v>314</v>
      </c>
      <c r="W263" s="13">
        <v>0.30618050000000002</v>
      </c>
      <c r="X263" s="14">
        <v>0.294738</v>
      </c>
      <c r="Y263" s="14">
        <v>0.30560300000000001</v>
      </c>
      <c r="Z263" s="13">
        <f t="shared" ref="Z263:Z298" si="187">W263-Y263</f>
        <v>5.7750000000000856E-4</v>
      </c>
      <c r="AA263" s="14">
        <f t="shared" ref="AA263:AB298" si="188">W263-X263</f>
        <v>1.1442500000000022E-2</v>
      </c>
      <c r="AB263" s="15">
        <f t="shared" si="188"/>
        <v>-1.0865000000000014E-2</v>
      </c>
      <c r="AC263" s="39">
        <f t="shared" ref="AC263:AC298" si="189">(W263-Y263)/W263</f>
        <v>1.8861423245438835E-3</v>
      </c>
      <c r="AD263" s="39">
        <f t="shared" ref="AD263:AD298" si="190">(W263-X263)/W263</f>
        <v>3.737174640449023E-2</v>
      </c>
      <c r="AE263" s="39">
        <f t="shared" ref="AE263:AE298" si="191">(X263-Y263)/W263</f>
        <v>-3.5485604079946345E-2</v>
      </c>
      <c r="AF263" s="34">
        <f t="shared" ref="AF263:AF298" si="192">(W263-X263)/(W263-Y263)</f>
        <v>19.813852813852559</v>
      </c>
      <c r="AG263" s="35">
        <f t="shared" ref="AG263:AG294" si="193">(X263-Y263)/(W263-Y263)</f>
        <v>-18.813852813852559</v>
      </c>
    </row>
    <row r="264" spans="1:33" ht="11.45" customHeight="1" x14ac:dyDescent="0.2">
      <c r="A264" s="4">
        <v>2007</v>
      </c>
      <c r="B264" s="222" t="s">
        <v>566</v>
      </c>
      <c r="C264" s="4" t="s">
        <v>502</v>
      </c>
      <c r="D264" s="4" t="s">
        <v>6</v>
      </c>
      <c r="E264" s="4" t="s">
        <v>279</v>
      </c>
      <c r="F264" s="128" t="s">
        <v>314</v>
      </c>
      <c r="G264" s="13">
        <v>0.32862190000000002</v>
      </c>
      <c r="H264" s="14">
        <v>0.3042396</v>
      </c>
      <c r="I264" s="14">
        <v>0.30674839999999998</v>
      </c>
      <c r="J264" s="13">
        <f t="shared" si="180"/>
        <v>2.1873500000000046E-2</v>
      </c>
      <c r="K264" s="14">
        <f t="shared" si="181"/>
        <v>2.4382300000000023E-2</v>
      </c>
      <c r="L264" s="15">
        <f t="shared" si="181"/>
        <v>-2.5087999999999777E-3</v>
      </c>
      <c r="M264" s="39">
        <f t="shared" si="182"/>
        <v>6.6561297345064482E-2</v>
      </c>
      <c r="N264" s="39">
        <f t="shared" si="183"/>
        <v>7.4195602910213904E-2</v>
      </c>
      <c r="O264" s="39">
        <f t="shared" si="184"/>
        <v>-7.6343055651494239E-3</v>
      </c>
      <c r="P264" s="34">
        <f t="shared" si="185"/>
        <v>1.1146958648593033</v>
      </c>
      <c r="Q264" s="35">
        <f t="shared" si="186"/>
        <v>-0.11469586485930337</v>
      </c>
      <c r="R264" s="4">
        <v>2007</v>
      </c>
      <c r="S264" s="4" t="s">
        <v>502</v>
      </c>
      <c r="T264" s="4" t="s">
        <v>6</v>
      </c>
      <c r="U264" s="4" t="s">
        <v>279</v>
      </c>
      <c r="V264" s="128" t="s">
        <v>314</v>
      </c>
      <c r="W264" s="13">
        <v>0.30530780000000002</v>
      </c>
      <c r="X264" s="14">
        <v>0.29154809999999998</v>
      </c>
      <c r="Y264" s="14">
        <v>0.29499750000000002</v>
      </c>
      <c r="Z264" s="13">
        <f t="shared" si="187"/>
        <v>1.0310299999999994E-2</v>
      </c>
      <c r="AA264" s="14">
        <f t="shared" si="188"/>
        <v>1.3759700000000041E-2</v>
      </c>
      <c r="AB264" s="15">
        <f t="shared" si="188"/>
        <v>-3.4494000000000469E-3</v>
      </c>
      <c r="AC264" s="39">
        <f t="shared" si="189"/>
        <v>3.3770182091646506E-2</v>
      </c>
      <c r="AD264" s="39">
        <f t="shared" si="190"/>
        <v>4.5068288461677167E-2</v>
      </c>
      <c r="AE264" s="39">
        <f t="shared" si="191"/>
        <v>-1.1298106370030659E-2</v>
      </c>
      <c r="AF264" s="34">
        <f t="shared" si="192"/>
        <v>1.3345586452382616</v>
      </c>
      <c r="AG264" s="35">
        <f t="shared" si="193"/>
        <v>-0.33455864523826162</v>
      </c>
    </row>
    <row r="265" spans="1:33" ht="11.45" customHeight="1" x14ac:dyDescent="0.2">
      <c r="A265" s="4">
        <v>2005</v>
      </c>
      <c r="B265" s="222" t="s">
        <v>566</v>
      </c>
      <c r="C265" s="4" t="s">
        <v>502</v>
      </c>
      <c r="D265" s="4" t="s">
        <v>8</v>
      </c>
      <c r="E265" s="4" t="s">
        <v>280</v>
      </c>
      <c r="F265" s="128" t="s">
        <v>314</v>
      </c>
      <c r="G265" s="13">
        <v>0.32354630000000001</v>
      </c>
      <c r="H265" s="14">
        <v>0.30910369999999998</v>
      </c>
      <c r="I265" s="14">
        <v>0.30528290000000002</v>
      </c>
      <c r="J265" s="13">
        <f t="shared" si="180"/>
        <v>1.8263399999999985E-2</v>
      </c>
      <c r="K265" s="14">
        <f t="shared" si="181"/>
        <v>1.4442600000000028E-2</v>
      </c>
      <c r="L265" s="15">
        <f t="shared" si="181"/>
        <v>3.8207999999999576E-3</v>
      </c>
      <c r="M265" s="39">
        <f t="shared" si="182"/>
        <v>5.6447562528145076E-2</v>
      </c>
      <c r="N265" s="39">
        <f t="shared" si="183"/>
        <v>4.4638433510134488E-2</v>
      </c>
      <c r="O265" s="39">
        <f t="shared" si="184"/>
        <v>1.1809129018010582E-2</v>
      </c>
      <c r="P265" s="34">
        <f t="shared" si="185"/>
        <v>0.79079470416242537</v>
      </c>
      <c r="Q265" s="35">
        <f t="shared" si="186"/>
        <v>0.20920529583757463</v>
      </c>
      <c r="R265" s="4">
        <v>2005</v>
      </c>
      <c r="S265" s="4" t="s">
        <v>502</v>
      </c>
      <c r="T265" s="4" t="s">
        <v>8</v>
      </c>
      <c r="U265" s="4" t="s">
        <v>280</v>
      </c>
      <c r="V265" s="128" t="s">
        <v>314</v>
      </c>
      <c r="W265" s="13">
        <v>0.30169560000000001</v>
      </c>
      <c r="X265" s="14">
        <v>0.29872779999999999</v>
      </c>
      <c r="Y265" s="14">
        <v>0.29564000000000001</v>
      </c>
      <c r="Z265" s="13">
        <f t="shared" si="187"/>
        <v>6.0555999999999943E-3</v>
      </c>
      <c r="AA265" s="14">
        <f t="shared" si="188"/>
        <v>2.9678000000000204E-3</v>
      </c>
      <c r="AB265" s="15">
        <f t="shared" si="188"/>
        <v>3.0877999999999739E-3</v>
      </c>
      <c r="AC265" s="39">
        <f t="shared" si="189"/>
        <v>2.0071887027851894E-2</v>
      </c>
      <c r="AD265" s="39">
        <f t="shared" si="190"/>
        <v>9.837067560813019E-3</v>
      </c>
      <c r="AE265" s="39">
        <f t="shared" si="191"/>
        <v>1.0234819467038875E-2</v>
      </c>
      <c r="AF265" s="34">
        <f t="shared" si="192"/>
        <v>0.49009181583988759</v>
      </c>
      <c r="AG265" s="35">
        <f t="shared" si="193"/>
        <v>0.50990818416011241</v>
      </c>
    </row>
    <row r="266" spans="1:33" ht="11.45" customHeight="1" x14ac:dyDescent="0.2">
      <c r="A266" s="4">
        <v>2000</v>
      </c>
      <c r="B266" s="222" t="s">
        <v>566</v>
      </c>
      <c r="C266" s="4" t="s">
        <v>502</v>
      </c>
      <c r="D266" s="4" t="s">
        <v>10</v>
      </c>
      <c r="E266" s="4" t="s">
        <v>281</v>
      </c>
      <c r="F266" s="128" t="s">
        <v>314</v>
      </c>
      <c r="G266" s="13">
        <v>0.30599419999999999</v>
      </c>
      <c r="H266" s="14">
        <v>0.29212559999999999</v>
      </c>
      <c r="I266" s="14">
        <v>0.28909669999999998</v>
      </c>
      <c r="J266" s="13">
        <f t="shared" si="180"/>
        <v>1.689750000000001E-2</v>
      </c>
      <c r="K266" s="14">
        <f t="shared" si="181"/>
        <v>1.3868600000000009E-2</v>
      </c>
      <c r="L266" s="15">
        <f t="shared" si="181"/>
        <v>3.028900000000001E-3</v>
      </c>
      <c r="M266" s="39">
        <f t="shared" si="182"/>
        <v>5.5221634919877596E-2</v>
      </c>
      <c r="N266" s="39">
        <f t="shared" si="183"/>
        <v>4.5323081287161684E-2</v>
      </c>
      <c r="O266" s="39">
        <f t="shared" si="184"/>
        <v>9.898553632715917E-3</v>
      </c>
      <c r="P266" s="34">
        <f t="shared" si="185"/>
        <v>0.82074863145435717</v>
      </c>
      <c r="Q266" s="35">
        <f t="shared" si="186"/>
        <v>0.1792513685456428</v>
      </c>
      <c r="R266" s="4">
        <v>2000</v>
      </c>
      <c r="S266" s="4" t="s">
        <v>502</v>
      </c>
      <c r="T266" s="4" t="s">
        <v>10</v>
      </c>
      <c r="U266" s="4" t="s">
        <v>281</v>
      </c>
      <c r="V266" s="128" t="s">
        <v>314</v>
      </c>
      <c r="W266" s="13">
        <v>0.29062149999999998</v>
      </c>
      <c r="X266" s="14">
        <v>0.28454079999999998</v>
      </c>
      <c r="Y266" s="14">
        <v>0.28168599999999999</v>
      </c>
      <c r="Z266" s="13">
        <f t="shared" si="187"/>
        <v>8.9354999999999851E-3</v>
      </c>
      <c r="AA266" s="14">
        <f t="shared" si="188"/>
        <v>6.0806999999999944E-3</v>
      </c>
      <c r="AB266" s="15">
        <f t="shared" si="188"/>
        <v>2.8547999999999907E-3</v>
      </c>
      <c r="AC266" s="39">
        <f t="shared" si="189"/>
        <v>3.0746176728149794E-2</v>
      </c>
      <c r="AD266" s="39">
        <f t="shared" si="190"/>
        <v>2.0923090686683521E-2</v>
      </c>
      <c r="AE266" s="39">
        <f t="shared" si="191"/>
        <v>9.8230860414662748E-3</v>
      </c>
      <c r="AF266" s="34">
        <f t="shared" si="192"/>
        <v>0.68051032398858535</v>
      </c>
      <c r="AG266" s="35">
        <f t="shared" si="193"/>
        <v>0.31948967601141465</v>
      </c>
    </row>
    <row r="267" spans="1:33" ht="11.45" customHeight="1" x14ac:dyDescent="0.2">
      <c r="A267" s="4">
        <v>1997</v>
      </c>
      <c r="B267" s="222" t="s">
        <v>566</v>
      </c>
      <c r="C267" s="4" t="s">
        <v>502</v>
      </c>
      <c r="D267" s="4" t="s">
        <v>12</v>
      </c>
      <c r="E267" s="4" t="s">
        <v>282</v>
      </c>
      <c r="F267" s="128" t="s">
        <v>314</v>
      </c>
      <c r="G267" s="13">
        <v>0.29983929999999998</v>
      </c>
      <c r="H267" s="14">
        <v>0.28907840000000001</v>
      </c>
      <c r="I267" s="14">
        <v>0.28738370000000002</v>
      </c>
      <c r="J267" s="13">
        <f t="shared" si="180"/>
        <v>1.2455599999999956E-2</v>
      </c>
      <c r="K267" s="14">
        <f t="shared" si="181"/>
        <v>1.0760899999999962E-2</v>
      </c>
      <c r="L267" s="15">
        <f t="shared" si="181"/>
        <v>1.6946999999999934E-3</v>
      </c>
      <c r="M267" s="39">
        <f t="shared" si="182"/>
        <v>4.1540918752144752E-2</v>
      </c>
      <c r="N267" s="39">
        <f t="shared" si="183"/>
        <v>3.5888891149358886E-2</v>
      </c>
      <c r="O267" s="39">
        <f t="shared" si="184"/>
        <v>5.6520276027858711E-3</v>
      </c>
      <c r="P267" s="34">
        <f t="shared" si="185"/>
        <v>0.86394071742830536</v>
      </c>
      <c r="Q267" s="35">
        <f t="shared" si="186"/>
        <v>0.13605928257169461</v>
      </c>
      <c r="R267" s="4">
        <v>1997</v>
      </c>
      <c r="S267" s="4" t="s">
        <v>502</v>
      </c>
      <c r="T267" s="4" t="s">
        <v>12</v>
      </c>
      <c r="U267" s="4" t="s">
        <v>282</v>
      </c>
      <c r="V267" s="128" t="s">
        <v>314</v>
      </c>
      <c r="W267" s="13">
        <v>0.28708509999999998</v>
      </c>
      <c r="X267" s="14">
        <v>0.28312500000000002</v>
      </c>
      <c r="Y267" s="14">
        <v>0.28164800000000001</v>
      </c>
      <c r="Z267" s="13">
        <f t="shared" si="187"/>
        <v>5.4370999999999725E-3</v>
      </c>
      <c r="AA267" s="14">
        <f t="shared" si="188"/>
        <v>3.9600999999999664E-3</v>
      </c>
      <c r="AB267" s="15">
        <f t="shared" si="188"/>
        <v>1.4770000000000061E-3</v>
      </c>
      <c r="AC267" s="39">
        <f t="shared" si="189"/>
        <v>1.8938983597546418E-2</v>
      </c>
      <c r="AD267" s="39">
        <f t="shared" si="190"/>
        <v>1.3794167652727247E-2</v>
      </c>
      <c r="AE267" s="39">
        <f t="shared" si="191"/>
        <v>5.1448159448191713E-3</v>
      </c>
      <c r="AF267" s="34">
        <f t="shared" si="192"/>
        <v>0.72834783248422619</v>
      </c>
      <c r="AG267" s="35">
        <f t="shared" si="193"/>
        <v>0.27165216751577376</v>
      </c>
    </row>
    <row r="268" spans="1:33" ht="11.45" customHeight="1" x14ac:dyDescent="0.2">
      <c r="A268" s="4">
        <v>1995</v>
      </c>
      <c r="B268" s="222" t="s">
        <v>566</v>
      </c>
      <c r="C268" s="4" t="s">
        <v>502</v>
      </c>
      <c r="D268" s="4" t="s">
        <v>12</v>
      </c>
      <c r="E268" s="318" t="s">
        <v>283</v>
      </c>
      <c r="F268" s="128" t="s">
        <v>314</v>
      </c>
      <c r="G268" s="5">
        <v>0.31335390000000002</v>
      </c>
      <c r="H268" s="6"/>
      <c r="I268" s="146">
        <v>0.28386299999999998</v>
      </c>
      <c r="J268" s="202">
        <f t="shared" ref="J268" si="194">G268-I268</f>
        <v>2.9490900000000042E-2</v>
      </c>
      <c r="K268" s="203"/>
      <c r="L268" s="204"/>
      <c r="M268" s="39">
        <f t="shared" ref="M268" si="195">(G268-I268)/G268</f>
        <v>9.4113716152886689E-2</v>
      </c>
      <c r="N268" s="39"/>
      <c r="O268" s="39"/>
      <c r="P268" s="34"/>
      <c r="Q268" s="35"/>
      <c r="R268" s="4">
        <v>1995</v>
      </c>
      <c r="S268" s="4" t="s">
        <v>502</v>
      </c>
      <c r="T268" s="4" t="s">
        <v>12</v>
      </c>
      <c r="U268" s="4" t="s">
        <v>283</v>
      </c>
      <c r="V268" s="128" t="s">
        <v>314</v>
      </c>
      <c r="W268" s="5">
        <v>0.29942170000000001</v>
      </c>
      <c r="X268" s="6"/>
      <c r="Y268" s="6">
        <v>0.27488089999999998</v>
      </c>
      <c r="Z268" s="202">
        <f t="shared" ref="Z268" si="196">W268-Y268</f>
        <v>2.4540800000000029E-2</v>
      </c>
      <c r="AA268" s="203"/>
      <c r="AB268" s="204"/>
      <c r="AC268" s="39">
        <f t="shared" ref="AC268" si="197">(W268-Y268)/W268</f>
        <v>8.1960659497958999E-2</v>
      </c>
      <c r="AD268" s="39"/>
      <c r="AE268" s="39"/>
      <c r="AF268" s="34"/>
      <c r="AG268" s="35"/>
    </row>
    <row r="269" spans="1:33" ht="11.45" customHeight="1" x14ac:dyDescent="0.2">
      <c r="A269" s="4">
        <v>1991</v>
      </c>
      <c r="B269" s="222" t="s">
        <v>566</v>
      </c>
      <c r="C269" s="4" t="s">
        <v>502</v>
      </c>
      <c r="D269" s="4" t="s">
        <v>14</v>
      </c>
      <c r="E269" s="4" t="s">
        <v>284</v>
      </c>
      <c r="F269" s="128" t="s">
        <v>314</v>
      </c>
      <c r="G269" s="13">
        <v>0.28122449999999999</v>
      </c>
      <c r="H269" s="14">
        <v>0.27655689999999999</v>
      </c>
      <c r="I269" s="14">
        <v>0.27129019999999998</v>
      </c>
      <c r="J269" s="13">
        <f t="shared" si="180"/>
        <v>9.934300000000007E-3</v>
      </c>
      <c r="K269" s="14">
        <f t="shared" si="181"/>
        <v>4.667599999999994E-3</v>
      </c>
      <c r="L269" s="15">
        <f t="shared" si="181"/>
        <v>5.266700000000013E-3</v>
      </c>
      <c r="M269" s="39">
        <f t="shared" si="182"/>
        <v>3.5325158369914456E-2</v>
      </c>
      <c r="N269" s="39">
        <f t="shared" si="183"/>
        <v>1.6597415943489967E-2</v>
      </c>
      <c r="O269" s="39">
        <f t="shared" si="184"/>
        <v>1.8727742426424488E-2</v>
      </c>
      <c r="P269" s="34">
        <f t="shared" si="185"/>
        <v>0.46984689409419794</v>
      </c>
      <c r="Q269" s="35">
        <f t="shared" si="186"/>
        <v>0.530153105905802</v>
      </c>
      <c r="R269" s="4">
        <v>1991</v>
      </c>
      <c r="S269" s="4" t="s">
        <v>502</v>
      </c>
      <c r="T269" s="4" t="s">
        <v>14</v>
      </c>
      <c r="U269" s="4" t="s">
        <v>284</v>
      </c>
      <c r="V269" s="128" t="s">
        <v>314</v>
      </c>
      <c r="W269" s="13">
        <v>0.27840179999999998</v>
      </c>
      <c r="X269" s="14">
        <v>0.27451979999999998</v>
      </c>
      <c r="Y269" s="14">
        <v>0.26908910000000003</v>
      </c>
      <c r="Z269" s="13">
        <f t="shared" si="187"/>
        <v>9.3126999999999516E-3</v>
      </c>
      <c r="AA269" s="14">
        <f t="shared" si="188"/>
        <v>3.8819999999999966E-3</v>
      </c>
      <c r="AB269" s="15">
        <f t="shared" si="188"/>
        <v>5.430699999999955E-3</v>
      </c>
      <c r="AC269" s="39">
        <f t="shared" si="189"/>
        <v>3.3450573954622247E-2</v>
      </c>
      <c r="AD269" s="39">
        <f t="shared" si="190"/>
        <v>1.3943875362874798E-2</v>
      </c>
      <c r="AE269" s="39">
        <f t="shared" si="191"/>
        <v>1.9506698591747453E-2</v>
      </c>
      <c r="AF269" s="34">
        <f t="shared" si="192"/>
        <v>0.41685010791714722</v>
      </c>
      <c r="AG269" s="35">
        <f t="shared" si="193"/>
        <v>0.58314989208285284</v>
      </c>
    </row>
    <row r="270" spans="1:33" ht="11.45" customHeight="1" x14ac:dyDescent="0.2">
      <c r="A270" s="4">
        <v>1986</v>
      </c>
      <c r="B270" s="222" t="s">
        <v>566</v>
      </c>
      <c r="C270" s="4" t="s">
        <v>502</v>
      </c>
      <c r="D270" s="4" t="s">
        <v>16</v>
      </c>
      <c r="E270" s="4" t="s">
        <v>285</v>
      </c>
      <c r="F270" s="128" t="s">
        <v>314</v>
      </c>
      <c r="G270" s="13">
        <v>0.27505079999999998</v>
      </c>
      <c r="H270" s="14">
        <v>0.27376089999999997</v>
      </c>
      <c r="I270" s="14">
        <v>0.26850469999999999</v>
      </c>
      <c r="J270" s="13">
        <f t="shared" si="180"/>
        <v>6.5460999999999991E-3</v>
      </c>
      <c r="K270" s="14">
        <f t="shared" si="181"/>
        <v>1.2899000000000105E-3</v>
      </c>
      <c r="L270" s="15">
        <f t="shared" si="181"/>
        <v>5.2561999999999887E-3</v>
      </c>
      <c r="M270" s="39">
        <f t="shared" si="182"/>
        <v>2.3799603564141604E-2</v>
      </c>
      <c r="N270" s="39">
        <f t="shared" si="183"/>
        <v>4.689679142907458E-3</v>
      </c>
      <c r="O270" s="39">
        <f t="shared" si="184"/>
        <v>1.9109924421234145E-2</v>
      </c>
      <c r="P270" s="34">
        <f t="shared" si="185"/>
        <v>0.19704862437176496</v>
      </c>
      <c r="Q270" s="35">
        <f t="shared" si="186"/>
        <v>0.80295137562823504</v>
      </c>
      <c r="R270" s="4">
        <v>1986</v>
      </c>
      <c r="S270" s="4" t="s">
        <v>502</v>
      </c>
      <c r="T270" s="4" t="s">
        <v>16</v>
      </c>
      <c r="U270" s="4" t="s">
        <v>285</v>
      </c>
      <c r="V270" s="128" t="s">
        <v>314</v>
      </c>
      <c r="W270" s="13">
        <v>0.2760262</v>
      </c>
      <c r="X270" s="14">
        <v>0.27492719999999998</v>
      </c>
      <c r="Y270" s="14">
        <v>0.26950619999999997</v>
      </c>
      <c r="Z270" s="13">
        <f t="shared" si="187"/>
        <v>6.5200000000000258E-3</v>
      </c>
      <c r="AA270" s="14">
        <f t="shared" si="188"/>
        <v>1.0990000000000166E-3</v>
      </c>
      <c r="AB270" s="15">
        <f t="shared" si="188"/>
        <v>5.4210000000000091E-3</v>
      </c>
      <c r="AC270" s="39">
        <f t="shared" si="189"/>
        <v>2.3620946127577837E-2</v>
      </c>
      <c r="AD270" s="39">
        <f t="shared" si="190"/>
        <v>3.9815061034061865E-3</v>
      </c>
      <c r="AE270" s="39">
        <f t="shared" si="191"/>
        <v>1.9639440024171652E-2</v>
      </c>
      <c r="AF270" s="34">
        <f t="shared" si="192"/>
        <v>0.16855828220859084</v>
      </c>
      <c r="AG270" s="35">
        <f t="shared" si="193"/>
        <v>0.83144171779140918</v>
      </c>
    </row>
    <row r="271" spans="1:33" ht="11.45" customHeight="1" x14ac:dyDescent="0.2">
      <c r="A271" s="10">
        <v>1981</v>
      </c>
      <c r="B271" s="233" t="s">
        <v>566</v>
      </c>
      <c r="C271" s="10" t="s">
        <v>502</v>
      </c>
      <c r="D271" s="10" t="s">
        <v>18</v>
      </c>
      <c r="E271" s="10" t="s">
        <v>286</v>
      </c>
      <c r="F271" s="131" t="s">
        <v>314</v>
      </c>
      <c r="G271" s="22">
        <v>0.2719377</v>
      </c>
      <c r="H271" s="23">
        <v>0.27115430000000001</v>
      </c>
      <c r="I271" s="23">
        <v>0.26717419999999997</v>
      </c>
      <c r="J271" s="22">
        <f t="shared" si="180"/>
        <v>4.7635000000000316E-3</v>
      </c>
      <c r="K271" s="23">
        <f t="shared" si="181"/>
        <v>7.8339999999998966E-4</v>
      </c>
      <c r="L271" s="24">
        <f t="shared" si="181"/>
        <v>3.9801000000000419E-3</v>
      </c>
      <c r="M271" s="40">
        <f t="shared" si="182"/>
        <v>1.7516879785333301E-2</v>
      </c>
      <c r="N271" s="40">
        <f t="shared" si="183"/>
        <v>2.8808068906958821E-3</v>
      </c>
      <c r="O271" s="40">
        <f t="shared" si="184"/>
        <v>1.4636072894637418E-2</v>
      </c>
      <c r="P271" s="41">
        <f t="shared" si="185"/>
        <v>0.1644589062663975</v>
      </c>
      <c r="Q271" s="42">
        <f t="shared" si="186"/>
        <v>0.83554109373360252</v>
      </c>
      <c r="R271" s="10">
        <v>1981</v>
      </c>
      <c r="S271" s="10" t="s">
        <v>502</v>
      </c>
      <c r="T271" s="10" t="s">
        <v>18</v>
      </c>
      <c r="U271" s="10" t="s">
        <v>286</v>
      </c>
      <c r="V271" s="131" t="s">
        <v>314</v>
      </c>
      <c r="W271" s="22">
        <v>0.27448240000000002</v>
      </c>
      <c r="X271" s="23">
        <v>0.27376200000000001</v>
      </c>
      <c r="Y271" s="23">
        <v>0.26944230000000002</v>
      </c>
      <c r="Z271" s="22">
        <f t="shared" si="187"/>
        <v>5.0400999999999918E-3</v>
      </c>
      <c r="AA271" s="23">
        <f t="shared" si="188"/>
        <v>7.2040000000000992E-4</v>
      </c>
      <c r="AB271" s="24">
        <f t="shared" si="188"/>
        <v>4.3196999999999819E-3</v>
      </c>
      <c r="AC271" s="40">
        <f t="shared" si="189"/>
        <v>1.8362197357644758E-2</v>
      </c>
      <c r="AD271" s="40">
        <f t="shared" si="190"/>
        <v>2.6245762934162986E-3</v>
      </c>
      <c r="AE271" s="40">
        <f t="shared" si="191"/>
        <v>1.573762106422846E-2</v>
      </c>
      <c r="AF271" s="41">
        <f t="shared" si="192"/>
        <v>0.14293367195095555</v>
      </c>
      <c r="AG271" s="42">
        <f t="shared" si="193"/>
        <v>0.85706632804904448</v>
      </c>
    </row>
    <row r="272" spans="1:33" ht="11.45" customHeight="1" x14ac:dyDescent="0.2">
      <c r="A272" s="4">
        <v>2013</v>
      </c>
      <c r="B272" s="222" t="s">
        <v>559</v>
      </c>
      <c r="C272" s="4" t="s">
        <v>503</v>
      </c>
      <c r="D272" s="4" t="s">
        <v>20</v>
      </c>
      <c r="E272" s="4" t="s">
        <v>287</v>
      </c>
      <c r="F272" s="128" t="s">
        <v>314</v>
      </c>
      <c r="G272" s="13">
        <v>0.53663620000000001</v>
      </c>
      <c r="H272" s="14">
        <v>0.36422060000000001</v>
      </c>
      <c r="I272" s="14">
        <v>0.32989410000000002</v>
      </c>
      <c r="J272" s="13">
        <f t="shared" si="180"/>
        <v>0.20674209999999998</v>
      </c>
      <c r="K272" s="14">
        <f t="shared" si="181"/>
        <v>0.1724156</v>
      </c>
      <c r="L272" s="15">
        <f t="shared" si="181"/>
        <v>3.4326499999999982E-2</v>
      </c>
      <c r="M272" s="33">
        <f t="shared" si="182"/>
        <v>0.38525559774014495</v>
      </c>
      <c r="N272" s="33">
        <f t="shared" si="183"/>
        <v>0.32128954401510745</v>
      </c>
      <c r="O272" s="33">
        <f t="shared" si="184"/>
        <v>6.3966053725037525E-2</v>
      </c>
      <c r="P272" s="34">
        <f t="shared" si="185"/>
        <v>0.83396463516622887</v>
      </c>
      <c r="Q272" s="35">
        <f t="shared" si="186"/>
        <v>0.16603536483377107</v>
      </c>
      <c r="R272" s="4">
        <v>2013</v>
      </c>
      <c r="S272" s="4" t="s">
        <v>503</v>
      </c>
      <c r="T272" s="4" t="s">
        <v>20</v>
      </c>
      <c r="U272" s="4" t="s">
        <v>287</v>
      </c>
      <c r="V272" s="128" t="s">
        <v>314</v>
      </c>
      <c r="W272" s="13">
        <v>0.45930799999999999</v>
      </c>
      <c r="X272" s="14">
        <v>0.36429250000000002</v>
      </c>
      <c r="Y272" s="14">
        <v>0.33546110000000001</v>
      </c>
      <c r="Z272" s="13">
        <f t="shared" si="187"/>
        <v>0.12384689999999998</v>
      </c>
      <c r="AA272" s="14">
        <f t="shared" si="188"/>
        <v>9.5015499999999975E-2</v>
      </c>
      <c r="AB272" s="15">
        <f t="shared" si="188"/>
        <v>2.8831400000000007E-2</v>
      </c>
      <c r="AC272" s="33">
        <f t="shared" si="189"/>
        <v>0.26963802067457998</v>
      </c>
      <c r="AD272" s="33">
        <f t="shared" si="190"/>
        <v>0.20686663415398812</v>
      </c>
      <c r="AE272" s="33">
        <f t="shared" si="191"/>
        <v>6.277138652059186E-2</v>
      </c>
      <c r="AF272" s="34">
        <f t="shared" si="192"/>
        <v>0.76720127835254648</v>
      </c>
      <c r="AG272" s="35">
        <f t="shared" si="193"/>
        <v>0.23279872164745352</v>
      </c>
    </row>
    <row r="273" spans="1:33" ht="11.45" customHeight="1" x14ac:dyDescent="0.2">
      <c r="A273" s="4">
        <v>2010</v>
      </c>
      <c r="B273" s="222" t="s">
        <v>559</v>
      </c>
      <c r="C273" s="4" t="s">
        <v>503</v>
      </c>
      <c r="D273" s="4" t="s">
        <v>4</v>
      </c>
      <c r="E273" s="4" t="s">
        <v>288</v>
      </c>
      <c r="F273" s="128" t="s">
        <v>314</v>
      </c>
      <c r="G273" s="13">
        <v>0.5418885</v>
      </c>
      <c r="H273" s="14">
        <v>0.3695504</v>
      </c>
      <c r="I273" s="14">
        <v>0.33375630000000001</v>
      </c>
      <c r="J273" s="13">
        <f t="shared" si="180"/>
        <v>0.20813219999999999</v>
      </c>
      <c r="K273" s="14">
        <f t="shared" si="181"/>
        <v>0.17233809999999999</v>
      </c>
      <c r="L273" s="15">
        <f t="shared" si="181"/>
        <v>3.5794099999999995E-2</v>
      </c>
      <c r="M273" s="33">
        <f t="shared" si="182"/>
        <v>0.38408676323634844</v>
      </c>
      <c r="N273" s="33">
        <f t="shared" si="183"/>
        <v>0.3180323996541724</v>
      </c>
      <c r="O273" s="33">
        <f t="shared" si="184"/>
        <v>6.6054363582176034E-2</v>
      </c>
      <c r="P273" s="34">
        <f t="shared" si="185"/>
        <v>0.8280222858356372</v>
      </c>
      <c r="Q273" s="35">
        <f t="shared" si="186"/>
        <v>0.17197771416436283</v>
      </c>
      <c r="R273" s="4">
        <v>2010</v>
      </c>
      <c r="S273" s="4" t="s">
        <v>503</v>
      </c>
      <c r="T273" s="4" t="s">
        <v>4</v>
      </c>
      <c r="U273" s="4" t="s">
        <v>288</v>
      </c>
      <c r="V273" s="128" t="s">
        <v>314</v>
      </c>
      <c r="W273" s="13">
        <v>0.47100449999999999</v>
      </c>
      <c r="X273" s="14">
        <v>0.36989529999999998</v>
      </c>
      <c r="Y273" s="14">
        <v>0.33957140000000002</v>
      </c>
      <c r="Z273" s="13">
        <f t="shared" si="187"/>
        <v>0.13143309999999997</v>
      </c>
      <c r="AA273" s="14">
        <f t="shared" si="188"/>
        <v>0.10110920000000001</v>
      </c>
      <c r="AB273" s="15">
        <f t="shared" si="188"/>
        <v>3.0323899999999959E-2</v>
      </c>
      <c r="AC273" s="33">
        <f t="shared" si="189"/>
        <v>0.27904850165975054</v>
      </c>
      <c r="AD273" s="33">
        <f t="shared" si="190"/>
        <v>0.21466716347720671</v>
      </c>
      <c r="AE273" s="33">
        <f t="shared" si="191"/>
        <v>6.4381338182543824E-2</v>
      </c>
      <c r="AF273" s="34">
        <f t="shared" si="192"/>
        <v>0.76928262363133815</v>
      </c>
      <c r="AG273" s="35">
        <f t="shared" si="193"/>
        <v>0.23071737636866183</v>
      </c>
    </row>
    <row r="274" spans="1:33" ht="11.45" customHeight="1" x14ac:dyDescent="0.2">
      <c r="A274" s="4">
        <v>2007</v>
      </c>
      <c r="B274" s="222" t="s">
        <v>559</v>
      </c>
      <c r="C274" s="4" t="s">
        <v>503</v>
      </c>
      <c r="D274" s="4" t="s">
        <v>6</v>
      </c>
      <c r="E274" s="4" t="s">
        <v>289</v>
      </c>
      <c r="F274" s="128" t="s">
        <v>314</v>
      </c>
      <c r="G274" s="13">
        <v>0.52426720000000004</v>
      </c>
      <c r="H274" s="14">
        <v>0.37217240000000001</v>
      </c>
      <c r="I274" s="14">
        <v>0.33870440000000002</v>
      </c>
      <c r="J274" s="13">
        <f t="shared" si="180"/>
        <v>0.18556280000000003</v>
      </c>
      <c r="K274" s="14">
        <f t="shared" si="181"/>
        <v>0.15209480000000003</v>
      </c>
      <c r="L274" s="15">
        <f t="shared" si="181"/>
        <v>3.3467999999999998E-2</v>
      </c>
      <c r="M274" s="33">
        <f t="shared" si="182"/>
        <v>0.35394699496745174</v>
      </c>
      <c r="N274" s="33">
        <f t="shared" si="183"/>
        <v>0.29010931830181252</v>
      </c>
      <c r="O274" s="33">
        <f t="shared" si="184"/>
        <v>6.3837676665639193E-2</v>
      </c>
      <c r="P274" s="34">
        <f t="shared" si="185"/>
        <v>0.81964057451170169</v>
      </c>
      <c r="Q274" s="35">
        <f t="shared" si="186"/>
        <v>0.18035942548829825</v>
      </c>
      <c r="R274" s="4">
        <v>2007</v>
      </c>
      <c r="S274" s="4" t="s">
        <v>503</v>
      </c>
      <c r="T274" s="4" t="s">
        <v>6</v>
      </c>
      <c r="U274" s="4" t="s">
        <v>289</v>
      </c>
      <c r="V274" s="128" t="s">
        <v>314</v>
      </c>
      <c r="W274" s="13">
        <v>0.4504629</v>
      </c>
      <c r="X274" s="14">
        <v>0.36358550000000001</v>
      </c>
      <c r="Y274" s="14">
        <v>0.33685310000000002</v>
      </c>
      <c r="Z274" s="13">
        <f t="shared" si="187"/>
        <v>0.11360979999999998</v>
      </c>
      <c r="AA274" s="14">
        <f t="shared" si="188"/>
        <v>8.6877399999999994E-2</v>
      </c>
      <c r="AB274" s="15">
        <f t="shared" si="188"/>
        <v>2.673239999999999E-2</v>
      </c>
      <c r="AC274" s="33">
        <f t="shared" si="189"/>
        <v>0.25220678550886205</v>
      </c>
      <c r="AD274" s="33">
        <f t="shared" si="190"/>
        <v>0.19286249766628949</v>
      </c>
      <c r="AE274" s="33">
        <f t="shared" si="191"/>
        <v>5.9344287842572584E-2</v>
      </c>
      <c r="AF274" s="34">
        <f t="shared" si="192"/>
        <v>0.76469987624307068</v>
      </c>
      <c r="AG274" s="35">
        <f t="shared" si="193"/>
        <v>0.23530012375692935</v>
      </c>
    </row>
    <row r="275" spans="1:33" ht="11.45" customHeight="1" x14ac:dyDescent="0.2">
      <c r="A275" s="4">
        <v>2004</v>
      </c>
      <c r="B275" s="222" t="s">
        <v>559</v>
      </c>
      <c r="C275" s="4" t="s">
        <v>503</v>
      </c>
      <c r="D275" s="4" t="s">
        <v>8</v>
      </c>
      <c r="E275" s="4" t="s">
        <v>290</v>
      </c>
      <c r="F275" s="128" t="s">
        <v>314</v>
      </c>
      <c r="G275" s="13">
        <v>0.52655180000000001</v>
      </c>
      <c r="H275" s="14">
        <v>0.367336</v>
      </c>
      <c r="I275" s="14">
        <v>0.34397749999999999</v>
      </c>
      <c r="J275" s="13">
        <f t="shared" si="180"/>
        <v>0.18257430000000002</v>
      </c>
      <c r="K275" s="14">
        <f t="shared" si="181"/>
        <v>0.15921580000000002</v>
      </c>
      <c r="L275" s="15">
        <f t="shared" si="181"/>
        <v>2.3358500000000004E-2</v>
      </c>
      <c r="M275" s="33">
        <f t="shared" si="182"/>
        <v>0.34673568678333266</v>
      </c>
      <c r="N275" s="33">
        <f t="shared" si="183"/>
        <v>0.30237442925843194</v>
      </c>
      <c r="O275" s="33">
        <f t="shared" si="184"/>
        <v>4.4361257524900694E-2</v>
      </c>
      <c r="P275" s="34">
        <f t="shared" si="185"/>
        <v>0.87206030640676147</v>
      </c>
      <c r="Q275" s="35">
        <f t="shared" si="186"/>
        <v>0.12793969359323848</v>
      </c>
      <c r="R275" s="4">
        <v>2004</v>
      </c>
      <c r="S275" s="4" t="s">
        <v>503</v>
      </c>
      <c r="T275" s="4" t="s">
        <v>8</v>
      </c>
      <c r="U275" s="4" t="s">
        <v>290</v>
      </c>
      <c r="V275" s="128" t="s">
        <v>314</v>
      </c>
      <c r="W275" s="13">
        <v>0.44861079999999998</v>
      </c>
      <c r="X275" s="14">
        <v>0.35742699999999999</v>
      </c>
      <c r="Y275" s="14">
        <v>0.33964220000000001</v>
      </c>
      <c r="Z275" s="13">
        <f t="shared" si="187"/>
        <v>0.10896859999999997</v>
      </c>
      <c r="AA275" s="14">
        <f t="shared" si="188"/>
        <v>9.1183799999999982E-2</v>
      </c>
      <c r="AB275" s="15">
        <f t="shared" si="188"/>
        <v>1.778479999999999E-2</v>
      </c>
      <c r="AC275" s="33">
        <f t="shared" si="189"/>
        <v>0.24290231086723721</v>
      </c>
      <c r="AD275" s="33">
        <f t="shared" si="190"/>
        <v>0.20325814715116083</v>
      </c>
      <c r="AE275" s="33">
        <f t="shared" si="191"/>
        <v>3.9644163716076361E-2</v>
      </c>
      <c r="AF275" s="34">
        <f t="shared" si="192"/>
        <v>0.83678968069700821</v>
      </c>
      <c r="AG275" s="35">
        <f t="shared" si="193"/>
        <v>0.16321031930299182</v>
      </c>
    </row>
    <row r="276" spans="1:33" ht="11.45" customHeight="1" x14ac:dyDescent="0.2">
      <c r="A276" s="4">
        <v>1999</v>
      </c>
      <c r="B276" s="222" t="s">
        <v>559</v>
      </c>
      <c r="C276" s="4" t="s">
        <v>503</v>
      </c>
      <c r="D276" s="4" t="s">
        <v>10</v>
      </c>
      <c r="E276" s="4" t="s">
        <v>291</v>
      </c>
      <c r="F276" s="128" t="s">
        <v>314</v>
      </c>
      <c r="G276" s="13">
        <v>0.52993570000000001</v>
      </c>
      <c r="H276" s="14">
        <v>0.37332359999999998</v>
      </c>
      <c r="I276" s="14">
        <v>0.346362</v>
      </c>
      <c r="J276" s="13">
        <f t="shared" si="180"/>
        <v>0.18357370000000001</v>
      </c>
      <c r="K276" s="14">
        <f t="shared" si="181"/>
        <v>0.15661210000000003</v>
      </c>
      <c r="L276" s="15">
        <f t="shared" si="181"/>
        <v>2.6961599999999974E-2</v>
      </c>
      <c r="M276" s="33">
        <f t="shared" si="182"/>
        <v>0.34640749811722443</v>
      </c>
      <c r="N276" s="33">
        <f t="shared" si="183"/>
        <v>0.29553038227090578</v>
      </c>
      <c r="O276" s="33">
        <f t="shared" si="184"/>
        <v>5.0877115846318662E-2</v>
      </c>
      <c r="P276" s="34">
        <f t="shared" si="185"/>
        <v>0.8531292881278747</v>
      </c>
      <c r="Q276" s="35">
        <f t="shared" si="186"/>
        <v>0.14687071187212533</v>
      </c>
      <c r="R276" s="4">
        <v>1999</v>
      </c>
      <c r="S276" s="4" t="s">
        <v>503</v>
      </c>
      <c r="T276" s="4" t="s">
        <v>10</v>
      </c>
      <c r="U276" s="4" t="s">
        <v>291</v>
      </c>
      <c r="V276" s="128" t="s">
        <v>314</v>
      </c>
      <c r="W276" s="13">
        <v>0.45721390000000001</v>
      </c>
      <c r="X276" s="14">
        <v>0.36035499999999998</v>
      </c>
      <c r="Y276" s="14">
        <v>0.33913110000000002</v>
      </c>
      <c r="Z276" s="13">
        <f t="shared" si="187"/>
        <v>0.11808279999999999</v>
      </c>
      <c r="AA276" s="14">
        <f t="shared" si="188"/>
        <v>9.6858900000000026E-2</v>
      </c>
      <c r="AB276" s="15">
        <f t="shared" si="188"/>
        <v>2.1223899999999962E-2</v>
      </c>
      <c r="AC276" s="33">
        <f t="shared" si="189"/>
        <v>0.25826598885117008</v>
      </c>
      <c r="AD276" s="33">
        <f t="shared" si="190"/>
        <v>0.2118459215697511</v>
      </c>
      <c r="AE276" s="33">
        <f t="shared" si="191"/>
        <v>4.6420067281418967E-2</v>
      </c>
      <c r="AF276" s="34">
        <f t="shared" si="192"/>
        <v>0.8202625615246254</v>
      </c>
      <c r="AG276" s="35">
        <f t="shared" si="193"/>
        <v>0.1797374384753746</v>
      </c>
    </row>
    <row r="277" spans="1:33" ht="11.45" customHeight="1" x14ac:dyDescent="0.2">
      <c r="A277" s="4">
        <v>1995</v>
      </c>
      <c r="B277" s="222" t="s">
        <v>559</v>
      </c>
      <c r="C277" s="4" t="s">
        <v>503</v>
      </c>
      <c r="D277" s="4" t="s">
        <v>12</v>
      </c>
      <c r="E277" s="4" t="s">
        <v>292</v>
      </c>
      <c r="F277" s="128" t="s">
        <v>314</v>
      </c>
      <c r="G277" s="13">
        <v>0.53797640000000002</v>
      </c>
      <c r="H277" s="14">
        <v>0.37979960000000001</v>
      </c>
      <c r="I277" s="14">
        <v>0.34430369999999999</v>
      </c>
      <c r="J277" s="13">
        <f t="shared" si="180"/>
        <v>0.19367270000000003</v>
      </c>
      <c r="K277" s="14">
        <f t="shared" si="181"/>
        <v>0.15817680000000001</v>
      </c>
      <c r="L277" s="15">
        <f t="shared" si="181"/>
        <v>3.5495900000000025E-2</v>
      </c>
      <c r="M277" s="33">
        <f t="shared" si="182"/>
        <v>0.36000222314584807</v>
      </c>
      <c r="N277" s="33">
        <f t="shared" si="183"/>
        <v>0.29402181954450046</v>
      </c>
      <c r="O277" s="33">
        <f t="shared" si="184"/>
        <v>6.5980403601347618E-2</v>
      </c>
      <c r="P277" s="34">
        <f t="shared" si="185"/>
        <v>0.81672223292183144</v>
      </c>
      <c r="Q277" s="35">
        <f t="shared" si="186"/>
        <v>0.18327776707816856</v>
      </c>
      <c r="R277" s="4">
        <v>1995</v>
      </c>
      <c r="S277" s="4" t="s">
        <v>503</v>
      </c>
      <c r="T277" s="4" t="s">
        <v>12</v>
      </c>
      <c r="U277" s="4" t="s">
        <v>292</v>
      </c>
      <c r="V277" s="128" t="s">
        <v>314</v>
      </c>
      <c r="W277" s="13">
        <v>0.46981070000000003</v>
      </c>
      <c r="X277" s="14">
        <v>0.36562109999999998</v>
      </c>
      <c r="Y277" s="14">
        <v>0.33789999999999998</v>
      </c>
      <c r="Z277" s="13">
        <f t="shared" si="187"/>
        <v>0.13191070000000005</v>
      </c>
      <c r="AA277" s="14">
        <f t="shared" si="188"/>
        <v>0.10418960000000005</v>
      </c>
      <c r="AB277" s="15">
        <f t="shared" si="188"/>
        <v>2.7721099999999999E-2</v>
      </c>
      <c r="AC277" s="33">
        <f t="shared" si="189"/>
        <v>0.28077415009917833</v>
      </c>
      <c r="AD277" s="33">
        <f t="shared" si="190"/>
        <v>0.22176932113295852</v>
      </c>
      <c r="AE277" s="33">
        <f t="shared" si="191"/>
        <v>5.9004828966219794E-2</v>
      </c>
      <c r="AF277" s="34">
        <f t="shared" si="192"/>
        <v>0.7898494966670635</v>
      </c>
      <c r="AG277" s="35">
        <f t="shared" si="193"/>
        <v>0.2101505033329365</v>
      </c>
    </row>
    <row r="278" spans="1:33" ht="11.45" customHeight="1" x14ac:dyDescent="0.2">
      <c r="A278" s="4">
        <v>1994</v>
      </c>
      <c r="B278" s="222" t="s">
        <v>559</v>
      </c>
      <c r="C278" s="4" t="s">
        <v>503</v>
      </c>
      <c r="D278" s="4" t="s">
        <v>12</v>
      </c>
      <c r="E278" s="4" t="s">
        <v>293</v>
      </c>
      <c r="F278" s="128" t="s">
        <v>314</v>
      </c>
      <c r="G278" s="13">
        <v>0.53493000000000002</v>
      </c>
      <c r="H278" s="14">
        <v>0.36799419999999999</v>
      </c>
      <c r="I278" s="14">
        <v>0.33939960000000002</v>
      </c>
      <c r="J278" s="13">
        <f t="shared" si="180"/>
        <v>0.19553039999999999</v>
      </c>
      <c r="K278" s="14">
        <f t="shared" si="181"/>
        <v>0.16693580000000002</v>
      </c>
      <c r="L278" s="15">
        <f t="shared" si="181"/>
        <v>2.859459999999997E-2</v>
      </c>
      <c r="M278" s="33">
        <f t="shared" si="182"/>
        <v>0.36552520890583812</v>
      </c>
      <c r="N278" s="33">
        <f t="shared" si="183"/>
        <v>0.31207036434673702</v>
      </c>
      <c r="O278" s="33">
        <f t="shared" si="184"/>
        <v>5.3454844559101135E-2</v>
      </c>
      <c r="P278" s="34">
        <f t="shared" si="185"/>
        <v>0.85375880170040075</v>
      </c>
      <c r="Q278" s="35">
        <f t="shared" si="186"/>
        <v>0.14624119829959931</v>
      </c>
      <c r="R278" s="4">
        <v>1994</v>
      </c>
      <c r="S278" s="4" t="s">
        <v>503</v>
      </c>
      <c r="T278" s="4" t="s">
        <v>12</v>
      </c>
      <c r="U278" s="4" t="s">
        <v>293</v>
      </c>
      <c r="V278" s="128" t="s">
        <v>314</v>
      </c>
      <c r="W278" s="13">
        <v>0.4631922</v>
      </c>
      <c r="X278" s="14">
        <v>0.35385929999999999</v>
      </c>
      <c r="Y278" s="14">
        <v>0.33211829999999998</v>
      </c>
      <c r="Z278" s="13">
        <f t="shared" si="187"/>
        <v>0.13107390000000002</v>
      </c>
      <c r="AA278" s="14">
        <f t="shared" si="188"/>
        <v>0.10933290000000001</v>
      </c>
      <c r="AB278" s="15">
        <f t="shared" si="188"/>
        <v>2.174100000000001E-2</v>
      </c>
      <c r="AC278" s="33">
        <f t="shared" si="189"/>
        <v>0.28297950613157996</v>
      </c>
      <c r="AD278" s="33">
        <f t="shared" si="190"/>
        <v>0.2360421872389043</v>
      </c>
      <c r="AE278" s="33">
        <f t="shared" si="191"/>
        <v>4.6937318892675675E-2</v>
      </c>
      <c r="AF278" s="34">
        <f t="shared" si="192"/>
        <v>0.83413173789747608</v>
      </c>
      <c r="AG278" s="35">
        <f t="shared" si="193"/>
        <v>0.16586826210252389</v>
      </c>
    </row>
    <row r="279" spans="1:33" ht="11.45" customHeight="1" x14ac:dyDescent="0.2">
      <c r="A279" s="4">
        <v>1991</v>
      </c>
      <c r="B279" s="222" t="s">
        <v>559</v>
      </c>
      <c r="C279" s="4" t="s">
        <v>503</v>
      </c>
      <c r="D279" s="4" t="s">
        <v>14</v>
      </c>
      <c r="E279" s="4" t="s">
        <v>294</v>
      </c>
      <c r="F279" s="128" t="s">
        <v>314</v>
      </c>
      <c r="G279" s="13">
        <v>0.50066379999999999</v>
      </c>
      <c r="H279" s="14">
        <v>0.36780350000000001</v>
      </c>
      <c r="I279" s="14">
        <v>0.33604849999999997</v>
      </c>
      <c r="J279" s="13">
        <f t="shared" si="180"/>
        <v>0.16461530000000002</v>
      </c>
      <c r="K279" s="14">
        <f t="shared" si="181"/>
        <v>0.13286029999999999</v>
      </c>
      <c r="L279" s="15">
        <f t="shared" si="181"/>
        <v>3.1755000000000033E-2</v>
      </c>
      <c r="M279" s="33">
        <f t="shared" si="182"/>
        <v>0.32879409296218343</v>
      </c>
      <c r="N279" s="33">
        <f t="shared" si="183"/>
        <v>0.26536829704883796</v>
      </c>
      <c r="O279" s="33">
        <f t="shared" si="184"/>
        <v>6.3425795913345503E-2</v>
      </c>
      <c r="P279" s="34">
        <f t="shared" si="185"/>
        <v>0.8070956952361048</v>
      </c>
      <c r="Q279" s="35">
        <f t="shared" si="186"/>
        <v>0.19290430476389514</v>
      </c>
      <c r="R279" s="4">
        <v>1991</v>
      </c>
      <c r="S279" s="4" t="s">
        <v>503</v>
      </c>
      <c r="T279" s="4" t="s">
        <v>14</v>
      </c>
      <c r="U279" s="4" t="s">
        <v>294</v>
      </c>
      <c r="V279" s="128" t="s">
        <v>314</v>
      </c>
      <c r="W279" s="13">
        <v>0.42987730000000002</v>
      </c>
      <c r="X279" s="14">
        <v>0.34724460000000001</v>
      </c>
      <c r="Y279" s="14">
        <v>0.32266830000000002</v>
      </c>
      <c r="Z279" s="13">
        <f t="shared" si="187"/>
        <v>0.107209</v>
      </c>
      <c r="AA279" s="14">
        <f t="shared" si="188"/>
        <v>8.2632700000000003E-2</v>
      </c>
      <c r="AB279" s="15">
        <f t="shared" si="188"/>
        <v>2.4576299999999995E-2</v>
      </c>
      <c r="AC279" s="33">
        <f t="shared" si="189"/>
        <v>0.24939442022177025</v>
      </c>
      <c r="AD279" s="33">
        <f t="shared" si="190"/>
        <v>0.19222392063968022</v>
      </c>
      <c r="AE279" s="33">
        <f t="shared" si="191"/>
        <v>5.7170499582090042E-2</v>
      </c>
      <c r="AF279" s="34">
        <f t="shared" si="192"/>
        <v>0.77076271581676914</v>
      </c>
      <c r="AG279" s="35">
        <f t="shared" si="193"/>
        <v>0.22923728418323083</v>
      </c>
    </row>
    <row r="280" spans="1:33" ht="11.45" customHeight="1" x14ac:dyDescent="0.2">
      <c r="A280" s="4">
        <v>1986</v>
      </c>
      <c r="B280" s="222" t="s">
        <v>559</v>
      </c>
      <c r="C280" s="4" t="s">
        <v>503</v>
      </c>
      <c r="D280" s="4" t="s">
        <v>16</v>
      </c>
      <c r="E280" s="4" t="s">
        <v>295</v>
      </c>
      <c r="F280" s="128" t="s">
        <v>314</v>
      </c>
      <c r="G280" s="13">
        <v>0.49977899999999997</v>
      </c>
      <c r="H280" s="14">
        <v>0.34042020000000001</v>
      </c>
      <c r="I280" s="14">
        <v>0.30334660000000002</v>
      </c>
      <c r="J280" s="13">
        <f t="shared" si="180"/>
        <v>0.19643239999999995</v>
      </c>
      <c r="K280" s="14">
        <f t="shared" si="181"/>
        <v>0.15935879999999997</v>
      </c>
      <c r="L280" s="15">
        <f t="shared" si="181"/>
        <v>3.7073599999999984E-2</v>
      </c>
      <c r="M280" s="33">
        <f t="shared" si="182"/>
        <v>0.39303852302717796</v>
      </c>
      <c r="N280" s="33">
        <f t="shared" si="183"/>
        <v>0.31885853547267889</v>
      </c>
      <c r="O280" s="33">
        <f t="shared" si="184"/>
        <v>7.4179987554499061E-2</v>
      </c>
      <c r="P280" s="34">
        <f t="shared" si="185"/>
        <v>0.81126535133715216</v>
      </c>
      <c r="Q280" s="35">
        <f t="shared" si="186"/>
        <v>0.18873464866284784</v>
      </c>
      <c r="R280" s="4">
        <v>1986</v>
      </c>
      <c r="S280" s="4" t="s">
        <v>503</v>
      </c>
      <c r="T280" s="4" t="s">
        <v>16</v>
      </c>
      <c r="U280" s="4" t="s">
        <v>295</v>
      </c>
      <c r="V280" s="128" t="s">
        <v>314</v>
      </c>
      <c r="W280" s="13">
        <v>0.43369249999999998</v>
      </c>
      <c r="X280" s="14">
        <v>0.32807409999999998</v>
      </c>
      <c r="Y280" s="14">
        <v>0.29927150000000002</v>
      </c>
      <c r="Z280" s="13">
        <f t="shared" si="187"/>
        <v>0.13442099999999996</v>
      </c>
      <c r="AA280" s="14">
        <f t="shared" si="188"/>
        <v>0.1056184</v>
      </c>
      <c r="AB280" s="15">
        <f t="shared" si="188"/>
        <v>2.8802599999999956E-2</v>
      </c>
      <c r="AC280" s="33">
        <f t="shared" si="189"/>
        <v>0.309945410630804</v>
      </c>
      <c r="AD280" s="33">
        <f t="shared" si="190"/>
        <v>0.24353291790842591</v>
      </c>
      <c r="AE280" s="33">
        <f t="shared" si="191"/>
        <v>6.6412492722378078E-2</v>
      </c>
      <c r="AF280" s="34">
        <f t="shared" si="192"/>
        <v>0.78572842041050162</v>
      </c>
      <c r="AG280" s="35">
        <f t="shared" si="193"/>
        <v>0.21427157958949841</v>
      </c>
    </row>
    <row r="281" spans="1:33" ht="11.45" customHeight="1" x14ac:dyDescent="0.2">
      <c r="A281" s="4">
        <v>1979</v>
      </c>
      <c r="B281" s="222" t="s">
        <v>559</v>
      </c>
      <c r="C281" s="4" t="s">
        <v>503</v>
      </c>
      <c r="D281" s="4" t="s">
        <v>18</v>
      </c>
      <c r="E281" s="4" t="s">
        <v>296</v>
      </c>
      <c r="F281" s="128" t="s">
        <v>314</v>
      </c>
      <c r="G281" s="13">
        <v>0.40976829999999997</v>
      </c>
      <c r="H281" s="14">
        <v>0.2954987</v>
      </c>
      <c r="I281" s="14">
        <v>0.2670458</v>
      </c>
      <c r="J281" s="13">
        <f t="shared" si="180"/>
        <v>0.14272249999999997</v>
      </c>
      <c r="K281" s="14">
        <f t="shared" si="181"/>
        <v>0.11426959999999997</v>
      </c>
      <c r="L281" s="15">
        <f t="shared" si="181"/>
        <v>2.8452900000000003E-2</v>
      </c>
      <c r="M281" s="33">
        <f t="shared" si="182"/>
        <v>0.34830049078955105</v>
      </c>
      <c r="N281" s="33">
        <f t="shared" si="183"/>
        <v>0.27886393359369177</v>
      </c>
      <c r="O281" s="33">
        <f t="shared" si="184"/>
        <v>6.9436557195859228E-2</v>
      </c>
      <c r="P281" s="34">
        <f t="shared" si="185"/>
        <v>0.80064180490111925</v>
      </c>
      <c r="Q281" s="35">
        <f t="shared" si="186"/>
        <v>0.19935819509888075</v>
      </c>
      <c r="R281" s="4">
        <v>1979</v>
      </c>
      <c r="S281" s="4" t="s">
        <v>503</v>
      </c>
      <c r="T281" s="4" t="s">
        <v>18</v>
      </c>
      <c r="U281" s="4" t="s">
        <v>296</v>
      </c>
      <c r="V281" s="128" t="s">
        <v>314</v>
      </c>
      <c r="W281" s="13">
        <v>0.34087319999999999</v>
      </c>
      <c r="X281" s="14">
        <v>0.27309410000000001</v>
      </c>
      <c r="Y281" s="14">
        <v>0.25280609999999998</v>
      </c>
      <c r="Z281" s="13">
        <f t="shared" si="187"/>
        <v>8.8067100000000009E-2</v>
      </c>
      <c r="AA281" s="14">
        <f t="shared" si="188"/>
        <v>6.7779099999999981E-2</v>
      </c>
      <c r="AB281" s="15">
        <f t="shared" si="188"/>
        <v>2.0288000000000028E-2</v>
      </c>
      <c r="AC281" s="33">
        <f t="shared" si="189"/>
        <v>0.25835735986284641</v>
      </c>
      <c r="AD281" s="33">
        <f t="shared" si="190"/>
        <v>0.19883962716928166</v>
      </c>
      <c r="AE281" s="33">
        <f t="shared" si="191"/>
        <v>5.951773269356473E-2</v>
      </c>
      <c r="AF281" s="34">
        <f t="shared" si="192"/>
        <v>0.76963020242519598</v>
      </c>
      <c r="AG281" s="35">
        <f t="shared" si="193"/>
        <v>0.23036979757480405</v>
      </c>
    </row>
    <row r="282" spans="1:33" ht="11.45" customHeight="1" x14ac:dyDescent="0.2">
      <c r="A282" s="4">
        <v>1974</v>
      </c>
      <c r="B282" s="222" t="s">
        <v>559</v>
      </c>
      <c r="C282" s="4" t="s">
        <v>503</v>
      </c>
      <c r="D282" s="4" t="s">
        <v>50</v>
      </c>
      <c r="E282" s="4" t="s">
        <v>297</v>
      </c>
      <c r="F282" s="128" t="s">
        <v>314</v>
      </c>
      <c r="G282" s="13">
        <v>0.37425940000000002</v>
      </c>
      <c r="H282" s="14">
        <v>0.3069944</v>
      </c>
      <c r="I282" s="14">
        <v>0.26805869999999998</v>
      </c>
      <c r="J282" s="13">
        <f t="shared" si="180"/>
        <v>0.10620070000000004</v>
      </c>
      <c r="K282" s="14">
        <f t="shared" si="181"/>
        <v>6.7265000000000019E-2</v>
      </c>
      <c r="L282" s="15">
        <f t="shared" si="181"/>
        <v>3.8935700000000018E-2</v>
      </c>
      <c r="M282" s="33">
        <f t="shared" si="182"/>
        <v>0.28376227824872274</v>
      </c>
      <c r="N282" s="33">
        <f t="shared" si="183"/>
        <v>0.1797282847137574</v>
      </c>
      <c r="O282" s="33">
        <f t="shared" si="184"/>
        <v>0.10403399353496537</v>
      </c>
      <c r="P282" s="34">
        <f t="shared" si="185"/>
        <v>0.63337623951631206</v>
      </c>
      <c r="Q282" s="35">
        <f t="shared" si="186"/>
        <v>0.366623760483688</v>
      </c>
      <c r="R282" s="4">
        <v>1974</v>
      </c>
      <c r="S282" s="4" t="s">
        <v>503</v>
      </c>
      <c r="T282" s="4" t="s">
        <v>50</v>
      </c>
      <c r="U282" s="4" t="s">
        <v>297</v>
      </c>
      <c r="V282" s="128" t="s">
        <v>314</v>
      </c>
      <c r="W282" s="13">
        <v>0.31546400000000002</v>
      </c>
      <c r="X282" s="14">
        <v>0.28277449999999998</v>
      </c>
      <c r="Y282" s="14">
        <v>0.25330419999999998</v>
      </c>
      <c r="Z282" s="13">
        <f t="shared" si="187"/>
        <v>6.2159800000000043E-2</v>
      </c>
      <c r="AA282" s="14">
        <f t="shared" si="188"/>
        <v>3.2689500000000038E-2</v>
      </c>
      <c r="AB282" s="15">
        <f t="shared" si="188"/>
        <v>2.9470300000000005E-2</v>
      </c>
      <c r="AC282" s="33">
        <f t="shared" si="189"/>
        <v>0.19704245175360752</v>
      </c>
      <c r="AD282" s="33">
        <f t="shared" si="190"/>
        <v>0.10362355134024813</v>
      </c>
      <c r="AE282" s="33">
        <f t="shared" si="191"/>
        <v>9.3418900413359374E-2</v>
      </c>
      <c r="AF282" s="34">
        <f t="shared" si="192"/>
        <v>0.52589454921026157</v>
      </c>
      <c r="AG282" s="35">
        <f t="shared" si="193"/>
        <v>0.47410545078973848</v>
      </c>
    </row>
    <row r="283" spans="1:33" ht="11.45" customHeight="1" x14ac:dyDescent="0.2">
      <c r="A283" s="4">
        <v>1969</v>
      </c>
      <c r="B283" s="222" t="s">
        <v>559</v>
      </c>
      <c r="C283" s="4" t="s">
        <v>503</v>
      </c>
      <c r="D283" s="4" t="s">
        <v>50</v>
      </c>
      <c r="E283" s="4" t="s">
        <v>298</v>
      </c>
      <c r="F283" s="128" t="s">
        <v>314</v>
      </c>
      <c r="G283" s="13">
        <v>0.36032259999999999</v>
      </c>
      <c r="H283" s="14">
        <v>0.29464899999999999</v>
      </c>
      <c r="I283" s="14">
        <v>0.26707579999999997</v>
      </c>
      <c r="J283" s="13">
        <f t="shared" si="180"/>
        <v>9.3246800000000019E-2</v>
      </c>
      <c r="K283" s="14">
        <f t="shared" si="181"/>
        <v>6.5673599999999999E-2</v>
      </c>
      <c r="L283" s="15">
        <f t="shared" si="181"/>
        <v>2.757320000000002E-2</v>
      </c>
      <c r="M283" s="33">
        <f t="shared" si="182"/>
        <v>0.25878698699443226</v>
      </c>
      <c r="N283" s="33">
        <f t="shared" si="183"/>
        <v>0.18226333846392095</v>
      </c>
      <c r="O283" s="33">
        <f t="shared" si="184"/>
        <v>7.6523648530511329E-2</v>
      </c>
      <c r="P283" s="34">
        <f t="shared" si="185"/>
        <v>0.70429869979452364</v>
      </c>
      <c r="Q283" s="35">
        <f t="shared" si="186"/>
        <v>0.29570130020547636</v>
      </c>
      <c r="R283" s="4">
        <v>1969</v>
      </c>
      <c r="S283" s="4" t="s">
        <v>503</v>
      </c>
      <c r="T283" s="4" t="s">
        <v>50</v>
      </c>
      <c r="U283" s="4" t="s">
        <v>298</v>
      </c>
      <c r="V283" s="128" t="s">
        <v>314</v>
      </c>
      <c r="W283" s="13">
        <v>0.32994299999999999</v>
      </c>
      <c r="X283" s="14">
        <v>0.29106300000000002</v>
      </c>
      <c r="Y283" s="14">
        <v>0.26501859999999999</v>
      </c>
      <c r="Z283" s="13">
        <f t="shared" si="187"/>
        <v>6.4924399999999993E-2</v>
      </c>
      <c r="AA283" s="14">
        <f t="shared" si="188"/>
        <v>3.887999999999997E-2</v>
      </c>
      <c r="AB283" s="15">
        <f t="shared" si="188"/>
        <v>2.6044400000000023E-2</v>
      </c>
      <c r="AC283" s="33">
        <f t="shared" si="189"/>
        <v>0.19677459439963871</v>
      </c>
      <c r="AD283" s="33">
        <f t="shared" si="190"/>
        <v>0.1178385357470835</v>
      </c>
      <c r="AE283" s="33">
        <f t="shared" si="191"/>
        <v>7.8936058652555208E-2</v>
      </c>
      <c r="AF283" s="34">
        <f t="shared" si="192"/>
        <v>0.59885035518233476</v>
      </c>
      <c r="AG283" s="35">
        <f t="shared" si="193"/>
        <v>0.40114964481766524</v>
      </c>
    </row>
    <row r="284" spans="1:33" ht="11.45" customHeight="1" x14ac:dyDescent="0.2">
      <c r="A284" s="7">
        <v>2013</v>
      </c>
      <c r="B284" s="447" t="s">
        <v>561</v>
      </c>
      <c r="C284" s="7" t="s">
        <v>504</v>
      </c>
      <c r="D284" s="7" t="s">
        <v>20</v>
      </c>
      <c r="E284" s="7" t="s">
        <v>299</v>
      </c>
      <c r="F284" s="130" t="s">
        <v>314</v>
      </c>
      <c r="G284" s="19">
        <v>0.50908909999999996</v>
      </c>
      <c r="H284" s="20">
        <v>0.41803109999999999</v>
      </c>
      <c r="I284" s="20">
        <v>0.3771969</v>
      </c>
      <c r="J284" s="19">
        <f t="shared" si="180"/>
        <v>0.13189219999999996</v>
      </c>
      <c r="K284" s="20">
        <f t="shared" si="181"/>
        <v>9.1057999999999972E-2</v>
      </c>
      <c r="L284" s="21">
        <f t="shared" si="181"/>
        <v>4.0834199999999987E-2</v>
      </c>
      <c r="M284" s="36">
        <f t="shared" si="182"/>
        <v>0.25907488492682318</v>
      </c>
      <c r="N284" s="36">
        <f t="shared" si="183"/>
        <v>0.17886456417943339</v>
      </c>
      <c r="O284" s="36">
        <f t="shared" si="184"/>
        <v>8.0210320747389777E-2</v>
      </c>
      <c r="P284" s="37">
        <f t="shared" si="185"/>
        <v>0.69039715767877097</v>
      </c>
      <c r="Q284" s="38">
        <f t="shared" si="186"/>
        <v>0.30960284232122898</v>
      </c>
      <c r="R284" s="7">
        <v>2013</v>
      </c>
      <c r="S284" s="7" t="s">
        <v>504</v>
      </c>
      <c r="T284" s="7" t="s">
        <v>20</v>
      </c>
      <c r="U284" s="7" t="s">
        <v>299</v>
      </c>
      <c r="V284" s="130" t="s">
        <v>314</v>
      </c>
      <c r="W284" s="19">
        <v>0.46359679999999998</v>
      </c>
      <c r="X284" s="20">
        <v>0.41105930000000002</v>
      </c>
      <c r="Y284" s="20">
        <v>0.37375999999999998</v>
      </c>
      <c r="Z284" s="19">
        <f t="shared" si="187"/>
        <v>8.9836799999999994E-2</v>
      </c>
      <c r="AA284" s="20">
        <f t="shared" si="188"/>
        <v>5.2537499999999959E-2</v>
      </c>
      <c r="AB284" s="21">
        <f t="shared" si="188"/>
        <v>3.7299300000000035E-2</v>
      </c>
      <c r="AC284" s="36">
        <f t="shared" si="189"/>
        <v>0.19378218313845133</v>
      </c>
      <c r="AD284" s="36">
        <f t="shared" si="190"/>
        <v>0.11332584694286062</v>
      </c>
      <c r="AE284" s="36">
        <f t="shared" si="191"/>
        <v>8.0456336195590727E-2</v>
      </c>
      <c r="AF284" s="37">
        <f t="shared" si="192"/>
        <v>0.58481045629407946</v>
      </c>
      <c r="AG284" s="38">
        <f t="shared" si="193"/>
        <v>0.41518954370592048</v>
      </c>
    </row>
    <row r="285" spans="1:33" ht="11.45" customHeight="1" x14ac:dyDescent="0.2">
      <c r="A285" s="4">
        <v>2010</v>
      </c>
      <c r="B285" s="222" t="s">
        <v>561</v>
      </c>
      <c r="C285" s="4" t="s">
        <v>504</v>
      </c>
      <c r="D285" s="4" t="s">
        <v>4</v>
      </c>
      <c r="E285" s="4" t="s">
        <v>300</v>
      </c>
      <c r="F285" s="128" t="s">
        <v>314</v>
      </c>
      <c r="G285" s="13">
        <v>0.50650269999999997</v>
      </c>
      <c r="H285" s="14">
        <v>0.41094310000000001</v>
      </c>
      <c r="I285" s="14">
        <v>0.36675920000000001</v>
      </c>
      <c r="J285" s="13">
        <f t="shared" si="180"/>
        <v>0.13974349999999996</v>
      </c>
      <c r="K285" s="14">
        <f t="shared" si="181"/>
        <v>9.5559599999999967E-2</v>
      </c>
      <c r="L285" s="15">
        <f t="shared" si="181"/>
        <v>4.4183899999999998E-2</v>
      </c>
      <c r="M285" s="39">
        <f t="shared" si="182"/>
        <v>0.27589882541593552</v>
      </c>
      <c r="N285" s="39">
        <f t="shared" si="183"/>
        <v>0.18866552932491765</v>
      </c>
      <c r="O285" s="39">
        <f t="shared" si="184"/>
        <v>8.7233296091017876E-2</v>
      </c>
      <c r="P285" s="34">
        <f t="shared" si="185"/>
        <v>0.68382142997706508</v>
      </c>
      <c r="Q285" s="35">
        <f t="shared" si="186"/>
        <v>0.31617857002293492</v>
      </c>
      <c r="R285" s="4">
        <v>2010</v>
      </c>
      <c r="S285" s="4" t="s">
        <v>504</v>
      </c>
      <c r="T285" s="4" t="s">
        <v>4</v>
      </c>
      <c r="U285" s="4" t="s">
        <v>300</v>
      </c>
      <c r="V285" s="128" t="s">
        <v>314</v>
      </c>
      <c r="W285" s="13">
        <v>0.46361760000000002</v>
      </c>
      <c r="X285" s="14">
        <v>0.40286179999999999</v>
      </c>
      <c r="Y285" s="14">
        <v>0.36158109999999999</v>
      </c>
      <c r="Z285" s="13">
        <f t="shared" si="187"/>
        <v>0.10203650000000003</v>
      </c>
      <c r="AA285" s="14">
        <f t="shared" si="188"/>
        <v>6.0755800000000026E-2</v>
      </c>
      <c r="AB285" s="15">
        <f t="shared" si="188"/>
        <v>4.1280700000000004E-2</v>
      </c>
      <c r="AC285" s="39">
        <f t="shared" si="189"/>
        <v>0.22008763256614941</v>
      </c>
      <c r="AD285" s="39">
        <f t="shared" si="190"/>
        <v>0.131047225126915</v>
      </c>
      <c r="AE285" s="39">
        <f t="shared" si="191"/>
        <v>8.9040407439234401E-2</v>
      </c>
      <c r="AF285" s="34">
        <f t="shared" si="192"/>
        <v>0.59543202677473261</v>
      </c>
      <c r="AG285" s="35">
        <f t="shared" si="193"/>
        <v>0.40456797322526733</v>
      </c>
    </row>
    <row r="286" spans="1:33" ht="11.45" customHeight="1" x14ac:dyDescent="0.2">
      <c r="A286" s="4">
        <v>2007</v>
      </c>
      <c r="B286" s="222" t="s">
        <v>561</v>
      </c>
      <c r="C286" s="4" t="s">
        <v>504</v>
      </c>
      <c r="D286" s="4" t="s">
        <v>6</v>
      </c>
      <c r="E286" s="4" t="s">
        <v>301</v>
      </c>
      <c r="F286" s="128" t="s">
        <v>314</v>
      </c>
      <c r="G286" s="13">
        <v>0.48254590000000003</v>
      </c>
      <c r="H286" s="14">
        <v>0.4087577</v>
      </c>
      <c r="I286" s="14">
        <v>0.3710542</v>
      </c>
      <c r="J286" s="13">
        <f t="shared" si="180"/>
        <v>0.11149170000000003</v>
      </c>
      <c r="K286" s="14">
        <f t="shared" si="181"/>
        <v>7.3788200000000026E-2</v>
      </c>
      <c r="L286" s="15">
        <f t="shared" si="181"/>
        <v>3.7703500000000001E-2</v>
      </c>
      <c r="M286" s="39">
        <f t="shared" si="182"/>
        <v>0.23104890125478222</v>
      </c>
      <c r="N286" s="39">
        <f t="shared" si="183"/>
        <v>0.15291436524483998</v>
      </c>
      <c r="O286" s="39">
        <f t="shared" si="184"/>
        <v>7.813453600994226E-2</v>
      </c>
      <c r="P286" s="34">
        <f t="shared" si="185"/>
        <v>0.66182684450950169</v>
      </c>
      <c r="Q286" s="35">
        <f t="shared" si="186"/>
        <v>0.33817315549049831</v>
      </c>
      <c r="R286" s="4">
        <v>2007</v>
      </c>
      <c r="S286" s="4" t="s">
        <v>504</v>
      </c>
      <c r="T286" s="4" t="s">
        <v>6</v>
      </c>
      <c r="U286" s="4" t="s">
        <v>301</v>
      </c>
      <c r="V286" s="128" t="s">
        <v>314</v>
      </c>
      <c r="W286" s="13">
        <v>0.43693939999999998</v>
      </c>
      <c r="X286" s="14">
        <v>0.39570699999999998</v>
      </c>
      <c r="Y286" s="14">
        <v>0.36141780000000001</v>
      </c>
      <c r="Z286" s="13">
        <f t="shared" si="187"/>
        <v>7.5521599999999967E-2</v>
      </c>
      <c r="AA286" s="14">
        <f t="shared" si="188"/>
        <v>4.1232400000000002E-2</v>
      </c>
      <c r="AB286" s="15">
        <f t="shared" si="188"/>
        <v>3.4289199999999964E-2</v>
      </c>
      <c r="AC286" s="39">
        <f t="shared" si="189"/>
        <v>0.1728422751530303</v>
      </c>
      <c r="AD286" s="39">
        <f t="shared" si="190"/>
        <v>9.4366404128352815E-2</v>
      </c>
      <c r="AE286" s="39">
        <f t="shared" si="191"/>
        <v>7.8475871024677485E-2</v>
      </c>
      <c r="AF286" s="34">
        <f t="shared" si="192"/>
        <v>0.54596830575623423</v>
      </c>
      <c r="AG286" s="35">
        <f t="shared" si="193"/>
        <v>0.45403169424376577</v>
      </c>
    </row>
    <row r="287" spans="1:33" ht="11.45" customHeight="1" x14ac:dyDescent="0.2">
      <c r="A287" s="4">
        <v>2004</v>
      </c>
      <c r="B287" s="222" t="s">
        <v>561</v>
      </c>
      <c r="C287" s="4" t="s">
        <v>504</v>
      </c>
      <c r="D287" s="4" t="s">
        <v>8</v>
      </c>
      <c r="E287" s="4" t="s">
        <v>302</v>
      </c>
      <c r="F287" s="128" t="s">
        <v>314</v>
      </c>
      <c r="G287" s="13">
        <v>0.48743360000000002</v>
      </c>
      <c r="H287" s="14">
        <v>0.40916000000000002</v>
      </c>
      <c r="I287" s="14">
        <v>0.36350310000000002</v>
      </c>
      <c r="J287" s="13">
        <f t="shared" si="180"/>
        <v>0.1239305</v>
      </c>
      <c r="K287" s="14">
        <f t="shared" si="181"/>
        <v>7.8273599999999999E-2</v>
      </c>
      <c r="L287" s="15">
        <f t="shared" si="181"/>
        <v>4.56569E-2</v>
      </c>
      <c r="M287" s="39">
        <f t="shared" si="182"/>
        <v>0.25425104055198489</v>
      </c>
      <c r="N287" s="39">
        <f t="shared" si="183"/>
        <v>0.160583103011364</v>
      </c>
      <c r="O287" s="39">
        <f t="shared" si="184"/>
        <v>9.3667937540620916E-2</v>
      </c>
      <c r="P287" s="34">
        <f t="shared" si="185"/>
        <v>0.63159270720282734</v>
      </c>
      <c r="Q287" s="35">
        <f t="shared" si="186"/>
        <v>0.3684072927971726</v>
      </c>
      <c r="R287" s="4">
        <v>2004</v>
      </c>
      <c r="S287" s="4" t="s">
        <v>504</v>
      </c>
      <c r="T287" s="4" t="s">
        <v>8</v>
      </c>
      <c r="U287" s="4" t="s">
        <v>302</v>
      </c>
      <c r="V287" s="128" t="s">
        <v>314</v>
      </c>
      <c r="W287" s="13">
        <v>0.44124000000000002</v>
      </c>
      <c r="X287" s="14">
        <v>0.3975088</v>
      </c>
      <c r="Y287" s="14">
        <v>0.35512359999999998</v>
      </c>
      <c r="Z287" s="13">
        <f t="shared" si="187"/>
        <v>8.6116400000000037E-2</v>
      </c>
      <c r="AA287" s="14">
        <f t="shared" si="188"/>
        <v>4.3731200000000026E-2</v>
      </c>
      <c r="AB287" s="15">
        <f t="shared" si="188"/>
        <v>4.2385200000000012E-2</v>
      </c>
      <c r="AC287" s="39">
        <f t="shared" si="189"/>
        <v>0.19516906898739922</v>
      </c>
      <c r="AD287" s="39">
        <f t="shared" si="190"/>
        <v>9.9109781524793814E-2</v>
      </c>
      <c r="AE287" s="39">
        <f t="shared" si="191"/>
        <v>9.6059287462605406E-2</v>
      </c>
      <c r="AF287" s="34">
        <f t="shared" si="192"/>
        <v>0.50781500387847156</v>
      </c>
      <c r="AG287" s="35">
        <f t="shared" si="193"/>
        <v>0.49218499612152844</v>
      </c>
    </row>
    <row r="288" spans="1:33" ht="11.45" customHeight="1" x14ac:dyDescent="0.2">
      <c r="A288" s="4">
        <v>2000</v>
      </c>
      <c r="B288" s="222" t="s">
        <v>561</v>
      </c>
      <c r="C288" s="4" t="s">
        <v>504</v>
      </c>
      <c r="D288" s="4" t="s">
        <v>10</v>
      </c>
      <c r="E288" s="4" t="s">
        <v>303</v>
      </c>
      <c r="F288" s="128" t="s">
        <v>314</v>
      </c>
      <c r="G288" s="13">
        <v>0.47694829999999999</v>
      </c>
      <c r="H288" s="14">
        <v>0.4093637</v>
      </c>
      <c r="I288" s="14">
        <v>0.35690369999999999</v>
      </c>
      <c r="J288" s="13">
        <f t="shared" si="180"/>
        <v>0.1200446</v>
      </c>
      <c r="K288" s="14">
        <f t="shared" si="181"/>
        <v>6.7584599999999995E-2</v>
      </c>
      <c r="L288" s="15">
        <f t="shared" si="181"/>
        <v>5.2460000000000007E-2</v>
      </c>
      <c r="M288" s="39">
        <f t="shared" si="182"/>
        <v>0.25169310803707656</v>
      </c>
      <c r="N288" s="39">
        <f t="shared" si="183"/>
        <v>0.14170215094592012</v>
      </c>
      <c r="O288" s="39">
        <f t="shared" si="184"/>
        <v>0.10999095709115643</v>
      </c>
      <c r="P288" s="34">
        <f t="shared" si="185"/>
        <v>0.56299575324504392</v>
      </c>
      <c r="Q288" s="35">
        <f t="shared" si="186"/>
        <v>0.43700424675495614</v>
      </c>
      <c r="R288" s="4">
        <v>2000</v>
      </c>
      <c r="S288" s="4" t="s">
        <v>504</v>
      </c>
      <c r="T288" s="4" t="s">
        <v>10</v>
      </c>
      <c r="U288" s="4" t="s">
        <v>303</v>
      </c>
      <c r="V288" s="128" t="s">
        <v>314</v>
      </c>
      <c r="W288" s="13">
        <v>0.43043940000000003</v>
      </c>
      <c r="X288" s="14">
        <v>0.39498349999999999</v>
      </c>
      <c r="Y288" s="14">
        <v>0.34669610000000001</v>
      </c>
      <c r="Z288" s="13">
        <f t="shared" si="187"/>
        <v>8.374330000000002E-2</v>
      </c>
      <c r="AA288" s="14">
        <f t="shared" si="188"/>
        <v>3.545590000000004E-2</v>
      </c>
      <c r="AB288" s="15">
        <f t="shared" si="188"/>
        <v>4.828739999999998E-2</v>
      </c>
      <c r="AC288" s="39">
        <f t="shared" si="189"/>
        <v>0.19455305439046708</v>
      </c>
      <c r="AD288" s="39">
        <f t="shared" si="190"/>
        <v>8.2371409308720431E-2</v>
      </c>
      <c r="AE288" s="39">
        <f t="shared" si="191"/>
        <v>0.11218164508174665</v>
      </c>
      <c r="AF288" s="34">
        <f t="shared" si="192"/>
        <v>0.42338790088281725</v>
      </c>
      <c r="AG288" s="35">
        <f t="shared" si="193"/>
        <v>0.5766120991171827</v>
      </c>
    </row>
    <row r="289" spans="1:33" ht="11.45" customHeight="1" x14ac:dyDescent="0.2">
      <c r="A289" s="4">
        <v>1997</v>
      </c>
      <c r="B289" s="222" t="s">
        <v>561</v>
      </c>
      <c r="C289" s="4" t="s">
        <v>504</v>
      </c>
      <c r="D289" s="4" t="s">
        <v>12</v>
      </c>
      <c r="E289" s="4" t="s">
        <v>304</v>
      </c>
      <c r="F289" s="128" t="s">
        <v>314</v>
      </c>
      <c r="G289" s="13">
        <v>0.4827748</v>
      </c>
      <c r="H289" s="14">
        <v>0.40699079999999999</v>
      </c>
      <c r="I289" s="14">
        <v>0.36014800000000002</v>
      </c>
      <c r="J289" s="13">
        <f t="shared" si="180"/>
        <v>0.12262679999999998</v>
      </c>
      <c r="K289" s="14">
        <f t="shared" si="181"/>
        <v>7.5784000000000018E-2</v>
      </c>
      <c r="L289" s="15">
        <f t="shared" si="181"/>
        <v>4.6842799999999962E-2</v>
      </c>
      <c r="M289" s="39">
        <f t="shared" si="182"/>
        <v>0.25400414437538987</v>
      </c>
      <c r="N289" s="39">
        <f t="shared" si="183"/>
        <v>0.15697588192258588</v>
      </c>
      <c r="O289" s="39">
        <f t="shared" si="184"/>
        <v>9.7028262452804007E-2</v>
      </c>
      <c r="P289" s="34">
        <f t="shared" si="185"/>
        <v>0.61800519951592991</v>
      </c>
      <c r="Q289" s="35">
        <f t="shared" si="186"/>
        <v>0.38199480048407014</v>
      </c>
      <c r="R289" s="4">
        <v>1997</v>
      </c>
      <c r="S289" s="4" t="s">
        <v>504</v>
      </c>
      <c r="T289" s="4" t="s">
        <v>12</v>
      </c>
      <c r="U289" s="4" t="s">
        <v>304</v>
      </c>
      <c r="V289" s="128" t="s">
        <v>314</v>
      </c>
      <c r="W289" s="13">
        <v>0.43441669999999999</v>
      </c>
      <c r="X289" s="14">
        <v>0.3939531</v>
      </c>
      <c r="Y289" s="14">
        <v>0.35115030000000003</v>
      </c>
      <c r="Z289" s="13">
        <f t="shared" si="187"/>
        <v>8.3266399999999963E-2</v>
      </c>
      <c r="AA289" s="14">
        <f t="shared" si="188"/>
        <v>4.0463599999999988E-2</v>
      </c>
      <c r="AB289" s="15">
        <f t="shared" si="188"/>
        <v>4.2802799999999974E-2</v>
      </c>
      <c r="AC289" s="39">
        <f t="shared" si="189"/>
        <v>0.19167403094770519</v>
      </c>
      <c r="AD289" s="39">
        <f t="shared" si="190"/>
        <v>9.3144669622507587E-2</v>
      </c>
      <c r="AE289" s="39">
        <f t="shared" si="191"/>
        <v>9.8529361325197615E-2</v>
      </c>
      <c r="AF289" s="34">
        <f t="shared" si="192"/>
        <v>0.48595351786554969</v>
      </c>
      <c r="AG289" s="35">
        <f t="shared" si="193"/>
        <v>0.51404648213445037</v>
      </c>
    </row>
    <row r="290" spans="1:33" ht="11.45" customHeight="1" x14ac:dyDescent="0.2">
      <c r="A290" s="4">
        <v>1994</v>
      </c>
      <c r="B290" s="222" t="s">
        <v>561</v>
      </c>
      <c r="C290" s="4" t="s">
        <v>504</v>
      </c>
      <c r="D290" s="4" t="s">
        <v>12</v>
      </c>
      <c r="E290" s="4" t="s">
        <v>305</v>
      </c>
      <c r="F290" s="128" t="s">
        <v>314</v>
      </c>
      <c r="G290" s="13">
        <v>0.48731849999999999</v>
      </c>
      <c r="H290" s="14">
        <v>0.40571810000000003</v>
      </c>
      <c r="I290" s="14">
        <v>0.36088429999999999</v>
      </c>
      <c r="J290" s="13">
        <f t="shared" si="180"/>
        <v>0.1264342</v>
      </c>
      <c r="K290" s="14">
        <f t="shared" si="181"/>
        <v>8.1600399999999962E-2</v>
      </c>
      <c r="L290" s="15">
        <f t="shared" si="181"/>
        <v>4.4833800000000035E-2</v>
      </c>
      <c r="M290" s="39">
        <f t="shared" si="182"/>
        <v>0.25944879991217246</v>
      </c>
      <c r="N290" s="39">
        <f t="shared" si="183"/>
        <v>0.16744777799324254</v>
      </c>
      <c r="O290" s="39">
        <f t="shared" si="184"/>
        <v>9.2001021918929893E-2</v>
      </c>
      <c r="P290" s="34">
        <f t="shared" si="185"/>
        <v>0.64539815967515091</v>
      </c>
      <c r="Q290" s="35">
        <f t="shared" si="186"/>
        <v>0.35460184032484909</v>
      </c>
      <c r="R290" s="4">
        <v>1994</v>
      </c>
      <c r="S290" s="4" t="s">
        <v>504</v>
      </c>
      <c r="T290" s="4" t="s">
        <v>12</v>
      </c>
      <c r="U290" s="4" t="s">
        <v>305</v>
      </c>
      <c r="V290" s="128" t="s">
        <v>314</v>
      </c>
      <c r="W290" s="13">
        <v>0.43641980000000002</v>
      </c>
      <c r="X290" s="14">
        <v>0.39166509999999999</v>
      </c>
      <c r="Y290" s="14">
        <v>0.35036640000000002</v>
      </c>
      <c r="Z290" s="13">
        <f t="shared" si="187"/>
        <v>8.6053400000000002E-2</v>
      </c>
      <c r="AA290" s="14">
        <f t="shared" si="188"/>
        <v>4.4754700000000036E-2</v>
      </c>
      <c r="AB290" s="15">
        <f t="shared" si="188"/>
        <v>4.1298699999999966E-2</v>
      </c>
      <c r="AC290" s="39">
        <f t="shared" si="189"/>
        <v>0.19718032958174675</v>
      </c>
      <c r="AD290" s="39">
        <f t="shared" si="190"/>
        <v>0.10254965517146572</v>
      </c>
      <c r="AE290" s="39">
        <f t="shared" si="191"/>
        <v>9.4630674410281029E-2</v>
      </c>
      <c r="AF290" s="34">
        <f t="shared" si="192"/>
        <v>0.52008055463235658</v>
      </c>
      <c r="AG290" s="35">
        <f t="shared" si="193"/>
        <v>0.47991944536764342</v>
      </c>
    </row>
    <row r="291" spans="1:33" ht="11.45" customHeight="1" x14ac:dyDescent="0.2">
      <c r="A291" s="4">
        <v>1991</v>
      </c>
      <c r="B291" s="222" t="s">
        <v>561</v>
      </c>
      <c r="C291" s="4" t="s">
        <v>504</v>
      </c>
      <c r="D291" s="4" t="s">
        <v>14</v>
      </c>
      <c r="E291" s="4" t="s">
        <v>306</v>
      </c>
      <c r="F291" s="128" t="s">
        <v>314</v>
      </c>
      <c r="G291" s="13">
        <v>0.46715620000000002</v>
      </c>
      <c r="H291" s="14">
        <v>0.38793109999999997</v>
      </c>
      <c r="I291" s="14">
        <v>0.34576089999999998</v>
      </c>
      <c r="J291" s="13">
        <f t="shared" si="180"/>
        <v>0.12139530000000004</v>
      </c>
      <c r="K291" s="14">
        <f t="shared" si="181"/>
        <v>7.9225100000000048E-2</v>
      </c>
      <c r="L291" s="15">
        <f t="shared" si="181"/>
        <v>4.2170199999999991E-2</v>
      </c>
      <c r="M291" s="39">
        <f t="shared" si="182"/>
        <v>0.25986019237248703</v>
      </c>
      <c r="N291" s="39">
        <f t="shared" si="183"/>
        <v>0.16959017133883708</v>
      </c>
      <c r="O291" s="39">
        <f t="shared" si="184"/>
        <v>9.0270021033649964E-2</v>
      </c>
      <c r="P291" s="34">
        <f t="shared" si="185"/>
        <v>0.65262081810416073</v>
      </c>
      <c r="Q291" s="35">
        <f t="shared" si="186"/>
        <v>0.34737918189583927</v>
      </c>
      <c r="R291" s="4">
        <v>1991</v>
      </c>
      <c r="S291" s="4" t="s">
        <v>504</v>
      </c>
      <c r="T291" s="4" t="s">
        <v>14</v>
      </c>
      <c r="U291" s="4" t="s">
        <v>306</v>
      </c>
      <c r="V291" s="128" t="s">
        <v>314</v>
      </c>
      <c r="W291" s="13">
        <v>0.41667769999999998</v>
      </c>
      <c r="X291" s="14">
        <v>0.37269140000000001</v>
      </c>
      <c r="Y291" s="14">
        <v>0.33375680000000002</v>
      </c>
      <c r="Z291" s="13">
        <f t="shared" si="187"/>
        <v>8.2920899999999964E-2</v>
      </c>
      <c r="AA291" s="14">
        <f t="shared" si="188"/>
        <v>4.3986299999999978E-2</v>
      </c>
      <c r="AB291" s="15">
        <f t="shared" si="188"/>
        <v>3.8934599999999986E-2</v>
      </c>
      <c r="AC291" s="39">
        <f t="shared" si="189"/>
        <v>0.19900489035050345</v>
      </c>
      <c r="AD291" s="39">
        <f t="shared" si="190"/>
        <v>0.10556432465668304</v>
      </c>
      <c r="AE291" s="39">
        <f t="shared" si="191"/>
        <v>9.3440565693820393E-2</v>
      </c>
      <c r="AF291" s="34">
        <f t="shared" si="192"/>
        <v>0.53046095737021659</v>
      </c>
      <c r="AG291" s="35">
        <f t="shared" si="193"/>
        <v>0.46953904262978335</v>
      </c>
    </row>
    <row r="292" spans="1:33" ht="11.45" customHeight="1" x14ac:dyDescent="0.2">
      <c r="A292" s="4">
        <v>1986</v>
      </c>
      <c r="B292" s="222" t="s">
        <v>561</v>
      </c>
      <c r="C292" s="4" t="s">
        <v>504</v>
      </c>
      <c r="D292" s="4" t="s">
        <v>16</v>
      </c>
      <c r="E292" s="4" t="s">
        <v>307</v>
      </c>
      <c r="F292" s="128" t="s">
        <v>314</v>
      </c>
      <c r="G292" s="13">
        <v>0.45874690000000001</v>
      </c>
      <c r="H292" s="14">
        <v>0.38642799999999999</v>
      </c>
      <c r="I292" s="14">
        <v>0.34049160000000001</v>
      </c>
      <c r="J292" s="13">
        <f t="shared" si="180"/>
        <v>0.11825530000000001</v>
      </c>
      <c r="K292" s="14">
        <f t="shared" si="181"/>
        <v>7.2318900000000019E-2</v>
      </c>
      <c r="L292" s="15">
        <f t="shared" si="181"/>
        <v>4.5936399999999988E-2</v>
      </c>
      <c r="M292" s="39">
        <f t="shared" si="182"/>
        <v>0.25777896264803096</v>
      </c>
      <c r="N292" s="39">
        <f t="shared" si="183"/>
        <v>0.15764444402785069</v>
      </c>
      <c r="O292" s="39">
        <f t="shared" si="184"/>
        <v>0.10013451862018029</v>
      </c>
      <c r="P292" s="34">
        <f t="shared" si="185"/>
        <v>0.61154891154984181</v>
      </c>
      <c r="Q292" s="35">
        <f t="shared" si="186"/>
        <v>0.38845108845015813</v>
      </c>
      <c r="R292" s="4">
        <v>1986</v>
      </c>
      <c r="S292" s="4" t="s">
        <v>504</v>
      </c>
      <c r="T292" s="4" t="s">
        <v>16</v>
      </c>
      <c r="U292" s="4" t="s">
        <v>307</v>
      </c>
      <c r="V292" s="128" t="s">
        <v>314</v>
      </c>
      <c r="W292" s="13">
        <v>0.41296440000000001</v>
      </c>
      <c r="X292" s="14">
        <v>0.37223060000000002</v>
      </c>
      <c r="Y292" s="14">
        <v>0.3287233</v>
      </c>
      <c r="Z292" s="13">
        <f t="shared" si="187"/>
        <v>8.4241100000000013E-2</v>
      </c>
      <c r="AA292" s="14">
        <f t="shared" si="188"/>
        <v>4.0733799999999987E-2</v>
      </c>
      <c r="AB292" s="15">
        <f t="shared" si="188"/>
        <v>4.3507300000000027E-2</v>
      </c>
      <c r="AC292" s="39">
        <f t="shared" si="189"/>
        <v>0.20399119149253547</v>
      </c>
      <c r="AD292" s="39">
        <f t="shared" si="190"/>
        <v>9.8637558104282083E-2</v>
      </c>
      <c r="AE292" s="39">
        <f t="shared" si="191"/>
        <v>0.10535363338825339</v>
      </c>
      <c r="AF292" s="34">
        <f t="shared" si="192"/>
        <v>0.48353832036856098</v>
      </c>
      <c r="AG292" s="35">
        <f t="shared" si="193"/>
        <v>0.51646167963143907</v>
      </c>
    </row>
    <row r="293" spans="1:33" ht="11.45" customHeight="1" x14ac:dyDescent="0.2">
      <c r="A293" s="4">
        <v>1979</v>
      </c>
      <c r="B293" s="222" t="s">
        <v>561</v>
      </c>
      <c r="C293" s="4" t="s">
        <v>504</v>
      </c>
      <c r="D293" s="4" t="s">
        <v>18</v>
      </c>
      <c r="E293" s="4" t="s">
        <v>308</v>
      </c>
      <c r="F293" s="128" t="s">
        <v>314</v>
      </c>
      <c r="G293" s="13">
        <v>0.42802620000000002</v>
      </c>
      <c r="H293" s="14">
        <v>0.35634480000000002</v>
      </c>
      <c r="I293" s="14">
        <v>0.3101141</v>
      </c>
      <c r="J293" s="13">
        <f t="shared" si="180"/>
        <v>0.11791210000000002</v>
      </c>
      <c r="K293" s="14">
        <f t="shared" si="181"/>
        <v>7.1681400000000006E-2</v>
      </c>
      <c r="L293" s="15">
        <f t="shared" si="181"/>
        <v>4.6230700000000013E-2</v>
      </c>
      <c r="M293" s="39">
        <f t="shared" si="182"/>
        <v>0.27547869733207925</v>
      </c>
      <c r="N293" s="39">
        <f t="shared" si="183"/>
        <v>0.16746965489495738</v>
      </c>
      <c r="O293" s="39">
        <f t="shared" si="184"/>
        <v>0.10800904243712187</v>
      </c>
      <c r="P293" s="34">
        <f t="shared" si="185"/>
        <v>0.607922342151484</v>
      </c>
      <c r="Q293" s="35">
        <f t="shared" si="186"/>
        <v>0.392077657848516</v>
      </c>
      <c r="R293" s="4">
        <v>1979</v>
      </c>
      <c r="S293" s="4" t="s">
        <v>504</v>
      </c>
      <c r="T293" s="4" t="s">
        <v>18</v>
      </c>
      <c r="U293" s="4" t="s">
        <v>308</v>
      </c>
      <c r="V293" s="128" t="s">
        <v>314</v>
      </c>
      <c r="W293" s="13">
        <v>0.38222240000000002</v>
      </c>
      <c r="X293" s="14">
        <v>0.34015699999999999</v>
      </c>
      <c r="Y293" s="14">
        <v>0.29614610000000002</v>
      </c>
      <c r="Z293" s="13">
        <f t="shared" si="187"/>
        <v>8.6076299999999994E-2</v>
      </c>
      <c r="AA293" s="14">
        <f t="shared" si="188"/>
        <v>4.2065400000000031E-2</v>
      </c>
      <c r="AB293" s="15">
        <f t="shared" si="188"/>
        <v>4.4010899999999964E-2</v>
      </c>
      <c r="AC293" s="39">
        <f t="shared" si="189"/>
        <v>0.22519951734906168</v>
      </c>
      <c r="AD293" s="39">
        <f t="shared" si="190"/>
        <v>0.11005477439312826</v>
      </c>
      <c r="AE293" s="39">
        <f t="shared" si="191"/>
        <v>0.11514474295593341</v>
      </c>
      <c r="AF293" s="34">
        <f t="shared" si="192"/>
        <v>0.48869897985856775</v>
      </c>
      <c r="AG293" s="35">
        <f t="shared" si="193"/>
        <v>0.51130102014143231</v>
      </c>
    </row>
    <row r="294" spans="1:33" ht="11.45" customHeight="1" x14ac:dyDescent="0.2">
      <c r="A294" s="10">
        <v>1974</v>
      </c>
      <c r="B294" s="233" t="s">
        <v>561</v>
      </c>
      <c r="C294" s="10" t="s">
        <v>504</v>
      </c>
      <c r="D294" s="10" t="s">
        <v>50</v>
      </c>
      <c r="E294" s="10" t="s">
        <v>309</v>
      </c>
      <c r="F294" s="131" t="s">
        <v>314</v>
      </c>
      <c r="G294" s="22">
        <v>0.41160089999999999</v>
      </c>
      <c r="H294" s="23">
        <v>0.3517381</v>
      </c>
      <c r="I294" s="23">
        <v>0.3156196</v>
      </c>
      <c r="J294" s="22">
        <f t="shared" si="180"/>
        <v>9.5981299999999992E-2</v>
      </c>
      <c r="K294" s="23">
        <f t="shared" si="181"/>
        <v>5.9862799999999994E-2</v>
      </c>
      <c r="L294" s="24">
        <f t="shared" si="181"/>
        <v>3.6118499999999998E-2</v>
      </c>
      <c r="M294" s="40">
        <f t="shared" si="182"/>
        <v>0.23319020925367265</v>
      </c>
      <c r="N294" s="40">
        <f t="shared" si="183"/>
        <v>0.14543894340367086</v>
      </c>
      <c r="O294" s="40">
        <f t="shared" si="184"/>
        <v>8.7751265850001786E-2</v>
      </c>
      <c r="P294" s="41">
        <f t="shared" si="185"/>
        <v>0.62369232340049574</v>
      </c>
      <c r="Q294" s="42">
        <f t="shared" si="186"/>
        <v>0.37630767659950431</v>
      </c>
      <c r="R294" s="10">
        <v>1974</v>
      </c>
      <c r="S294" s="10" t="s">
        <v>504</v>
      </c>
      <c r="T294" s="10" t="s">
        <v>50</v>
      </c>
      <c r="U294" s="10" t="s">
        <v>309</v>
      </c>
      <c r="V294" s="131" t="s">
        <v>314</v>
      </c>
      <c r="W294" s="22">
        <v>0.36879689999999998</v>
      </c>
      <c r="X294" s="23">
        <v>0.33642889999999998</v>
      </c>
      <c r="Y294" s="23">
        <v>0.30271569999999998</v>
      </c>
      <c r="Z294" s="22">
        <f t="shared" si="187"/>
        <v>6.6081200000000007E-2</v>
      </c>
      <c r="AA294" s="23">
        <f t="shared" si="188"/>
        <v>3.2368000000000008E-2</v>
      </c>
      <c r="AB294" s="24">
        <f t="shared" si="188"/>
        <v>3.3713199999999999E-2</v>
      </c>
      <c r="AC294" s="40">
        <f t="shared" si="189"/>
        <v>0.17918046491171702</v>
      </c>
      <c r="AD294" s="40">
        <f t="shared" si="190"/>
        <v>8.7766464414424331E-2</v>
      </c>
      <c r="AE294" s="40">
        <f t="shared" si="191"/>
        <v>9.1414000497292688E-2</v>
      </c>
      <c r="AF294" s="41">
        <f t="shared" si="192"/>
        <v>0.48982161340895752</v>
      </c>
      <c r="AG294" s="42">
        <f t="shared" si="193"/>
        <v>0.51017838659104242</v>
      </c>
    </row>
    <row r="295" spans="1:33" ht="11.45" customHeight="1" x14ac:dyDescent="0.2">
      <c r="A295" s="52">
        <v>2013</v>
      </c>
      <c r="B295" s="448" t="s">
        <v>564</v>
      </c>
      <c r="C295" s="52" t="s">
        <v>505</v>
      </c>
      <c r="D295" s="52" t="s">
        <v>20</v>
      </c>
      <c r="E295" s="52" t="s">
        <v>310</v>
      </c>
      <c r="F295" s="630" t="s">
        <v>415</v>
      </c>
      <c r="G295" s="55">
        <v>0.46595789999999998</v>
      </c>
      <c r="H295" s="56">
        <v>0.37168319999999999</v>
      </c>
      <c r="I295" s="56">
        <v>0.37168319999999999</v>
      </c>
      <c r="J295" s="55">
        <f t="shared" si="180"/>
        <v>9.4274699999999989E-2</v>
      </c>
      <c r="K295" s="56">
        <f t="shared" si="181"/>
        <v>9.4274699999999989E-2</v>
      </c>
      <c r="L295" s="57"/>
      <c r="M295" s="61">
        <f t="shared" si="182"/>
        <v>0.20232450184877215</v>
      </c>
      <c r="N295" s="61">
        <f t="shared" si="183"/>
        <v>0.20232450184877215</v>
      </c>
      <c r="O295" s="61">
        <f t="shared" si="184"/>
        <v>0</v>
      </c>
      <c r="P295" s="59">
        <f t="shared" si="185"/>
        <v>1</v>
      </c>
      <c r="Q295" s="60"/>
      <c r="R295" s="52">
        <v>2013</v>
      </c>
      <c r="S295" s="52" t="s">
        <v>505</v>
      </c>
      <c r="T295" s="52" t="s">
        <v>20</v>
      </c>
      <c r="U295" s="52" t="s">
        <v>310</v>
      </c>
      <c r="V295" s="630" t="s">
        <v>415</v>
      </c>
      <c r="W295" s="79">
        <v>0.41911769999999998</v>
      </c>
      <c r="X295" s="80">
        <v>0.36371369999999997</v>
      </c>
      <c r="Y295" s="80">
        <v>0.36371369999999997</v>
      </c>
      <c r="Z295" s="55">
        <f t="shared" si="187"/>
        <v>5.5404000000000009E-2</v>
      </c>
      <c r="AA295" s="56">
        <f t="shared" si="188"/>
        <v>5.5404000000000009E-2</v>
      </c>
      <c r="AB295" s="57"/>
      <c r="AC295" s="61">
        <f t="shared" si="189"/>
        <v>0.1321919833020653</v>
      </c>
      <c r="AD295" s="61">
        <f t="shared" si="190"/>
        <v>0.1321919833020653</v>
      </c>
      <c r="AE295" s="61">
        <f t="shared" si="191"/>
        <v>0</v>
      </c>
      <c r="AF295" s="59">
        <f t="shared" si="192"/>
        <v>1</v>
      </c>
      <c r="AG295" s="60"/>
    </row>
    <row r="296" spans="1:33" ht="11.45" customHeight="1" x14ac:dyDescent="0.2">
      <c r="A296" s="52">
        <v>2010</v>
      </c>
      <c r="B296" s="232" t="s">
        <v>564</v>
      </c>
      <c r="C296" s="52" t="s">
        <v>505</v>
      </c>
      <c r="D296" s="52" t="s">
        <v>4</v>
      </c>
      <c r="E296" s="52" t="s">
        <v>311</v>
      </c>
      <c r="F296" s="628" t="s">
        <v>415</v>
      </c>
      <c r="G296" s="55">
        <v>0.49830780000000002</v>
      </c>
      <c r="H296" s="56">
        <v>0.40514090000000003</v>
      </c>
      <c r="I296" s="56">
        <v>0.40514090000000003</v>
      </c>
      <c r="J296" s="55">
        <f t="shared" si="180"/>
        <v>9.3166899999999997E-2</v>
      </c>
      <c r="K296" s="56">
        <f t="shared" si="181"/>
        <v>9.3166899999999997E-2</v>
      </c>
      <c r="L296" s="57"/>
      <c r="M296" s="61">
        <f t="shared" si="182"/>
        <v>0.18696656965835171</v>
      </c>
      <c r="N296" s="61">
        <f t="shared" si="183"/>
        <v>0.18696656965835171</v>
      </c>
      <c r="O296" s="61">
        <f t="shared" si="184"/>
        <v>0</v>
      </c>
      <c r="P296" s="59">
        <f t="shared" si="185"/>
        <v>1</v>
      </c>
      <c r="Q296" s="60"/>
      <c r="R296" s="52">
        <v>2010</v>
      </c>
      <c r="S296" s="52" t="s">
        <v>505</v>
      </c>
      <c r="T296" s="52" t="s">
        <v>4</v>
      </c>
      <c r="U296" s="52" t="s">
        <v>311</v>
      </c>
      <c r="V296" s="628" t="s">
        <v>415</v>
      </c>
      <c r="W296" s="55">
        <v>0.45332719999999999</v>
      </c>
      <c r="X296" s="56">
        <v>0.40164440000000001</v>
      </c>
      <c r="Y296" s="56">
        <v>0.40164440000000001</v>
      </c>
      <c r="Z296" s="55">
        <f t="shared" si="187"/>
        <v>5.1682799999999973E-2</v>
      </c>
      <c r="AA296" s="56">
        <f t="shared" si="188"/>
        <v>5.1682799999999973E-2</v>
      </c>
      <c r="AB296" s="57"/>
      <c r="AC296" s="61">
        <f t="shared" si="189"/>
        <v>0.11400771892796191</v>
      </c>
      <c r="AD296" s="61">
        <f t="shared" si="190"/>
        <v>0.11400771892796191</v>
      </c>
      <c r="AE296" s="61">
        <f t="shared" si="191"/>
        <v>0</v>
      </c>
      <c r="AF296" s="59">
        <f t="shared" si="192"/>
        <v>1</v>
      </c>
      <c r="AG296" s="60"/>
    </row>
    <row r="297" spans="1:33" ht="11.45" customHeight="1" x14ac:dyDescent="0.2">
      <c r="A297" s="52">
        <v>2007</v>
      </c>
      <c r="B297" s="232" t="s">
        <v>564</v>
      </c>
      <c r="C297" s="52" t="s">
        <v>505</v>
      </c>
      <c r="D297" s="52" t="s">
        <v>6</v>
      </c>
      <c r="E297" s="52" t="s">
        <v>312</v>
      </c>
      <c r="F297" s="628" t="s">
        <v>415</v>
      </c>
      <c r="G297" s="55">
        <v>0.52123819999999998</v>
      </c>
      <c r="H297" s="56">
        <v>0.42255599999999999</v>
      </c>
      <c r="I297" s="56">
        <v>0.42255599999999999</v>
      </c>
      <c r="J297" s="55">
        <f t="shared" si="180"/>
        <v>9.8682199999999998E-2</v>
      </c>
      <c r="K297" s="56">
        <f t="shared" si="181"/>
        <v>9.8682199999999998E-2</v>
      </c>
      <c r="L297" s="57"/>
      <c r="M297" s="61">
        <f t="shared" si="182"/>
        <v>0.18932265516993957</v>
      </c>
      <c r="N297" s="61">
        <f t="shared" si="183"/>
        <v>0.18932265516993957</v>
      </c>
      <c r="O297" s="61">
        <f t="shared" si="184"/>
        <v>0</v>
      </c>
      <c r="P297" s="59">
        <f t="shared" si="185"/>
        <v>1</v>
      </c>
      <c r="Q297" s="60"/>
      <c r="R297" s="52">
        <v>2007</v>
      </c>
      <c r="S297" s="52" t="s">
        <v>505</v>
      </c>
      <c r="T297" s="52" t="s">
        <v>6</v>
      </c>
      <c r="U297" s="52" t="s">
        <v>312</v>
      </c>
      <c r="V297" s="628" t="s">
        <v>415</v>
      </c>
      <c r="W297" s="55">
        <v>0.47660910000000001</v>
      </c>
      <c r="X297" s="56">
        <v>0.41941610000000001</v>
      </c>
      <c r="Y297" s="56">
        <v>0.41941610000000001</v>
      </c>
      <c r="Z297" s="55">
        <f t="shared" si="187"/>
        <v>5.7192999999999994E-2</v>
      </c>
      <c r="AA297" s="56">
        <f t="shared" si="188"/>
        <v>5.7192999999999994E-2</v>
      </c>
      <c r="AB297" s="57"/>
      <c r="AC297" s="61">
        <f t="shared" si="189"/>
        <v>0.11999980696969485</v>
      </c>
      <c r="AD297" s="61">
        <f t="shared" si="190"/>
        <v>0.11999980696969485</v>
      </c>
      <c r="AE297" s="61">
        <f t="shared" si="191"/>
        <v>0</v>
      </c>
      <c r="AF297" s="59">
        <f t="shared" si="192"/>
        <v>1</v>
      </c>
      <c r="AG297" s="60"/>
    </row>
    <row r="298" spans="1:33" ht="11.45" customHeight="1" x14ac:dyDescent="0.2">
      <c r="A298" s="68">
        <v>2004</v>
      </c>
      <c r="B298" s="255" t="s">
        <v>564</v>
      </c>
      <c r="C298" s="68" t="s">
        <v>505</v>
      </c>
      <c r="D298" s="68" t="s">
        <v>8</v>
      </c>
      <c r="E298" s="68" t="s">
        <v>313</v>
      </c>
      <c r="F298" s="629" t="s">
        <v>415</v>
      </c>
      <c r="G298" s="72">
        <v>0.52934899999999996</v>
      </c>
      <c r="H298" s="73">
        <v>0.42418260000000002</v>
      </c>
      <c r="I298" s="73">
        <v>0.42418260000000002</v>
      </c>
      <c r="J298" s="72">
        <f t="shared" si="180"/>
        <v>0.10516639999999994</v>
      </c>
      <c r="K298" s="73">
        <f t="shared" si="181"/>
        <v>0.10516639999999994</v>
      </c>
      <c r="L298" s="74"/>
      <c r="M298" s="75">
        <f t="shared" si="182"/>
        <v>0.19867119801869834</v>
      </c>
      <c r="N298" s="75">
        <f t="shared" si="183"/>
        <v>0.19867119801869834</v>
      </c>
      <c r="O298" s="75">
        <f t="shared" si="184"/>
        <v>0</v>
      </c>
      <c r="P298" s="76">
        <f t="shared" si="185"/>
        <v>1</v>
      </c>
      <c r="Q298" s="77"/>
      <c r="R298" s="68">
        <v>2004</v>
      </c>
      <c r="S298" s="68" t="s">
        <v>505</v>
      </c>
      <c r="T298" s="68" t="s">
        <v>8</v>
      </c>
      <c r="U298" s="68" t="s">
        <v>313</v>
      </c>
      <c r="V298" s="629" t="s">
        <v>415</v>
      </c>
      <c r="W298" s="72">
        <v>0.48777219999999999</v>
      </c>
      <c r="X298" s="73">
        <v>0.42397309999999999</v>
      </c>
      <c r="Y298" s="73">
        <v>0.42397309999999999</v>
      </c>
      <c r="Z298" s="72">
        <f t="shared" si="187"/>
        <v>6.3799099999999997E-2</v>
      </c>
      <c r="AA298" s="73">
        <f t="shared" si="188"/>
        <v>6.3799099999999997E-2</v>
      </c>
      <c r="AB298" s="74"/>
      <c r="AC298" s="75">
        <f t="shared" si="189"/>
        <v>0.13079691708547556</v>
      </c>
      <c r="AD298" s="75">
        <f t="shared" si="190"/>
        <v>0.13079691708547556</v>
      </c>
      <c r="AE298" s="75">
        <f t="shared" si="191"/>
        <v>0</v>
      </c>
      <c r="AF298" s="76">
        <f t="shared" si="192"/>
        <v>1</v>
      </c>
      <c r="AG298" s="77"/>
    </row>
    <row r="299" spans="1:33" ht="7.15" customHeight="1" x14ac:dyDescent="0.2"/>
    <row r="300" spans="1:33" ht="11.45" customHeight="1" x14ac:dyDescent="0.2">
      <c r="A300" s="4" t="s">
        <v>420</v>
      </c>
      <c r="B300" s="4"/>
      <c r="G300" s="14">
        <f>AVERAGE(G6:G298)</f>
        <v>0.4606396835051545</v>
      </c>
      <c r="H300" s="14">
        <f>AVERAGE(H6:H298)</f>
        <v>0.34533050482758643</v>
      </c>
      <c r="I300" s="14">
        <f>AVERAGE(I6:I298)</f>
        <v>0.31826523003412982</v>
      </c>
      <c r="J300" s="14">
        <f>G300-I300</f>
        <v>0.14237445347102468</v>
      </c>
      <c r="K300" s="14">
        <f>G300-H300</f>
        <v>0.11530917867756807</v>
      </c>
      <c r="L300" s="14">
        <f>H300-I300</f>
        <v>2.7065274793456606E-2</v>
      </c>
      <c r="M300" s="39">
        <f>(G300-I300)/G300</f>
        <v>0.30907986994878944</v>
      </c>
      <c r="N300" s="39">
        <f>(G300-H300)/G300</f>
        <v>0.25032402288952549</v>
      </c>
      <c r="O300" s="39">
        <f>(H300-I300)/G300</f>
        <v>5.8755847059263948E-2</v>
      </c>
      <c r="P300" s="39">
        <f>(G300-H300)/(G300-I300)</f>
        <v>0.80990076426200441</v>
      </c>
      <c r="Q300" s="39">
        <f>(H300-I300)/(G300-I300)</f>
        <v>0.19009923573799561</v>
      </c>
      <c r="R300" s="4" t="s">
        <v>420</v>
      </c>
      <c r="S300" s="1"/>
      <c r="T300" s="4"/>
      <c r="U300" s="4"/>
      <c r="V300" s="16"/>
      <c r="W300" s="213">
        <f>AVERAGE(W6:W298)</f>
        <v>0.41398772474226814</v>
      </c>
      <c r="X300" s="213">
        <f>AVERAGE(X6:X298)</f>
        <v>0.34005601344827563</v>
      </c>
      <c r="Y300" s="213">
        <f>AVERAGE(Y6:Y298)</f>
        <v>0.31489965665529018</v>
      </c>
      <c r="Z300" s="213">
        <f>W300-Y300</f>
        <v>9.9088068086977954E-2</v>
      </c>
      <c r="AA300" s="213">
        <f>W300-X300</f>
        <v>7.3931711293992508E-2</v>
      </c>
      <c r="AB300" s="213">
        <f>X300-Y300</f>
        <v>2.5156356792985446E-2</v>
      </c>
      <c r="AC300" s="39">
        <f>(W300-Y300)/W300</f>
        <v>0.23935025645667668</v>
      </c>
      <c r="AD300" s="39">
        <f>(W300-X300)/W300</f>
        <v>0.17858430788018986</v>
      </c>
      <c r="AE300" s="39">
        <f>(X300-Y300)/W300</f>
        <v>6.0765948576486817E-2</v>
      </c>
      <c r="AF300" s="39">
        <f>(W300-X300)/(W300-Y300)</f>
        <v>0.74612123055115387</v>
      </c>
      <c r="AG300" s="39">
        <f>(X300-Y300)/(W300-Y300)</f>
        <v>0.25387876944884613</v>
      </c>
    </row>
    <row r="301" spans="1:33" ht="11.45" customHeight="1" x14ac:dyDescent="0.2">
      <c r="A301" s="4" t="s">
        <v>456</v>
      </c>
      <c r="B301" s="4"/>
      <c r="G301" s="213">
        <f>MIN(G6:G298)</f>
        <v>0.2719377</v>
      </c>
      <c r="H301" s="213">
        <f t="shared" ref="H301:L301" si="198">MIN(H6:H298)</f>
        <v>0.21566109999999999</v>
      </c>
      <c r="I301" s="213">
        <f t="shared" si="198"/>
        <v>0.18915850000000001</v>
      </c>
      <c r="J301" s="213">
        <f t="shared" si="198"/>
        <v>8.3799999999967234E-5</v>
      </c>
      <c r="K301" s="213">
        <f t="shared" si="198"/>
        <v>-2.8139000000000358E-3</v>
      </c>
      <c r="L301" s="213">
        <f t="shared" si="198"/>
        <v>-9.4189000000000078E-3</v>
      </c>
      <c r="M301" s="39"/>
      <c r="N301" s="39"/>
      <c r="O301" s="39"/>
      <c r="P301" s="39"/>
      <c r="Q301" s="39"/>
      <c r="R301" s="4" t="s">
        <v>456</v>
      </c>
      <c r="S301" s="1"/>
      <c r="T301" s="4"/>
      <c r="U301" s="4"/>
      <c r="V301" s="16"/>
      <c r="W301" s="213">
        <f>MIN(W6:W298)</f>
        <v>0.27448240000000002</v>
      </c>
      <c r="X301" s="213">
        <f t="shared" ref="X301:AB301" si="199">MIN(X6:X298)</f>
        <v>0.2149768</v>
      </c>
      <c r="Y301" s="213">
        <f t="shared" si="199"/>
        <v>0.19063379999999999</v>
      </c>
      <c r="Z301" s="213">
        <f t="shared" si="199"/>
        <v>-8.3010000000000028E-4</v>
      </c>
      <c r="AA301" s="213">
        <f t="shared" si="199"/>
        <v>-2.0349000000000617E-3</v>
      </c>
      <c r="AB301" s="213">
        <f t="shared" si="199"/>
        <v>-1.0865000000000014E-2</v>
      </c>
      <c r="AC301" s="39"/>
      <c r="AD301" s="39"/>
      <c r="AE301" s="39"/>
      <c r="AF301" s="39"/>
      <c r="AG301" s="39"/>
    </row>
    <row r="302" spans="1:33" ht="11.45" customHeight="1" x14ac:dyDescent="0.2">
      <c r="A302" s="4" t="s">
        <v>457</v>
      </c>
      <c r="B302" s="4"/>
      <c r="G302" s="213">
        <f>MAX(G6:G298)</f>
        <v>0.66485229999999995</v>
      </c>
      <c r="H302" s="213">
        <f t="shared" ref="H302:L302" si="200">MAX(H6:H298)</f>
        <v>0.63939860000000004</v>
      </c>
      <c r="I302" s="213">
        <f t="shared" si="200"/>
        <v>0.59625740000000005</v>
      </c>
      <c r="J302" s="213">
        <f t="shared" si="200"/>
        <v>0.29942789999999997</v>
      </c>
      <c r="K302" s="213">
        <f t="shared" si="200"/>
        <v>0.29708309999999999</v>
      </c>
      <c r="L302" s="213">
        <f t="shared" si="200"/>
        <v>0.24142430000000004</v>
      </c>
      <c r="M302" s="39"/>
      <c r="N302" s="39"/>
      <c r="O302" s="39"/>
      <c r="P302" s="39"/>
      <c r="Q302" s="39"/>
      <c r="R302" s="4" t="s">
        <v>457</v>
      </c>
      <c r="S302" s="1"/>
      <c r="T302" s="4"/>
      <c r="U302" s="4"/>
      <c r="V302" s="16"/>
      <c r="W302" s="213">
        <f>MAX(W6:W298)</f>
        <v>0.63556999999999997</v>
      </c>
      <c r="X302" s="213">
        <f t="shared" ref="X302:AB302" si="201">MAX(X6:X298)</f>
        <v>0.62894000000000005</v>
      </c>
      <c r="Y302" s="213">
        <f t="shared" si="201"/>
        <v>0.58641759999999998</v>
      </c>
      <c r="Z302" s="213">
        <f t="shared" si="201"/>
        <v>0.25587460000000006</v>
      </c>
      <c r="AA302" s="213">
        <f t="shared" si="201"/>
        <v>0.2307381</v>
      </c>
      <c r="AB302" s="213">
        <f t="shared" si="201"/>
        <v>0.23438860000000006</v>
      </c>
      <c r="AC302" s="39"/>
      <c r="AD302" s="39"/>
      <c r="AE302" s="39"/>
      <c r="AF302" s="39"/>
      <c r="AG302" s="39"/>
    </row>
    <row r="303" spans="1:33" ht="11.45" customHeight="1" x14ac:dyDescent="0.2">
      <c r="A303" s="4" t="s">
        <v>427</v>
      </c>
      <c r="B303" s="4"/>
      <c r="G303" s="16">
        <f t="shared" ref="G303:N303" si="202">COUNT(G6:G298)</f>
        <v>291</v>
      </c>
      <c r="H303" s="16">
        <f t="shared" si="202"/>
        <v>290</v>
      </c>
      <c r="I303" s="16">
        <f t="shared" si="202"/>
        <v>293</v>
      </c>
      <c r="J303" s="16">
        <f t="shared" si="202"/>
        <v>291</v>
      </c>
      <c r="K303" s="16">
        <f t="shared" si="202"/>
        <v>290</v>
      </c>
      <c r="L303" s="16">
        <f t="shared" si="202"/>
        <v>206</v>
      </c>
      <c r="M303" s="16">
        <f t="shared" si="202"/>
        <v>291</v>
      </c>
      <c r="N303" s="16">
        <f t="shared" si="202"/>
        <v>290</v>
      </c>
      <c r="O303" s="16">
        <f t="shared" ref="O303:Q303" si="203">COUNT(O6:O298)</f>
        <v>290</v>
      </c>
      <c r="P303" s="16">
        <f t="shared" si="203"/>
        <v>290</v>
      </c>
      <c r="Q303" s="16">
        <f t="shared" si="203"/>
        <v>206</v>
      </c>
      <c r="R303" s="4" t="s">
        <v>427</v>
      </c>
      <c r="S303" s="1"/>
      <c r="T303" s="4"/>
      <c r="U303" s="4"/>
      <c r="V303" s="16"/>
      <c r="W303" s="16">
        <f t="shared" ref="W303:AG303" si="204">COUNT(W6:W298)</f>
        <v>291</v>
      </c>
      <c r="X303" s="16">
        <f t="shared" si="204"/>
        <v>290</v>
      </c>
      <c r="Y303" s="16">
        <f t="shared" si="204"/>
        <v>293</v>
      </c>
      <c r="Z303" s="16">
        <f t="shared" si="204"/>
        <v>291</v>
      </c>
      <c r="AA303" s="16">
        <f t="shared" si="204"/>
        <v>290</v>
      </c>
      <c r="AB303" s="16">
        <f t="shared" si="204"/>
        <v>206</v>
      </c>
      <c r="AC303" s="16">
        <f t="shared" si="204"/>
        <v>291</v>
      </c>
      <c r="AD303" s="16">
        <f t="shared" si="204"/>
        <v>290</v>
      </c>
      <c r="AE303" s="16">
        <f t="shared" si="204"/>
        <v>290</v>
      </c>
      <c r="AF303" s="16">
        <f t="shared" si="204"/>
        <v>290</v>
      </c>
      <c r="AG303" s="16">
        <f t="shared" si="204"/>
        <v>206</v>
      </c>
    </row>
    <row r="304" spans="1:33" ht="7.15" customHeight="1" x14ac:dyDescent="0.2">
      <c r="A304" s="4"/>
      <c r="B304" s="4"/>
      <c r="J304" s="132"/>
      <c r="K304" s="132"/>
      <c r="L304" s="132"/>
      <c r="M304" s="132"/>
      <c r="N304" s="132"/>
      <c r="O304" s="132"/>
      <c r="P304" s="132"/>
      <c r="Q304" s="132"/>
      <c r="R304" s="160"/>
      <c r="S304" s="212"/>
      <c r="U304" s="160"/>
      <c r="V304" s="160"/>
      <c r="W304" s="137"/>
      <c r="X304" s="137"/>
      <c r="Y304" s="137"/>
      <c r="Z304" s="137"/>
      <c r="AA304" s="137"/>
      <c r="AB304" s="137"/>
      <c r="AC304" s="137"/>
      <c r="AD304" s="137"/>
      <c r="AE304" s="137"/>
      <c r="AF304" s="137"/>
      <c r="AG304" s="137"/>
    </row>
    <row r="305" spans="1:33" ht="11.45" customHeight="1" x14ac:dyDescent="0.2">
      <c r="A305" s="52" t="s">
        <v>443</v>
      </c>
      <c r="B305" s="52"/>
      <c r="J305" s="132"/>
      <c r="K305" s="132"/>
      <c r="L305" s="132"/>
      <c r="M305" s="132"/>
      <c r="N305" s="132"/>
      <c r="O305" s="132"/>
      <c r="P305" s="132"/>
      <c r="Q305" s="132"/>
      <c r="R305" s="52" t="s">
        <v>443</v>
      </c>
      <c r="S305" s="212"/>
      <c r="U305" s="160"/>
      <c r="V305" s="160"/>
      <c r="W305" s="137"/>
      <c r="X305" s="137"/>
      <c r="Y305" s="137"/>
      <c r="Z305" s="137"/>
      <c r="AA305" s="137"/>
      <c r="AB305" s="137"/>
      <c r="AC305" s="137"/>
      <c r="AD305" s="137"/>
      <c r="AE305" s="137"/>
      <c r="AF305" s="137"/>
      <c r="AG305" s="137"/>
    </row>
    <row r="306" spans="1:33" ht="11.45" customHeight="1" x14ac:dyDescent="0.2">
      <c r="A306" s="336" t="s">
        <v>528</v>
      </c>
      <c r="B306" s="336"/>
      <c r="C306" s="124"/>
      <c r="R306" s="336" t="s">
        <v>528</v>
      </c>
    </row>
    <row r="307" spans="1:33" ht="33.75" customHeight="1" x14ac:dyDescent="0.2">
      <c r="A307" s="834" t="s">
        <v>567</v>
      </c>
      <c r="B307" s="834"/>
      <c r="C307" s="834"/>
      <c r="D307" s="834"/>
      <c r="E307" s="834"/>
      <c r="F307" s="834"/>
      <c r="G307" s="834"/>
      <c r="H307" s="834"/>
      <c r="I307" s="834"/>
      <c r="J307" s="834"/>
      <c r="K307" s="834"/>
      <c r="L307" s="834"/>
      <c r="M307" s="834"/>
      <c r="N307" s="834"/>
      <c r="O307" s="834"/>
      <c r="P307" s="834"/>
      <c r="Q307" s="834"/>
      <c r="R307" s="834" t="s">
        <v>567</v>
      </c>
      <c r="S307" s="834"/>
      <c r="T307" s="834"/>
      <c r="U307" s="834"/>
      <c r="V307" s="834"/>
      <c r="W307" s="834"/>
      <c r="X307" s="834"/>
      <c r="Y307" s="834"/>
      <c r="Z307" s="834"/>
      <c r="AA307" s="834"/>
      <c r="AB307" s="834"/>
      <c r="AC307" s="834"/>
      <c r="AD307" s="834"/>
      <c r="AE307" s="834"/>
      <c r="AF307" s="834"/>
      <c r="AG307" s="834"/>
    </row>
    <row r="308" spans="1:33" ht="11.45" customHeight="1" x14ac:dyDescent="0.2">
      <c r="A308" s="140" t="s">
        <v>444</v>
      </c>
      <c r="B308" s="140"/>
      <c r="R308" s="140" t="s">
        <v>444</v>
      </c>
    </row>
    <row r="309" spans="1:33" ht="11.45" customHeight="1" x14ac:dyDescent="0.2"/>
    <row r="310" spans="1:33" ht="11.45" customHeight="1" x14ac:dyDescent="0.2"/>
    <row r="311" spans="1:33" ht="11.45" customHeight="1" x14ac:dyDescent="0.2"/>
    <row r="312" spans="1:33" ht="11.45" customHeight="1" x14ac:dyDescent="0.2"/>
    <row r="313" spans="1:33" ht="11.45" customHeight="1" x14ac:dyDescent="0.2"/>
    <row r="314" spans="1:33" ht="11.45" customHeight="1" x14ac:dyDescent="0.2"/>
    <row r="315" spans="1:33" ht="11.45" customHeight="1" x14ac:dyDescent="0.2"/>
    <row r="316" spans="1:33" ht="11.45" customHeight="1" x14ac:dyDescent="0.2"/>
    <row r="317" spans="1:33" ht="11.45" customHeight="1" x14ac:dyDescent="0.2"/>
    <row r="318" spans="1:33" ht="11.45" customHeight="1" x14ac:dyDescent="0.2"/>
    <row r="319" spans="1:33" ht="11.45" customHeight="1" x14ac:dyDescent="0.2"/>
    <row r="320" spans="1:33" ht="11.45" customHeight="1" x14ac:dyDescent="0.2"/>
    <row r="321" ht="11.45" customHeight="1" x14ac:dyDescent="0.2"/>
    <row r="322" ht="11.45" customHeight="1" x14ac:dyDescent="0.2"/>
    <row r="323" ht="11.45" customHeight="1" x14ac:dyDescent="0.2"/>
    <row r="324" ht="11.45" customHeight="1" x14ac:dyDescent="0.2"/>
    <row r="325" ht="11.45" customHeight="1" x14ac:dyDescent="0.2"/>
    <row r="326" ht="11.45" customHeight="1" x14ac:dyDescent="0.2"/>
    <row r="327" ht="11.45" customHeight="1" x14ac:dyDescent="0.2"/>
    <row r="328" ht="11.45" customHeight="1" x14ac:dyDescent="0.2"/>
    <row r="329" ht="11.45" customHeight="1" x14ac:dyDescent="0.2"/>
    <row r="330" ht="11.45" customHeight="1" x14ac:dyDescent="0.2"/>
    <row r="331" ht="11.45" customHeight="1" x14ac:dyDescent="0.2"/>
    <row r="332" ht="11.45" customHeight="1" x14ac:dyDescent="0.2"/>
    <row r="333" ht="11.45" customHeight="1" x14ac:dyDescent="0.2"/>
    <row r="334" ht="11.45" customHeight="1" x14ac:dyDescent="0.2"/>
    <row r="335" ht="11.45" customHeight="1" x14ac:dyDescent="0.2"/>
    <row r="336" ht="11.45" customHeight="1" x14ac:dyDescent="0.2"/>
    <row r="337" ht="11.45" customHeight="1" x14ac:dyDescent="0.2"/>
    <row r="338" ht="11.45" customHeight="1" x14ac:dyDescent="0.2"/>
    <row r="339" ht="11.45" customHeight="1" x14ac:dyDescent="0.2"/>
    <row r="340" ht="11.45" customHeight="1" x14ac:dyDescent="0.2"/>
    <row r="341" ht="11.45" customHeight="1" x14ac:dyDescent="0.2"/>
    <row r="342" ht="11.45" customHeight="1" x14ac:dyDescent="0.2"/>
    <row r="343" ht="11.45" customHeight="1" x14ac:dyDescent="0.2"/>
    <row r="344" ht="11.45" customHeight="1" x14ac:dyDescent="0.2"/>
    <row r="345" ht="11.45" customHeight="1" x14ac:dyDescent="0.2"/>
  </sheetData>
  <mergeCells count="12">
    <mergeCell ref="A307:Q307"/>
    <mergeCell ref="R307:AG307"/>
    <mergeCell ref="AF4:AG4"/>
    <mergeCell ref="G3:Q3"/>
    <mergeCell ref="W3:AG3"/>
    <mergeCell ref="P4:Q4"/>
    <mergeCell ref="W4:Y4"/>
    <mergeCell ref="Z4:AB4"/>
    <mergeCell ref="AC4:AE4"/>
    <mergeCell ref="G4:I4"/>
    <mergeCell ref="J4:L4"/>
    <mergeCell ref="M4:O4"/>
  </mergeCells>
  <pageMargins left="0.70866141732283472" right="0.70866141732283472" top="0.43307086614173229" bottom="0.35433070866141736" header="0.27559055118110237" footer="0.15748031496062992"/>
  <pageSetup paperSize="9" scale="90" orientation="landscape" r:id="rId1"/>
  <headerFooter>
    <oddFooter>&amp;L&amp;8&amp;F&amp;C&amp;8&amp; &amp;"-,Bold"  &amp;"-,Regular" Page &amp;P / &amp;N&amp;R&amp;8&amp;A</oddFooter>
  </headerFooter>
  <colBreaks count="1" manualBreakCount="1">
    <brk id="17" max="1048575" man="1"/>
  </colBreaks>
  <ignoredErrors>
    <ignoredError sqref="G303:H303 Z6:AG17 Z304:AG306 Z45:AG54 Z57:AG65 Z151:AG155 Z218:AG221 Z230:AG239 Z254:AG267 Z269:AG294 J6:Q17 T38:AG44 T55:AG56 T150:AA150 T208:AG209 T223:AG223 T246:AG253 T268:W268 H300 J300:Q300 G301:L302 G300 W300:AG302 J117:Q119 Z117:AG119 J112:K112 Z110:AA112 Z308:AG308 W303:AG303 J21:K21 J24:Q24 Z21:AA21 Z24:AG24 J269:Q294 J268 M268 Y268:Z268 AC268 J19:K19 J18:K18 M18:P18 M19:P19 M21:P21 J23:K23 M23:P23 J26:Q26 J25:K25 M25:P25 J29:Q65 J27:K27 M27:P27 J28:K28 M28:P28 J67:Q86 J66:K66 M66:P66 J89:Q103 J87:K87 M87:P87 J88:K88 M88:P88 J107:Q109 J104:K104 M104:P104 J105:K105 M105:P105 J106:K106 M106:P106 J110:K110 M110:P110 J111:K111 M111:P111 M112:P112 J113:K113 M113:P113 J114:K114 M114:P114 J115:K115 M115:P115 J116:K116 M116:P116 J122:Q124 J120:K120 M120:P120 J121:K121 M121:P121 J129:Q138 J125:K125 M125:P125 J126:K126 M126:P126 J127:K127 M127:P127 J128:K128 M128:P128 J151:Q155 J143:K143 M143:P143 J144:K144 M144:P144 J145:K145 M145:P145 J146:K146 M146:P146 J147:K147 M147:P147 J148:K148 M148:P148 J149:K149 M149:P149 J150:K150 M150:P150 J173:Q193 J156:K156 M156:P156 J157:K157 M157:P157 J158:K158 M158:P158 J159:K159 M159:P159 J160:K160 M160:P160 J161:K161 M161:P161 J162:K162 M162:P162 J163:K163 M163:P163 J164:K164 M164:P164 J165:K165 M165:P165 J166:K166 M166:P166 J167:K167 M167:P167 J168:K168 M168:P168 J169:K169 M169:P169 J170:K170 M170:P170 J171:K171 M171:P171 J172:K172 M172:P172 J196:Q205 J194:K194 M194:P194 J195:K195 M195:P195 J208:Q209 J206:K206 M206:P206 J207:K207 M207:P207 J218:Q221 J210:K210 M210:P210 J211:K211 M211:P211 J212:K212 M212:P212 J213:K213 M213:P213 J214:K214 M214:P214 J215:K215 M215:P215 J216:K216 M216:P216 J217:K217 M217:P217 J223:Q223 J222:K222 M222:P222 J230:Q239 J224:K224 M224:P224 J225:K225 M225:P225 J226:K226 M226:P226 J227:K227 M227:P227 J228:K228 M228:P228 J229:K229 M229:P229 J246:Q267 J240:K240 M240:P240 J241:K241 M241:P241 J242:K242 M242:P242 J243:K243 M243:P243 J244:K244 M244:P244 J245:K245 M245:P245 J298:K298 J295:K295 M295:P295 J296:K296 M296:P296 J297:K297 M297:P297 M298:P298 Z18:AA19 AC18:AF19 AC21:AF21 Z23:AA23 AC23:AF23 Z26:AG26 Z25:AA25 AC25:AF25 Z29:AG37 Z27:AA28 AC27:AF28 Z67:AG86 Z66:AA66 AC66:AF66 Z89:AG103 Z87:AA88 AC87:AF88 Z107:AG109 Z104:AA106 AC104:AF106 Z113:AA116 AC113:AF116 AC110:AF112 Z122:AG124 Z120:AA121 AC120:AF121 Z129:AG138 Z125:AA128 AC125:AF128 AC150:AF150 Z143:AA149 AC143:AF149 Z173:AG193 Z156:AA172 AC156:AF172 Z196:AG205 Z194:AA195 AC194:AF195 T207:AA207 AC207:AF207 Z206:AA206 AC206:AF206 Z210:AA217 AC210:AF217 Z222:AA222 AC222:AF222 Z224:AA229 AC224:AF229 Z240:AA243 AC240:AF243 T244:AA245 AC244:AF245 Z299:AG299 Z295:AA298 AC295:AF298 J139:K142 M139:P142 Z139:AA142 AC139:AF142" unlockedFormula="1"/>
    <ignoredError sqref="I303:Q303 I300" formulaRange="1" unlocked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301"/>
  <sheetViews>
    <sheetView workbookViewId="0">
      <selection activeCell="C2" sqref="C2"/>
    </sheetView>
  </sheetViews>
  <sheetFormatPr defaultRowHeight="15" x14ac:dyDescent="0.25"/>
  <cols>
    <col min="1" max="1" width="17.5703125" customWidth="1"/>
    <col min="2" max="2" width="15.7109375" customWidth="1"/>
    <col min="3" max="4" width="6.140625" customWidth="1"/>
    <col min="5" max="5" width="8.42578125" customWidth="1"/>
    <col min="6" max="6" width="6.5703125" customWidth="1"/>
    <col min="7" max="7" width="6.140625" customWidth="1"/>
    <col min="8" max="10" width="9.140625" customWidth="1"/>
    <col min="11" max="11" width="8.42578125" customWidth="1"/>
    <col min="12" max="12" width="7.28515625" customWidth="1"/>
    <col min="13" max="13" width="7.85546875" customWidth="1"/>
  </cols>
  <sheetData>
    <row r="1" spans="1:18" x14ac:dyDescent="0.25">
      <c r="A1" s="332" t="s">
        <v>445</v>
      </c>
      <c r="B1" s="198" t="s">
        <v>513</v>
      </c>
    </row>
    <row r="2" spans="1:18" x14ac:dyDescent="0.25">
      <c r="A2" s="332" t="s">
        <v>414</v>
      </c>
      <c r="B2" s="198" t="s">
        <v>511</v>
      </c>
      <c r="C2" s="198"/>
      <c r="D2" s="198"/>
      <c r="E2" s="198"/>
      <c r="F2" s="198"/>
      <c r="G2" s="198"/>
      <c r="H2" s="198"/>
      <c r="I2" s="198"/>
      <c r="J2" s="198"/>
    </row>
    <row r="3" spans="1:18" x14ac:dyDescent="0.25">
      <c r="A3" s="332" t="s">
        <v>1</v>
      </c>
      <c r="B3" s="198" t="s">
        <v>511</v>
      </c>
      <c r="C3" s="198"/>
      <c r="D3" s="198"/>
      <c r="E3" s="198"/>
      <c r="F3" s="198"/>
      <c r="G3" s="198"/>
      <c r="H3" s="198"/>
      <c r="I3" s="198"/>
      <c r="J3" s="198"/>
    </row>
    <row r="4" spans="1:18" x14ac:dyDescent="0.25">
      <c r="A4" s="332" t="s">
        <v>510</v>
      </c>
      <c r="B4" s="198" t="s">
        <v>314</v>
      </c>
      <c r="C4" s="198"/>
      <c r="D4" s="198"/>
      <c r="E4" s="198"/>
      <c r="F4" s="198"/>
      <c r="G4" s="198"/>
      <c r="H4" s="198"/>
      <c r="I4" s="198"/>
      <c r="J4" s="198"/>
    </row>
    <row r="5" spans="1:18" ht="15.75" thickBot="1" x14ac:dyDescent="0.3">
      <c r="A5" s="332" t="s">
        <v>558</v>
      </c>
      <c r="B5" s="198" t="s">
        <v>511</v>
      </c>
      <c r="C5" s="198"/>
      <c r="D5" s="198"/>
      <c r="E5" s="198"/>
      <c r="F5" s="198"/>
      <c r="G5" s="198"/>
      <c r="H5" s="198"/>
      <c r="I5" s="198"/>
      <c r="J5" s="198"/>
    </row>
    <row r="6" spans="1:18" ht="15.75" thickBot="1" x14ac:dyDescent="0.3">
      <c r="A6" s="198"/>
      <c r="B6" s="852" t="s">
        <v>437</v>
      </c>
      <c r="C6" s="853"/>
      <c r="D6" s="853"/>
      <c r="E6" s="853"/>
      <c r="F6" s="853"/>
      <c r="G6" s="854"/>
      <c r="H6" s="855" t="s">
        <v>438</v>
      </c>
      <c r="I6" s="856"/>
      <c r="J6" s="856"/>
      <c r="K6" s="856"/>
      <c r="L6" s="856"/>
      <c r="M6" s="857"/>
      <c r="N6" s="335"/>
      <c r="O6" s="335"/>
      <c r="P6" s="335"/>
      <c r="Q6" s="335"/>
      <c r="R6" s="335"/>
    </row>
    <row r="7" spans="1:18" ht="48.75" thickBot="1" x14ac:dyDescent="0.3">
      <c r="A7" s="332" t="s">
        <v>512</v>
      </c>
      <c r="B7" s="347" t="s">
        <v>522</v>
      </c>
      <c r="C7" s="348" t="s">
        <v>523</v>
      </c>
      <c r="D7" s="348" t="s">
        <v>524</v>
      </c>
      <c r="E7" s="348" t="s">
        <v>527</v>
      </c>
      <c r="F7" s="348" t="s">
        <v>518</v>
      </c>
      <c r="G7" s="348" t="s">
        <v>577</v>
      </c>
      <c r="H7" s="347" t="s">
        <v>525</v>
      </c>
      <c r="I7" s="348" t="s">
        <v>526</v>
      </c>
      <c r="J7" s="348" t="s">
        <v>529</v>
      </c>
      <c r="K7" s="348" t="s">
        <v>530</v>
      </c>
      <c r="L7" s="348" t="s">
        <v>519</v>
      </c>
      <c r="M7" s="349" t="s">
        <v>578</v>
      </c>
    </row>
    <row r="8" spans="1:18" ht="11.65" customHeight="1" x14ac:dyDescent="0.25">
      <c r="A8" s="140" t="s">
        <v>21</v>
      </c>
      <c r="B8" s="339">
        <v>0.49322860000000002</v>
      </c>
      <c r="C8" s="269">
        <v>0.32242969999999999</v>
      </c>
      <c r="D8" s="269">
        <v>0.27862360000000003</v>
      </c>
      <c r="E8" s="340">
        <v>0.43510250622125313</v>
      </c>
      <c r="F8" s="340">
        <v>0.34628750238733119</v>
      </c>
      <c r="G8" s="340">
        <v>8.8815003833921949E-2</v>
      </c>
      <c r="H8" s="339">
        <v>0.41694209999999998</v>
      </c>
      <c r="I8" s="269">
        <v>0.32033919999999999</v>
      </c>
      <c r="J8" s="269">
        <v>0.27987440000000002</v>
      </c>
      <c r="K8" s="340">
        <v>0.32874516629527206</v>
      </c>
      <c r="L8" s="340">
        <v>0.2316938011297012</v>
      </c>
      <c r="M8" s="341">
        <v>9.7051365165570877E-2</v>
      </c>
    </row>
    <row r="9" spans="1:18" ht="11.65" customHeight="1" x14ac:dyDescent="0.25">
      <c r="A9" s="140" t="s">
        <v>37</v>
      </c>
      <c r="B9" s="339">
        <v>0.5436531</v>
      </c>
      <c r="C9" s="269">
        <v>0.47592479999999998</v>
      </c>
      <c r="D9" s="269">
        <v>0.45977649999999998</v>
      </c>
      <c r="E9" s="340">
        <v>0.15428331044189764</v>
      </c>
      <c r="F9" s="340">
        <v>0.12457999411757244</v>
      </c>
      <c r="G9" s="340">
        <v>2.9703316324325206E-2</v>
      </c>
      <c r="H9" s="339">
        <v>0.51787479999999997</v>
      </c>
      <c r="I9" s="269">
        <v>0.47035880000000002</v>
      </c>
      <c r="J9" s="269">
        <v>0.45394190000000001</v>
      </c>
      <c r="K9" s="340">
        <v>0.1234524251807579</v>
      </c>
      <c r="L9" s="340">
        <v>9.1751906059147792E-2</v>
      </c>
      <c r="M9" s="341">
        <v>3.1700519121610114E-2</v>
      </c>
    </row>
    <row r="10" spans="1:18" ht="11.65" customHeight="1" x14ac:dyDescent="0.25">
      <c r="A10" s="140" t="s">
        <v>36</v>
      </c>
      <c r="B10" s="339">
        <v>0.54247579999999995</v>
      </c>
      <c r="C10" s="269">
        <v>0.46785900000000002</v>
      </c>
      <c r="D10" s="269">
        <v>0.44969409999999999</v>
      </c>
      <c r="E10" s="340">
        <v>0.17103380464160792</v>
      </c>
      <c r="F10" s="340">
        <v>0.13754862428886216</v>
      </c>
      <c r="G10" s="340">
        <v>3.3485180352745766E-2</v>
      </c>
      <c r="H10" s="339">
        <v>0.51552500000000001</v>
      </c>
      <c r="I10" s="269">
        <v>0.46257389999999998</v>
      </c>
      <c r="J10" s="269">
        <v>0.4439864</v>
      </c>
      <c r="K10" s="340">
        <v>0.13876843993986715</v>
      </c>
      <c r="L10" s="340">
        <v>0.10271296251394216</v>
      </c>
      <c r="M10" s="341">
        <v>3.6055477425924985E-2</v>
      </c>
    </row>
    <row r="11" spans="1:18" ht="11.65" customHeight="1" x14ac:dyDescent="0.25">
      <c r="A11" s="140" t="s">
        <v>60</v>
      </c>
      <c r="B11" s="339">
        <v>0.45710230000000002</v>
      </c>
      <c r="C11" s="269">
        <v>0.293157</v>
      </c>
      <c r="D11" s="269">
        <v>0.25790190000000002</v>
      </c>
      <c r="E11" s="340">
        <v>0.43578953770304807</v>
      </c>
      <c r="F11" s="340">
        <v>0.35866216380884541</v>
      </c>
      <c r="G11" s="340">
        <v>7.7127373894202642E-2</v>
      </c>
      <c r="H11" s="339">
        <v>0.37545430000000002</v>
      </c>
      <c r="I11" s="269">
        <v>0.28478199999999998</v>
      </c>
      <c r="J11" s="269">
        <v>0.25520690000000001</v>
      </c>
      <c r="K11" s="340">
        <v>0.32027173480234478</v>
      </c>
      <c r="L11" s="340">
        <v>0.24150023052073191</v>
      </c>
      <c r="M11" s="341">
        <v>7.8771504281612878E-2</v>
      </c>
    </row>
    <row r="12" spans="1:18" ht="11.65" customHeight="1" x14ac:dyDescent="0.25">
      <c r="A12" s="140" t="s">
        <v>67</v>
      </c>
      <c r="B12" s="339">
        <v>0.47562890000000002</v>
      </c>
      <c r="C12" s="269">
        <v>0.2907267</v>
      </c>
      <c r="D12" s="269">
        <v>0.24920829999999999</v>
      </c>
      <c r="E12" s="340">
        <v>0.47604466423297664</v>
      </c>
      <c r="F12" s="340">
        <v>0.38875308039524092</v>
      </c>
      <c r="G12" s="340">
        <v>8.7291583837735692E-2</v>
      </c>
      <c r="H12" s="339">
        <v>0.40226800000000001</v>
      </c>
      <c r="I12" s="269">
        <v>0.28979510000000003</v>
      </c>
      <c r="J12" s="269">
        <v>0.2496524</v>
      </c>
      <c r="K12" s="340">
        <v>0.37938787077271874</v>
      </c>
      <c r="L12" s="340">
        <v>0.27959693537641567</v>
      </c>
      <c r="M12" s="341">
        <v>9.9790935396303029E-2</v>
      </c>
    </row>
    <row r="13" spans="1:18" ht="11.65" customHeight="1" x14ac:dyDescent="0.25">
      <c r="A13" s="140" t="s">
        <v>78</v>
      </c>
      <c r="B13" s="339">
        <v>0.53998550000000001</v>
      </c>
      <c r="C13" s="269">
        <v>0.42916880000000002</v>
      </c>
      <c r="D13" s="269">
        <v>0.35194540000000002</v>
      </c>
      <c r="E13" s="340">
        <v>0.3482317580749853</v>
      </c>
      <c r="F13" s="340">
        <v>0.20522162169169356</v>
      </c>
      <c r="G13" s="340">
        <v>0.14301013638329177</v>
      </c>
      <c r="H13" s="339">
        <v>0.47285359999999999</v>
      </c>
      <c r="I13" s="269">
        <v>0.41869689999999998</v>
      </c>
      <c r="J13" s="269">
        <v>0.34915059999999998</v>
      </c>
      <c r="K13" s="340">
        <v>0.26160951296553525</v>
      </c>
      <c r="L13" s="340">
        <v>0.11453164362077396</v>
      </c>
      <c r="M13" s="341">
        <v>0.14707786934476128</v>
      </c>
    </row>
    <row r="14" spans="1:18" ht="11.65" customHeight="1" x14ac:dyDescent="0.25">
      <c r="A14" s="140" t="s">
        <v>84</v>
      </c>
      <c r="B14" s="339">
        <v>0.48699989999999999</v>
      </c>
      <c r="C14" s="269">
        <v>0.34694370000000002</v>
      </c>
      <c r="D14" s="269">
        <v>0.25882339999999998</v>
      </c>
      <c r="E14" s="340">
        <v>0.46853500380595564</v>
      </c>
      <c r="F14" s="340">
        <v>0.28758979211289359</v>
      </c>
      <c r="G14" s="340">
        <v>0.18094521169306205</v>
      </c>
      <c r="H14" s="339">
        <v>0.40806350000000002</v>
      </c>
      <c r="I14" s="269">
        <v>0.3642107</v>
      </c>
      <c r="J14" s="269">
        <v>0.26012940000000001</v>
      </c>
      <c r="K14" s="340">
        <v>0.36252715570003197</v>
      </c>
      <c r="L14" s="340">
        <v>0.10746562728594942</v>
      </c>
      <c r="M14" s="341">
        <v>0.25506152841408258</v>
      </c>
    </row>
    <row r="15" spans="1:18" ht="11.65" customHeight="1" x14ac:dyDescent="0.25">
      <c r="A15" s="140" t="s">
        <v>101</v>
      </c>
      <c r="B15" s="339">
        <v>0.52029720000000002</v>
      </c>
      <c r="C15" s="269">
        <v>0.34428500000000001</v>
      </c>
      <c r="D15" s="269">
        <v>0.29105039999999999</v>
      </c>
      <c r="E15" s="340">
        <v>0.44060740668986881</v>
      </c>
      <c r="F15" s="340">
        <v>0.33829165330891653</v>
      </c>
      <c r="G15" s="340">
        <v>0.10231575338095231</v>
      </c>
      <c r="H15" s="339">
        <v>0.4185046</v>
      </c>
      <c r="I15" s="269">
        <v>0.3427502</v>
      </c>
      <c r="J15" s="269">
        <v>0.29570980000000002</v>
      </c>
      <c r="K15" s="340">
        <v>0.29341326236318543</v>
      </c>
      <c r="L15" s="340">
        <v>0.18101210834958564</v>
      </c>
      <c r="M15" s="341">
        <v>0.1124011540135998</v>
      </c>
    </row>
    <row r="16" spans="1:18" ht="11.65" customHeight="1" x14ac:dyDescent="0.25">
      <c r="A16" s="140" t="s">
        <v>113</v>
      </c>
      <c r="B16" s="339">
        <v>0.5673087</v>
      </c>
      <c r="C16" s="269">
        <v>0.41015499999999999</v>
      </c>
      <c r="D16" s="269">
        <v>0.33227319999999999</v>
      </c>
      <c r="E16" s="340">
        <v>0.41429912849917516</v>
      </c>
      <c r="F16" s="340">
        <v>0.27701619946953043</v>
      </c>
      <c r="G16" s="340">
        <v>0.1372829290296447</v>
      </c>
      <c r="H16" s="339">
        <v>0.50437940000000003</v>
      </c>
      <c r="I16" s="269">
        <v>0.41578920000000003</v>
      </c>
      <c r="J16" s="269">
        <v>0.34130660000000002</v>
      </c>
      <c r="K16" s="340">
        <v>0.32331375944378382</v>
      </c>
      <c r="L16" s="340">
        <v>0.1756419869645747</v>
      </c>
      <c r="M16" s="341">
        <v>0.14767177247920912</v>
      </c>
    </row>
    <row r="17" spans="1:13" ht="11.65" customHeight="1" x14ac:dyDescent="0.25">
      <c r="A17" s="140" t="s">
        <v>120</v>
      </c>
      <c r="B17" s="339">
        <v>0.49330230000000003</v>
      </c>
      <c r="C17" s="269">
        <v>0.4918149</v>
      </c>
      <c r="D17" s="269">
        <v>0.48085349999999999</v>
      </c>
      <c r="E17" s="340">
        <v>2.5235641512314128E-2</v>
      </c>
      <c r="F17" s="340">
        <v>3.0151896717287301E-3</v>
      </c>
      <c r="G17" s="340">
        <v>2.2220451840585395E-2</v>
      </c>
      <c r="H17" s="339">
        <v>0.48763119999999999</v>
      </c>
      <c r="I17" s="269">
        <v>0.4864578</v>
      </c>
      <c r="J17" s="269">
        <v>0.4757634</v>
      </c>
      <c r="K17" s="340">
        <v>2.433765517874981E-2</v>
      </c>
      <c r="L17" s="340">
        <v>2.4063267485755447E-3</v>
      </c>
      <c r="M17" s="341">
        <v>2.1931328430174264E-2</v>
      </c>
    </row>
    <row r="18" spans="1:13" ht="11.65" customHeight="1" x14ac:dyDescent="0.25">
      <c r="A18" s="140" t="s">
        <v>119</v>
      </c>
      <c r="B18" s="339">
        <v>0.42748809999999998</v>
      </c>
      <c r="C18" s="269">
        <v>0.42363889999999998</v>
      </c>
      <c r="D18" s="269">
        <v>0.39371329999999999</v>
      </c>
      <c r="E18" s="340">
        <v>7.9007579392268448E-2</v>
      </c>
      <c r="F18" s="340">
        <v>9.0042272521737975E-3</v>
      </c>
      <c r="G18" s="340">
        <v>7.0003352140094649E-2</v>
      </c>
      <c r="H18" s="339">
        <v>0.42987649999999999</v>
      </c>
      <c r="I18" s="269">
        <v>0.42885230000000002</v>
      </c>
      <c r="J18" s="269">
        <v>0.39837329999999999</v>
      </c>
      <c r="K18" s="340">
        <v>7.328430374770431E-2</v>
      </c>
      <c r="L18" s="340">
        <v>2.3825447541328151E-3</v>
      </c>
      <c r="M18" s="341">
        <v>7.0901758993571484E-2</v>
      </c>
    </row>
    <row r="19" spans="1:13" ht="11.65" customHeight="1" x14ac:dyDescent="0.25">
      <c r="A19" s="140" t="s">
        <v>142</v>
      </c>
      <c r="B19" s="339">
        <v>0.4941641</v>
      </c>
      <c r="C19" s="269">
        <v>0.41023349999999997</v>
      </c>
      <c r="D19" s="269">
        <v>0.37147249999999998</v>
      </c>
      <c r="E19" s="340">
        <v>0.24828108719350517</v>
      </c>
      <c r="F19" s="340">
        <v>0.16984358030055202</v>
      </c>
      <c r="G19" s="340">
        <v>7.8437506892953146E-2</v>
      </c>
      <c r="H19" s="339">
        <v>0.45754709999999998</v>
      </c>
      <c r="I19" s="269">
        <v>0.39942169999999999</v>
      </c>
      <c r="J19" s="269">
        <v>0.35895860000000002</v>
      </c>
      <c r="K19" s="340">
        <v>0.21547180607198685</v>
      </c>
      <c r="L19" s="340">
        <v>0.12703697608399223</v>
      </c>
      <c r="M19" s="341">
        <v>8.8434829987994623E-2</v>
      </c>
    </row>
    <row r="20" spans="1:13" ht="11.65" customHeight="1" x14ac:dyDescent="0.25">
      <c r="A20" s="140" t="s">
        <v>165</v>
      </c>
      <c r="B20" s="339">
        <v>0.475132</v>
      </c>
      <c r="C20" s="269">
        <v>0.31672729999999999</v>
      </c>
      <c r="D20" s="269">
        <v>0.28298479999999998</v>
      </c>
      <c r="E20" s="340">
        <v>0.40440803818728271</v>
      </c>
      <c r="F20" s="340">
        <v>0.33339093136223197</v>
      </c>
      <c r="G20" s="340">
        <v>7.1017106825050746E-2</v>
      </c>
      <c r="H20" s="339">
        <v>0.41616819999999999</v>
      </c>
      <c r="I20" s="269">
        <v>0.3156562</v>
      </c>
      <c r="J20" s="269">
        <v>0.28267809999999999</v>
      </c>
      <c r="K20" s="340">
        <v>0.32075997156918767</v>
      </c>
      <c r="L20" s="340">
        <v>0.2415177324937369</v>
      </c>
      <c r="M20" s="341">
        <v>7.9242239075450777E-2</v>
      </c>
    </row>
    <row r="21" spans="1:13" ht="11.65" customHeight="1" x14ac:dyDescent="0.25">
      <c r="A21" s="140" t="s">
        <v>186</v>
      </c>
      <c r="B21" s="339">
        <v>0.47545730000000003</v>
      </c>
      <c r="C21" s="269">
        <v>0.32338460000000002</v>
      </c>
      <c r="D21" s="269">
        <v>0.26367760000000001</v>
      </c>
      <c r="E21" s="340">
        <v>0.44542317469938941</v>
      </c>
      <c r="F21" s="340">
        <v>0.31984512594506381</v>
      </c>
      <c r="G21" s="340">
        <v>0.1255780487543256</v>
      </c>
      <c r="H21" s="339">
        <v>0.40676079999999998</v>
      </c>
      <c r="I21" s="269">
        <v>0.32919860000000001</v>
      </c>
      <c r="J21" s="269">
        <v>0.27240750000000002</v>
      </c>
      <c r="K21" s="340">
        <v>0.33030051076701578</v>
      </c>
      <c r="L21" s="340">
        <v>0.19068258298243088</v>
      </c>
      <c r="M21" s="341">
        <v>0.1396179277845849</v>
      </c>
    </row>
    <row r="22" spans="1:13" ht="11.65" customHeight="1" x14ac:dyDescent="0.25">
      <c r="A22" s="140" t="s">
        <v>195</v>
      </c>
      <c r="B22" s="339">
        <v>0.44649810000000001</v>
      </c>
      <c r="C22" s="269">
        <v>0.29271170000000002</v>
      </c>
      <c r="D22" s="269">
        <v>0.24847150000000001</v>
      </c>
      <c r="E22" s="340">
        <v>0.44351050989914625</v>
      </c>
      <c r="F22" s="340">
        <v>0.34442789342216684</v>
      </c>
      <c r="G22" s="340">
        <v>9.9082616476979427E-2</v>
      </c>
      <c r="H22" s="339">
        <v>0.39080959999999998</v>
      </c>
      <c r="I22" s="269">
        <v>0.2983401</v>
      </c>
      <c r="J22" s="269">
        <v>0.25821830000000001</v>
      </c>
      <c r="K22" s="340">
        <v>0.33927339553583119</v>
      </c>
      <c r="L22" s="340">
        <v>0.23661010374361321</v>
      </c>
      <c r="M22" s="341">
        <v>0.10266329179221796</v>
      </c>
    </row>
    <row r="23" spans="1:13" ht="11.65" customHeight="1" x14ac:dyDescent="0.25">
      <c r="A23" s="140" t="s">
        <v>204</v>
      </c>
      <c r="B23" s="339">
        <v>0.51437069999999996</v>
      </c>
      <c r="C23" s="269">
        <v>0.48158590000000001</v>
      </c>
      <c r="D23" s="269">
        <v>0.46680899999999997</v>
      </c>
      <c r="E23" s="340">
        <v>9.2465803359328178E-2</v>
      </c>
      <c r="F23" s="340">
        <v>6.3737689569020844E-2</v>
      </c>
      <c r="G23" s="340">
        <v>2.8728113790307337E-2</v>
      </c>
      <c r="H23" s="339">
        <v>0.48826449999999999</v>
      </c>
      <c r="I23" s="269">
        <v>0.46975529999999999</v>
      </c>
      <c r="J23" s="269">
        <v>0.4553528</v>
      </c>
      <c r="K23" s="340">
        <v>6.740547387737586E-2</v>
      </c>
      <c r="L23" s="340">
        <v>3.7908142000903207E-2</v>
      </c>
      <c r="M23" s="341">
        <v>2.949733187647266E-2</v>
      </c>
    </row>
    <row r="24" spans="1:13" ht="11.65" customHeight="1" x14ac:dyDescent="0.25">
      <c r="A24" s="140" t="s">
        <v>209</v>
      </c>
      <c r="B24" s="339">
        <v>0.48266500000000001</v>
      </c>
      <c r="C24" s="269">
        <v>0.46520729999999999</v>
      </c>
      <c r="D24" s="269">
        <v>0.45481830000000001</v>
      </c>
      <c r="E24" s="340">
        <v>5.7693638444884135E-2</v>
      </c>
      <c r="F24" s="340">
        <v>3.6169392850113474E-2</v>
      </c>
      <c r="G24" s="340">
        <v>2.1524245594770661E-2</v>
      </c>
      <c r="H24" s="339">
        <v>0.45989829999999998</v>
      </c>
      <c r="I24" s="269">
        <v>0.44862930000000001</v>
      </c>
      <c r="J24" s="269">
        <v>0.43804490000000001</v>
      </c>
      <c r="K24" s="340">
        <v>4.7517896891551822E-2</v>
      </c>
      <c r="L24" s="340">
        <v>2.4503243434472303E-2</v>
      </c>
      <c r="M24" s="341">
        <v>2.301465345707952E-2</v>
      </c>
    </row>
    <row r="25" spans="1:13" ht="11.65" customHeight="1" x14ac:dyDescent="0.25">
      <c r="A25" s="140" t="s">
        <v>213</v>
      </c>
      <c r="B25" s="339">
        <v>0.4840102</v>
      </c>
      <c r="C25" s="269">
        <v>0.31650859999999997</v>
      </c>
      <c r="D25" s="269">
        <v>0.31600879999999998</v>
      </c>
      <c r="E25" s="340">
        <v>0.3471030155976052</v>
      </c>
      <c r="F25" s="340">
        <v>0.3460703927313929</v>
      </c>
      <c r="G25" s="340">
        <v>1.0326228662123126E-3</v>
      </c>
      <c r="H25" s="339">
        <v>0.44219609999999998</v>
      </c>
      <c r="I25" s="269">
        <v>0.32017449999999997</v>
      </c>
      <c r="J25" s="269">
        <v>0.31948500000000002</v>
      </c>
      <c r="K25" s="340">
        <v>0.27750380430763627</v>
      </c>
      <c r="L25" s="340">
        <v>0.27594454134715346</v>
      </c>
      <c r="M25" s="341">
        <v>1.5592629604828131E-3</v>
      </c>
    </row>
    <row r="26" spans="1:13" ht="11.65" customHeight="1" x14ac:dyDescent="0.25">
      <c r="A26" s="140" t="s">
        <v>232</v>
      </c>
      <c r="B26" s="339">
        <v>0.42501420000000001</v>
      </c>
      <c r="C26" s="269">
        <v>0.2872014</v>
      </c>
      <c r="D26" s="269">
        <v>0.26834849999999999</v>
      </c>
      <c r="E26" s="340">
        <v>0.36861286046442687</v>
      </c>
      <c r="F26" s="340">
        <v>0.32425457784704609</v>
      </c>
      <c r="G26" s="340">
        <v>4.4358282617380798E-2</v>
      </c>
      <c r="H26" s="339">
        <v>0.36096250000000002</v>
      </c>
      <c r="I26" s="269">
        <v>0.28274450000000001</v>
      </c>
      <c r="J26" s="269">
        <v>0.2686926</v>
      </c>
      <c r="K26" s="340">
        <v>0.25562184437441565</v>
      </c>
      <c r="L26" s="340">
        <v>0.21669286975793886</v>
      </c>
      <c r="M26" s="341">
        <v>3.8928974616476798E-2</v>
      </c>
    </row>
    <row r="27" spans="1:13" ht="11.65" customHeight="1" x14ac:dyDescent="0.25">
      <c r="A27" s="140" t="s">
        <v>245</v>
      </c>
      <c r="B27" s="339">
        <v>0.66438220000000003</v>
      </c>
      <c r="C27" s="269">
        <v>0.62547019999999998</v>
      </c>
      <c r="D27" s="269">
        <v>0.57155659999999997</v>
      </c>
      <c r="E27" s="340">
        <v>0.13971716882240381</v>
      </c>
      <c r="F27" s="340">
        <v>5.8568697355227239E-2</v>
      </c>
      <c r="G27" s="340">
        <v>8.1148471467176575E-2</v>
      </c>
      <c r="H27" s="339">
        <v>0.63556999999999997</v>
      </c>
      <c r="I27" s="269">
        <v>0.62089170000000005</v>
      </c>
      <c r="J27" s="269">
        <v>0.57074279999999999</v>
      </c>
      <c r="K27" s="340">
        <v>0.10199852101263429</v>
      </c>
      <c r="L27" s="340">
        <v>2.3094702393127307E-2</v>
      </c>
      <c r="M27" s="341">
        <v>7.8903818619506988E-2</v>
      </c>
    </row>
    <row r="28" spans="1:13" ht="11.65" customHeight="1" x14ac:dyDescent="0.25">
      <c r="A28" s="140" t="s">
        <v>248</v>
      </c>
      <c r="B28" s="339">
        <v>0.33742699999999998</v>
      </c>
      <c r="C28" s="269">
        <v>0.31418790000000002</v>
      </c>
      <c r="D28" s="269">
        <v>0.30642269999999999</v>
      </c>
      <c r="E28" s="340">
        <v>9.1884466862462058E-2</v>
      </c>
      <c r="F28" s="340">
        <v>6.887148924063563E-2</v>
      </c>
      <c r="G28" s="340">
        <v>2.3012977621826435E-2</v>
      </c>
      <c r="H28" s="339">
        <v>0.30424620000000002</v>
      </c>
      <c r="I28" s="269">
        <v>0.29012450000000001</v>
      </c>
      <c r="J28" s="269">
        <v>0.28335009999999999</v>
      </c>
      <c r="K28" s="340">
        <v>6.8681548035768494E-2</v>
      </c>
      <c r="L28" s="340">
        <v>4.6415370183752545E-2</v>
      </c>
      <c r="M28" s="341">
        <v>2.2266177852015945E-2</v>
      </c>
    </row>
    <row r="29" spans="1:13" ht="11.65" customHeight="1" x14ac:dyDescent="0.25">
      <c r="A29" s="140" t="s">
        <v>252</v>
      </c>
      <c r="B29" s="339">
        <v>0.52047429999999995</v>
      </c>
      <c r="C29" s="269">
        <v>0.37868879999999999</v>
      </c>
      <c r="D29" s="269">
        <v>0.3430858</v>
      </c>
      <c r="E29" s="340">
        <v>0.34082086281685758</v>
      </c>
      <c r="F29" s="340">
        <v>0.27241594829946447</v>
      </c>
      <c r="G29" s="340">
        <v>6.840491451739307E-2</v>
      </c>
      <c r="H29" s="339">
        <v>0.47132560000000001</v>
      </c>
      <c r="I29" s="269">
        <v>0.38294119999999998</v>
      </c>
      <c r="J29" s="269">
        <v>0.34919990000000001</v>
      </c>
      <c r="K29" s="340">
        <v>0.25911111129970449</v>
      </c>
      <c r="L29" s="340">
        <v>0.18752302017968051</v>
      </c>
      <c r="M29" s="341">
        <v>7.1588091120023983E-2</v>
      </c>
    </row>
    <row r="30" spans="1:13" ht="11.65" customHeight="1" x14ac:dyDescent="0.25">
      <c r="A30" s="140" t="s">
        <v>269</v>
      </c>
      <c r="B30" s="339">
        <v>0.42522219999999999</v>
      </c>
      <c r="C30" s="269">
        <v>0.30041390000000001</v>
      </c>
      <c r="D30" s="269">
        <v>0.2952824</v>
      </c>
      <c r="E30" s="340">
        <v>0.30558094097627075</v>
      </c>
      <c r="F30" s="340">
        <v>0.29351313266334633</v>
      </c>
      <c r="G30" s="340">
        <v>1.2067808312924422E-2</v>
      </c>
      <c r="H30" s="339">
        <v>0.34551419999999999</v>
      </c>
      <c r="I30" s="269">
        <v>0.2885586</v>
      </c>
      <c r="J30" s="269">
        <v>0.28491739999999999</v>
      </c>
      <c r="K30" s="340">
        <v>0.17538150385714973</v>
      </c>
      <c r="L30" s="340">
        <v>0.1648430078995306</v>
      </c>
      <c r="M30" s="341">
        <v>1.053849595761914E-2</v>
      </c>
    </row>
    <row r="31" spans="1:13" ht="11.65" customHeight="1" x14ac:dyDescent="0.25">
      <c r="A31" s="140" t="s">
        <v>277</v>
      </c>
      <c r="B31" s="339">
        <v>0.3328894</v>
      </c>
      <c r="C31" s="269">
        <v>0.30395939999999999</v>
      </c>
      <c r="D31" s="269">
        <v>0.30767840000000002</v>
      </c>
      <c r="E31" s="340">
        <v>7.573386235788819E-2</v>
      </c>
      <c r="F31" s="340">
        <v>8.6905741065951669E-2</v>
      </c>
      <c r="G31" s="340">
        <v>-1.1171878708063483E-2</v>
      </c>
      <c r="H31" s="339">
        <v>0.30756260000000002</v>
      </c>
      <c r="I31" s="269">
        <v>0.28952749999999999</v>
      </c>
      <c r="J31" s="269">
        <v>0.29571360000000002</v>
      </c>
      <c r="K31" s="340">
        <v>3.8525490420486752E-2</v>
      </c>
      <c r="L31" s="340">
        <v>5.8638794183688212E-2</v>
      </c>
      <c r="M31" s="341">
        <v>-2.0113303763201466E-2</v>
      </c>
    </row>
    <row r="32" spans="1:13" ht="11.65" customHeight="1" x14ac:dyDescent="0.25">
      <c r="A32" s="140" t="s">
        <v>287</v>
      </c>
      <c r="B32" s="339">
        <v>0.53663620000000001</v>
      </c>
      <c r="C32" s="269">
        <v>0.36422060000000001</v>
      </c>
      <c r="D32" s="269">
        <v>0.32989410000000002</v>
      </c>
      <c r="E32" s="340">
        <v>0.38525559774014495</v>
      </c>
      <c r="F32" s="340">
        <v>0.32128954401510745</v>
      </c>
      <c r="G32" s="340">
        <v>6.3966053725037525E-2</v>
      </c>
      <c r="H32" s="339">
        <v>0.45930799999999999</v>
      </c>
      <c r="I32" s="269">
        <v>0.36429250000000002</v>
      </c>
      <c r="J32" s="269">
        <v>0.33546110000000001</v>
      </c>
      <c r="K32" s="340">
        <v>0.26963802067457998</v>
      </c>
      <c r="L32" s="340">
        <v>0.20686663415398812</v>
      </c>
      <c r="M32" s="341">
        <v>6.277138652059186E-2</v>
      </c>
    </row>
    <row r="33" spans="1:13" ht="11.65" customHeight="1" x14ac:dyDescent="0.25">
      <c r="A33" s="140" t="s">
        <v>299</v>
      </c>
      <c r="B33" s="339">
        <v>0.50908909999999996</v>
      </c>
      <c r="C33" s="269">
        <v>0.41803109999999999</v>
      </c>
      <c r="D33" s="269">
        <v>0.3771969</v>
      </c>
      <c r="E33" s="340">
        <v>0.25907488492682318</v>
      </c>
      <c r="F33" s="340">
        <v>0.17886456417943339</v>
      </c>
      <c r="G33" s="340">
        <v>8.0210320747389777E-2</v>
      </c>
      <c r="H33" s="339">
        <v>0.46359679999999998</v>
      </c>
      <c r="I33" s="269">
        <v>0.41105930000000002</v>
      </c>
      <c r="J33" s="269">
        <v>0.37375999999999998</v>
      </c>
      <c r="K33" s="340">
        <v>0.19378218313845133</v>
      </c>
      <c r="L33" s="340">
        <v>0.11332584694286062</v>
      </c>
      <c r="M33" s="341">
        <v>8.0456336195590727E-2</v>
      </c>
    </row>
    <row r="34" spans="1:13" ht="11.65" customHeight="1" thickBot="1" x14ac:dyDescent="0.3">
      <c r="A34" s="140" t="s">
        <v>420</v>
      </c>
      <c r="B34" s="342">
        <v>0.48734240000000012</v>
      </c>
      <c r="C34" s="343">
        <v>0.38056291153846156</v>
      </c>
      <c r="D34" s="343">
        <v>0.34644505769230766</v>
      </c>
      <c r="E34" s="344">
        <v>0.28668216359860649</v>
      </c>
      <c r="F34" s="344">
        <v>0.21900533651352086</v>
      </c>
      <c r="G34" s="344">
        <v>6.7676827085085628E-2</v>
      </c>
      <c r="H34" s="342">
        <v>0.43688859615384606</v>
      </c>
      <c r="I34" s="343">
        <v>0.37676621538461535</v>
      </c>
      <c r="J34" s="343">
        <v>0.34423376153846158</v>
      </c>
      <c r="K34" s="344">
        <v>0.21500324493168177</v>
      </c>
      <c r="L34" s="344">
        <v>0.14162690927324612</v>
      </c>
      <c r="M34" s="345">
        <v>7.3376335658435668E-2</v>
      </c>
    </row>
    <row r="35" spans="1:13" ht="11.65" customHeight="1" x14ac:dyDescent="0.25"/>
    <row r="36" spans="1:13" ht="11.65" customHeight="1" x14ac:dyDescent="0.25"/>
    <row r="37" spans="1:13" ht="11.65" customHeight="1" x14ac:dyDescent="0.25"/>
    <row r="38" spans="1:13" ht="11.65" customHeight="1" x14ac:dyDescent="0.25"/>
    <row r="39" spans="1:13" ht="11.65" customHeight="1" x14ac:dyDescent="0.25"/>
    <row r="40" spans="1:13" ht="11.65" customHeight="1" x14ac:dyDescent="0.25"/>
    <row r="41" spans="1:13" ht="11.65" customHeight="1" x14ac:dyDescent="0.25"/>
    <row r="42" spans="1:13" ht="11.65" customHeight="1" x14ac:dyDescent="0.25"/>
    <row r="43" spans="1:13" ht="11.65" customHeight="1" x14ac:dyDescent="0.25"/>
    <row r="44" spans="1:13" ht="11.65" customHeight="1" x14ac:dyDescent="0.25"/>
    <row r="45" spans="1:13" ht="11.65" customHeight="1" x14ac:dyDescent="0.25"/>
    <row r="46" spans="1:13" ht="11.65" customHeight="1" x14ac:dyDescent="0.25"/>
    <row r="47" spans="1:13" ht="11.65" customHeight="1" x14ac:dyDescent="0.25"/>
    <row r="48" spans="1:13" ht="11.65" customHeight="1" x14ac:dyDescent="0.25"/>
    <row r="49" ht="11.65" customHeight="1" x14ac:dyDescent="0.25"/>
    <row r="50" ht="11.65" customHeight="1" x14ac:dyDescent="0.25"/>
    <row r="51" ht="11.65" customHeight="1" x14ac:dyDescent="0.25"/>
    <row r="52" ht="11.65" customHeight="1" x14ac:dyDescent="0.25"/>
    <row r="53" ht="11.65" customHeight="1" x14ac:dyDescent="0.25"/>
    <row r="54" ht="11.65" customHeight="1" x14ac:dyDescent="0.25"/>
    <row r="55" ht="11.65" customHeight="1" x14ac:dyDescent="0.25"/>
    <row r="56" ht="11.65" customHeight="1" x14ac:dyDescent="0.25"/>
    <row r="57" ht="11.65" customHeight="1" x14ac:dyDescent="0.25"/>
    <row r="58" ht="11.65" customHeight="1" x14ac:dyDescent="0.25"/>
    <row r="59" ht="11.65" customHeight="1" x14ac:dyDescent="0.25"/>
    <row r="60" ht="11.65" customHeight="1" x14ac:dyDescent="0.25"/>
    <row r="61" ht="11.65" customHeight="1" x14ac:dyDescent="0.25"/>
    <row r="62" ht="11.65" customHeight="1" x14ac:dyDescent="0.25"/>
    <row r="63" ht="11.65" customHeight="1" x14ac:dyDescent="0.25"/>
    <row r="64" ht="11.65" customHeight="1" x14ac:dyDescent="0.25"/>
    <row r="65" ht="11.65" customHeight="1" x14ac:dyDescent="0.25"/>
    <row r="66" ht="11.65" customHeight="1" x14ac:dyDescent="0.25"/>
    <row r="67" ht="11.65" customHeight="1" x14ac:dyDescent="0.25"/>
    <row r="68" ht="11.65" customHeight="1" x14ac:dyDescent="0.25"/>
    <row r="69" ht="11.65" customHeight="1" x14ac:dyDescent="0.25"/>
    <row r="70" ht="11.65" customHeight="1" x14ac:dyDescent="0.25"/>
    <row r="71" ht="11.65" customHeight="1" x14ac:dyDescent="0.25"/>
    <row r="72" ht="11.65" customHeight="1" x14ac:dyDescent="0.25"/>
    <row r="73" ht="11.65" customHeight="1" x14ac:dyDescent="0.25"/>
    <row r="74" ht="11.65" customHeight="1" x14ac:dyDescent="0.25"/>
    <row r="75" ht="11.65" customHeight="1" x14ac:dyDescent="0.25"/>
    <row r="76" ht="11.65" customHeight="1" x14ac:dyDescent="0.25"/>
    <row r="77" ht="11.65" customHeight="1" x14ac:dyDescent="0.25"/>
    <row r="78" ht="11.65" customHeight="1" x14ac:dyDescent="0.25"/>
    <row r="79" ht="11.65" customHeight="1" x14ac:dyDescent="0.25"/>
    <row r="80" ht="11.65" customHeight="1" x14ac:dyDescent="0.25"/>
    <row r="81" ht="11.65" customHeight="1" x14ac:dyDescent="0.25"/>
    <row r="82" ht="11.65" customHeight="1" x14ac:dyDescent="0.25"/>
    <row r="83" ht="11.65" customHeight="1" x14ac:dyDescent="0.25"/>
    <row r="84" ht="11.65" customHeight="1" x14ac:dyDescent="0.25"/>
    <row r="85" ht="11.65" customHeight="1" x14ac:dyDescent="0.25"/>
    <row r="86" ht="11.65" customHeight="1" x14ac:dyDescent="0.25"/>
    <row r="87" ht="11.65" customHeight="1" x14ac:dyDescent="0.25"/>
    <row r="88" ht="11.65" customHeight="1" x14ac:dyDescent="0.25"/>
    <row r="89" ht="11.65" customHeight="1" x14ac:dyDescent="0.25"/>
    <row r="90" ht="11.65" customHeight="1" x14ac:dyDescent="0.25"/>
    <row r="91" ht="11.65" customHeight="1" x14ac:dyDescent="0.25"/>
    <row r="92" ht="11.65" customHeight="1" x14ac:dyDescent="0.25"/>
    <row r="93" ht="11.65" customHeight="1" x14ac:dyDescent="0.25"/>
    <row r="94" ht="11.65" customHeight="1" x14ac:dyDescent="0.25"/>
    <row r="95" ht="11.65" customHeight="1" x14ac:dyDescent="0.25"/>
    <row r="96" ht="11.65" customHeight="1" x14ac:dyDescent="0.25"/>
    <row r="97" ht="11.65" customHeight="1" x14ac:dyDescent="0.25"/>
    <row r="98" ht="11.65" customHeight="1" x14ac:dyDescent="0.25"/>
    <row r="99" ht="11.65" customHeight="1" x14ac:dyDescent="0.25"/>
    <row r="100" ht="11.65" customHeight="1" x14ac:dyDescent="0.25"/>
    <row r="101" ht="11.65" customHeight="1" x14ac:dyDescent="0.25"/>
    <row r="102" ht="11.65" customHeight="1" x14ac:dyDescent="0.25"/>
    <row r="103" ht="11.65" customHeight="1" x14ac:dyDescent="0.25"/>
    <row r="104" ht="11.65" customHeight="1" x14ac:dyDescent="0.25"/>
    <row r="105" ht="11.65" customHeight="1" x14ac:dyDescent="0.25"/>
    <row r="106" ht="11.65" customHeight="1" x14ac:dyDescent="0.25"/>
    <row r="107" ht="11.65" customHeight="1" x14ac:dyDescent="0.25"/>
    <row r="108" ht="11.65" customHeight="1" x14ac:dyDescent="0.25"/>
    <row r="109" ht="11.65" customHeight="1" x14ac:dyDescent="0.25"/>
    <row r="110" ht="11.65" customHeight="1" x14ac:dyDescent="0.25"/>
    <row r="111" ht="11.65" customHeight="1" x14ac:dyDescent="0.25"/>
    <row r="112" ht="11.65" customHeight="1" x14ac:dyDescent="0.25"/>
    <row r="113" ht="11.65" customHeight="1" x14ac:dyDescent="0.25"/>
    <row r="114" ht="11.65" customHeight="1" x14ac:dyDescent="0.25"/>
    <row r="115" ht="11.65" customHeight="1" x14ac:dyDescent="0.25"/>
    <row r="116" ht="11.65" customHeight="1" x14ac:dyDescent="0.25"/>
    <row r="117" ht="11.65" customHeight="1" x14ac:dyDescent="0.25"/>
    <row r="118" ht="11.65" customHeight="1" x14ac:dyDescent="0.25"/>
    <row r="119" ht="11.65" customHeight="1" x14ac:dyDescent="0.25"/>
    <row r="120" ht="11.65" customHeight="1" x14ac:dyDescent="0.25"/>
    <row r="121" ht="11.65" customHeight="1" x14ac:dyDescent="0.25"/>
    <row r="122" ht="11.65" customHeight="1" x14ac:dyDescent="0.25"/>
    <row r="123" ht="11.65" customHeight="1" x14ac:dyDescent="0.25"/>
    <row r="124" ht="11.65" customHeight="1" x14ac:dyDescent="0.25"/>
    <row r="125" ht="11.65" customHeight="1" x14ac:dyDescent="0.25"/>
    <row r="126" ht="11.65" customHeight="1" x14ac:dyDescent="0.25"/>
    <row r="127" ht="11.65" customHeight="1" x14ac:dyDescent="0.25"/>
    <row r="128" ht="11.65" customHeight="1" x14ac:dyDescent="0.25"/>
    <row r="129" ht="11.65" customHeight="1" x14ac:dyDescent="0.25"/>
    <row r="130" ht="11.65" customHeight="1" x14ac:dyDescent="0.25"/>
    <row r="131" ht="11.65" customHeight="1" x14ac:dyDescent="0.25"/>
    <row r="132" ht="11.65" customHeight="1" x14ac:dyDescent="0.25"/>
    <row r="133" ht="11.65" customHeight="1" x14ac:dyDescent="0.25"/>
    <row r="134" ht="11.65" customHeight="1" x14ac:dyDescent="0.25"/>
    <row r="135" ht="11.65" customHeight="1" x14ac:dyDescent="0.25"/>
    <row r="136" ht="11.65" customHeight="1" x14ac:dyDescent="0.25"/>
    <row r="137" ht="11.65" customHeight="1" x14ac:dyDescent="0.25"/>
    <row r="138" ht="11.65" customHeight="1" x14ac:dyDescent="0.25"/>
    <row r="139" ht="11.65" customHeight="1" x14ac:dyDescent="0.25"/>
    <row r="140" ht="11.65" customHeight="1" x14ac:dyDescent="0.25"/>
    <row r="141" ht="11.65" customHeight="1" x14ac:dyDescent="0.25"/>
    <row r="142" ht="11.65" customHeight="1" x14ac:dyDescent="0.25"/>
    <row r="143" ht="11.65" customHeight="1" x14ac:dyDescent="0.25"/>
    <row r="144" ht="11.65" customHeight="1" x14ac:dyDescent="0.25"/>
    <row r="145" ht="11.65" customHeight="1" x14ac:dyDescent="0.25"/>
    <row r="146" ht="11.65" customHeight="1" x14ac:dyDescent="0.25"/>
    <row r="147" ht="11.65" customHeight="1" x14ac:dyDescent="0.25"/>
    <row r="148" ht="11.65" customHeight="1" x14ac:dyDescent="0.25"/>
    <row r="149" ht="11.65" customHeight="1" x14ac:dyDescent="0.25"/>
    <row r="150" ht="11.65" customHeight="1" x14ac:dyDescent="0.25"/>
    <row r="151" ht="11.65" customHeight="1" x14ac:dyDescent="0.25"/>
    <row r="152" ht="11.65" customHeight="1" x14ac:dyDescent="0.25"/>
    <row r="153" ht="11.65" customHeight="1" x14ac:dyDescent="0.25"/>
    <row r="154" ht="11.65" customHeight="1" x14ac:dyDescent="0.25"/>
    <row r="155" ht="11.65" customHeight="1" x14ac:dyDescent="0.25"/>
    <row r="156" ht="11.65" customHeight="1" x14ac:dyDescent="0.25"/>
    <row r="157" ht="11.65" customHeight="1" x14ac:dyDescent="0.25"/>
    <row r="158" ht="11.65" customHeight="1" x14ac:dyDescent="0.25"/>
    <row r="159" ht="11.65" customHeight="1" x14ac:dyDescent="0.25"/>
    <row r="160" ht="11.65" customHeight="1" x14ac:dyDescent="0.25"/>
    <row r="161" ht="11.65" customHeight="1" x14ac:dyDescent="0.25"/>
    <row r="162" ht="11.65" customHeight="1" x14ac:dyDescent="0.25"/>
    <row r="163" ht="11.65" customHeight="1" x14ac:dyDescent="0.25"/>
    <row r="164" ht="11.65" customHeight="1" x14ac:dyDescent="0.25"/>
    <row r="165" ht="11.65" customHeight="1" x14ac:dyDescent="0.25"/>
    <row r="166" ht="11.65" customHeight="1" x14ac:dyDescent="0.25"/>
    <row r="167" ht="11.65" customHeight="1" x14ac:dyDescent="0.25"/>
    <row r="168" ht="11.65" customHeight="1" x14ac:dyDescent="0.25"/>
    <row r="169" ht="11.65" customHeight="1" x14ac:dyDescent="0.25"/>
    <row r="170" ht="11.65" customHeight="1" x14ac:dyDescent="0.25"/>
    <row r="171" ht="11.65" customHeight="1" x14ac:dyDescent="0.25"/>
    <row r="172" ht="11.65" customHeight="1" x14ac:dyDescent="0.25"/>
    <row r="173" ht="11.65" customHeight="1" x14ac:dyDescent="0.25"/>
    <row r="174" ht="11.65" customHeight="1" x14ac:dyDescent="0.25"/>
    <row r="175" ht="11.65" customHeight="1" x14ac:dyDescent="0.25"/>
    <row r="176" ht="11.65" customHeight="1" x14ac:dyDescent="0.25"/>
    <row r="177" ht="11.65" customHeight="1" x14ac:dyDescent="0.25"/>
    <row r="178" ht="11.65" customHeight="1" x14ac:dyDescent="0.25"/>
    <row r="179" ht="11.65" customHeight="1" x14ac:dyDescent="0.25"/>
    <row r="180" ht="11.65" customHeight="1" x14ac:dyDescent="0.25"/>
    <row r="181" ht="11.65" customHeight="1" x14ac:dyDescent="0.25"/>
    <row r="182" ht="11.65" customHeight="1" x14ac:dyDescent="0.25"/>
    <row r="183" ht="11.65" customHeight="1" x14ac:dyDescent="0.25"/>
    <row r="184" ht="11.65" customHeight="1" x14ac:dyDescent="0.25"/>
    <row r="185" ht="11.65" customHeight="1" x14ac:dyDescent="0.25"/>
    <row r="186" ht="11.65" customHeight="1" x14ac:dyDescent="0.25"/>
    <row r="187" ht="11.65" customHeight="1" x14ac:dyDescent="0.25"/>
    <row r="188" ht="11.65" customHeight="1" x14ac:dyDescent="0.25"/>
    <row r="189" ht="11.65" customHeight="1" x14ac:dyDescent="0.25"/>
    <row r="190" ht="11.65" customHeight="1" x14ac:dyDescent="0.25"/>
    <row r="191" ht="11.65" customHeight="1" x14ac:dyDescent="0.25"/>
    <row r="192" ht="11.65" customHeight="1" x14ac:dyDescent="0.25"/>
    <row r="193" ht="11.65" customHeight="1" x14ac:dyDescent="0.25"/>
    <row r="194" ht="11.65" customHeight="1" x14ac:dyDescent="0.25"/>
    <row r="195" ht="11.65" customHeight="1" x14ac:dyDescent="0.25"/>
    <row r="196" ht="11.65" customHeight="1" x14ac:dyDescent="0.25"/>
    <row r="197" ht="11.65" customHeight="1" x14ac:dyDescent="0.25"/>
    <row r="198" ht="11.65" customHeight="1" x14ac:dyDescent="0.25"/>
    <row r="199" ht="11.65" customHeight="1" x14ac:dyDescent="0.25"/>
    <row r="200" ht="11.65" customHeight="1" x14ac:dyDescent="0.25"/>
    <row r="201" ht="11.65" customHeight="1" x14ac:dyDescent="0.25"/>
    <row r="202" ht="11.65" customHeight="1" thickBot="1" x14ac:dyDescent="0.3"/>
    <row r="203" ht="11.65" customHeight="1" x14ac:dyDescent="0.25"/>
    <row r="301" ht="15.75" thickBot="1" x14ac:dyDescent="0.3"/>
  </sheetData>
  <mergeCells count="2">
    <mergeCell ref="B6:G6"/>
    <mergeCell ref="H6:M6"/>
  </mergeCells>
  <pageMargins left="0.51181102362204722" right="0.51181102362204722" top="0.74803149606299213" bottom="0.74803149606299213" header="0.31496062992125984" footer="0.11811023622047245"/>
  <pageSetup paperSize="9" orientation="landscape" r:id="rId2"/>
  <headerFooter>
    <oddFooter>&amp;L&amp;8&amp;F&amp;C&amp;8&amp;P / &amp;N&amp;R&amp;8&amp;A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22"/>
  <sheetViews>
    <sheetView showGridLines="0" zoomScaleNormal="100" workbookViewId="0">
      <selection activeCell="D1" sqref="D1"/>
    </sheetView>
  </sheetViews>
  <sheetFormatPr defaultColWidth="8.7109375" defaultRowHeight="12.75" customHeight="1" x14ac:dyDescent="0.2"/>
  <cols>
    <col min="1" max="1" width="5.42578125" style="1" customWidth="1"/>
    <col min="2" max="2" width="4.7109375" style="1" hidden="1" customWidth="1"/>
    <col min="3" max="3" width="11.28515625" style="1" hidden="1" customWidth="1"/>
    <col min="4" max="4" width="11.28515625" style="4" customWidth="1"/>
    <col min="5" max="5" width="15.42578125" style="4" customWidth="1"/>
    <col min="6" max="6" width="6.7109375" style="16" customWidth="1"/>
    <col min="7" max="7" width="10" style="14" customWidth="1"/>
    <col min="8" max="8" width="12.42578125" style="14" customWidth="1"/>
    <col min="9" max="9" width="9.140625" style="14" customWidth="1"/>
    <col min="10" max="10" width="12.42578125" style="14" customWidth="1"/>
    <col min="11" max="16384" width="8.7109375" style="1"/>
  </cols>
  <sheetData>
    <row r="1" spans="1:10" ht="12.75" customHeight="1" x14ac:dyDescent="0.25">
      <c r="A1" s="367" t="s">
        <v>453</v>
      </c>
      <c r="B1" s="319"/>
      <c r="C1" s="319"/>
      <c r="D1" s="318"/>
      <c r="E1" s="318"/>
      <c r="F1" s="320"/>
      <c r="G1" s="262"/>
      <c r="H1" s="262"/>
      <c r="I1" s="262"/>
      <c r="J1" s="262"/>
    </row>
    <row r="2" spans="1:10" ht="12.75" customHeight="1" x14ac:dyDescent="0.25">
      <c r="A2" s="367"/>
      <c r="B2" s="319"/>
      <c r="C2" s="319"/>
      <c r="D2" s="318"/>
      <c r="E2" s="318"/>
      <c r="F2" s="320"/>
      <c r="G2" s="262"/>
      <c r="H2" s="262"/>
      <c r="I2" s="262"/>
      <c r="J2" s="262"/>
    </row>
    <row r="3" spans="1:10" ht="12.75" customHeight="1" x14ac:dyDescent="0.25">
      <c r="A3" s="319"/>
      <c r="B3" s="319"/>
      <c r="C3" s="319"/>
      <c r="D3" s="367"/>
      <c r="E3" s="318"/>
      <c r="F3" s="320"/>
      <c r="G3" s="858" t="s">
        <v>437</v>
      </c>
      <c r="H3" s="859"/>
      <c r="I3" s="859"/>
      <c r="J3" s="860"/>
    </row>
    <row r="4" spans="1:10" s="145" customFormat="1" ht="20.25" customHeight="1" x14ac:dyDescent="0.2">
      <c r="A4" s="368"/>
      <c r="B4" s="368"/>
      <c r="C4" s="368"/>
      <c r="D4" s="369"/>
      <c r="E4" s="369"/>
      <c r="F4" s="370"/>
      <c r="G4" s="862" t="s">
        <v>439</v>
      </c>
      <c r="H4" s="863"/>
      <c r="I4" s="863"/>
      <c r="J4" s="864"/>
    </row>
    <row r="5" spans="1:10" s="145" customFormat="1" ht="24" customHeight="1" x14ac:dyDescent="0.2">
      <c r="A5" s="371" t="s">
        <v>445</v>
      </c>
      <c r="B5" s="372" t="s">
        <v>509</v>
      </c>
      <c r="C5" s="446" t="s">
        <v>558</v>
      </c>
      <c r="D5" s="373" t="s">
        <v>1</v>
      </c>
      <c r="E5" s="373" t="s">
        <v>0</v>
      </c>
      <c r="F5" s="374" t="s">
        <v>510</v>
      </c>
      <c r="G5" s="375" t="s">
        <v>440</v>
      </c>
      <c r="H5" s="376" t="s">
        <v>579</v>
      </c>
      <c r="I5" s="376" t="s">
        <v>441</v>
      </c>
      <c r="J5" s="377" t="s">
        <v>580</v>
      </c>
    </row>
    <row r="6" spans="1:10" s="145" customFormat="1" ht="11.45" customHeight="1" x14ac:dyDescent="0.2">
      <c r="A6" s="4">
        <v>2010</v>
      </c>
      <c r="B6" s="358" t="s">
        <v>459</v>
      </c>
      <c r="C6" s="4" t="s">
        <v>561</v>
      </c>
      <c r="D6" s="185" t="s">
        <v>4</v>
      </c>
      <c r="E6" s="185" t="s">
        <v>5</v>
      </c>
      <c r="F6" s="186" t="s">
        <v>314</v>
      </c>
      <c r="G6" s="404">
        <v>0.1294679</v>
      </c>
      <c r="H6" s="405">
        <v>0.1549498</v>
      </c>
      <c r="I6" s="405">
        <v>-0.31798890000000002</v>
      </c>
      <c r="J6" s="406">
        <v>-0.56522209999999995</v>
      </c>
    </row>
    <row r="7" spans="1:10" s="145" customFormat="1" ht="11.45" customHeight="1" x14ac:dyDescent="0.2">
      <c r="A7" s="4">
        <v>2008</v>
      </c>
      <c r="B7" s="358" t="s">
        <v>459</v>
      </c>
      <c r="C7" s="4" t="s">
        <v>561</v>
      </c>
      <c r="D7" s="185" t="s">
        <v>6</v>
      </c>
      <c r="E7" s="185" t="s">
        <v>7</v>
      </c>
      <c r="F7" s="186" t="s">
        <v>314</v>
      </c>
      <c r="G7" s="407">
        <v>0.11872779999999999</v>
      </c>
      <c r="H7" s="408">
        <v>0.1724359</v>
      </c>
      <c r="I7" s="408">
        <v>-0.32114239999999999</v>
      </c>
      <c r="J7" s="409">
        <v>-0.56863929999999996</v>
      </c>
    </row>
    <row r="8" spans="1:10" s="145" customFormat="1" ht="11.45" customHeight="1" x14ac:dyDescent="0.2">
      <c r="A8" s="4">
        <v>2003</v>
      </c>
      <c r="B8" s="358" t="s">
        <v>459</v>
      </c>
      <c r="C8" s="4" t="s">
        <v>561</v>
      </c>
      <c r="D8" s="185" t="s">
        <v>8</v>
      </c>
      <c r="E8" s="185" t="s">
        <v>9</v>
      </c>
      <c r="F8" s="186" t="s">
        <v>314</v>
      </c>
      <c r="G8" s="407">
        <v>0.1348531</v>
      </c>
      <c r="H8" s="408">
        <v>0.2004203</v>
      </c>
      <c r="I8" s="408">
        <v>-0.33553670000000002</v>
      </c>
      <c r="J8" s="409">
        <v>-0.54588760000000003</v>
      </c>
    </row>
    <row r="9" spans="1:10" s="145" customFormat="1" ht="11.45" customHeight="1" x14ac:dyDescent="0.2">
      <c r="A9" s="4">
        <v>2001</v>
      </c>
      <c r="B9" s="358" t="s">
        <v>459</v>
      </c>
      <c r="C9" s="4" t="s">
        <v>561</v>
      </c>
      <c r="D9" s="185" t="s">
        <v>10</v>
      </c>
      <c r="E9" s="185" t="s">
        <v>11</v>
      </c>
      <c r="F9" s="186" t="s">
        <v>314</v>
      </c>
      <c r="G9" s="407">
        <v>0.13974030000000001</v>
      </c>
      <c r="H9" s="408">
        <v>0.18989120000000001</v>
      </c>
      <c r="I9" s="408">
        <v>-0.33546870000000001</v>
      </c>
      <c r="J9" s="409">
        <v>-0.56084659999999997</v>
      </c>
    </row>
    <row r="10" spans="1:10" s="145" customFormat="1" ht="11.45" customHeight="1" x14ac:dyDescent="0.2">
      <c r="A10" s="4">
        <v>1995</v>
      </c>
      <c r="B10" s="358" t="s">
        <v>459</v>
      </c>
      <c r="C10" s="4" t="s">
        <v>561</v>
      </c>
      <c r="D10" s="185" t="s">
        <v>12</v>
      </c>
      <c r="E10" s="185" t="s">
        <v>13</v>
      </c>
      <c r="F10" s="186" t="s">
        <v>314</v>
      </c>
      <c r="G10" s="407">
        <v>0.1372767</v>
      </c>
      <c r="H10" s="408">
        <v>0.20132130000000001</v>
      </c>
      <c r="I10" s="408">
        <v>-0.33969660000000002</v>
      </c>
      <c r="J10" s="409">
        <v>-0.54290989999999995</v>
      </c>
    </row>
    <row r="11" spans="1:10" s="145" customFormat="1" ht="11.45" customHeight="1" x14ac:dyDescent="0.2">
      <c r="A11" s="4">
        <v>1989</v>
      </c>
      <c r="B11" s="358" t="s">
        <v>459</v>
      </c>
      <c r="C11" s="4" t="s">
        <v>561</v>
      </c>
      <c r="D11" s="185" t="s">
        <v>14</v>
      </c>
      <c r="E11" s="185" t="s">
        <v>15</v>
      </c>
      <c r="F11" s="186" t="s">
        <v>314</v>
      </c>
      <c r="G11" s="407">
        <v>9.6777000000000002E-2</v>
      </c>
      <c r="H11" s="408">
        <v>0.2157174</v>
      </c>
      <c r="I11" s="408">
        <v>-0.37014910000000001</v>
      </c>
      <c r="J11" s="409">
        <v>-0.53221370000000001</v>
      </c>
    </row>
    <row r="12" spans="1:10" s="145" customFormat="1" ht="11.45" customHeight="1" x14ac:dyDescent="0.2">
      <c r="A12" s="4">
        <v>1985</v>
      </c>
      <c r="B12" s="358" t="s">
        <v>459</v>
      </c>
      <c r="C12" s="4" t="s">
        <v>561</v>
      </c>
      <c r="D12" s="185" t="s">
        <v>16</v>
      </c>
      <c r="E12" s="185" t="s">
        <v>17</v>
      </c>
      <c r="F12" s="186" t="s">
        <v>314</v>
      </c>
      <c r="G12" s="407">
        <v>0.1072415</v>
      </c>
      <c r="H12" s="408">
        <v>0.22374079999999999</v>
      </c>
      <c r="I12" s="408">
        <v>-0.33999859999999998</v>
      </c>
      <c r="J12" s="409">
        <v>-0.52205230000000002</v>
      </c>
    </row>
    <row r="13" spans="1:10" s="145" customFormat="1" ht="11.45" customHeight="1" x14ac:dyDescent="0.2">
      <c r="A13" s="4">
        <v>1981</v>
      </c>
      <c r="B13" s="358" t="s">
        <v>459</v>
      </c>
      <c r="C13" s="4" t="s">
        <v>561</v>
      </c>
      <c r="D13" s="185" t="s">
        <v>18</v>
      </c>
      <c r="E13" s="185" t="s">
        <v>19</v>
      </c>
      <c r="F13" s="186" t="s">
        <v>314</v>
      </c>
      <c r="G13" s="410">
        <v>9.6515199999999995E-2</v>
      </c>
      <c r="H13" s="411">
        <v>0.2163832</v>
      </c>
      <c r="I13" s="411">
        <v>-0.32435380000000003</v>
      </c>
      <c r="J13" s="412">
        <v>-0.49157319999999999</v>
      </c>
    </row>
    <row r="14" spans="1:10" s="145" customFormat="1" ht="11.45" customHeight="1" x14ac:dyDescent="0.2">
      <c r="A14" s="7">
        <v>2013</v>
      </c>
      <c r="B14" s="359" t="s">
        <v>460</v>
      </c>
      <c r="C14" s="449" t="s">
        <v>559</v>
      </c>
      <c r="D14" s="321" t="s">
        <v>20</v>
      </c>
      <c r="E14" s="321" t="s">
        <v>21</v>
      </c>
      <c r="F14" s="322" t="s">
        <v>314</v>
      </c>
      <c r="G14" s="407">
        <v>0.2608491</v>
      </c>
      <c r="H14" s="408">
        <v>0.25444329999999998</v>
      </c>
      <c r="I14" s="408">
        <v>4.4714400000000001E-2</v>
      </c>
      <c r="J14" s="409">
        <v>-0.45810469999999998</v>
      </c>
    </row>
    <row r="15" spans="1:10" s="145" customFormat="1" ht="11.45" customHeight="1" x14ac:dyDescent="0.2">
      <c r="A15" s="4">
        <v>2010</v>
      </c>
      <c r="B15" s="358" t="s">
        <v>460</v>
      </c>
      <c r="C15" s="4" t="s">
        <v>559</v>
      </c>
      <c r="D15" s="185" t="s">
        <v>4</v>
      </c>
      <c r="E15" s="185" t="s">
        <v>22</v>
      </c>
      <c r="F15" s="186" t="s">
        <v>314</v>
      </c>
      <c r="G15" s="407">
        <v>0.25701689999999999</v>
      </c>
      <c r="H15" s="408">
        <v>0.2461448</v>
      </c>
      <c r="I15" s="408">
        <v>3.5393000000000001E-2</v>
      </c>
      <c r="J15" s="409">
        <v>-0.47363670000000002</v>
      </c>
    </row>
    <row r="16" spans="1:10" s="145" customFormat="1" ht="11.45" customHeight="1" x14ac:dyDescent="0.2">
      <c r="A16" s="4">
        <v>2007</v>
      </c>
      <c r="B16" s="358" t="s">
        <v>460</v>
      </c>
      <c r="C16" s="4" t="s">
        <v>559</v>
      </c>
      <c r="D16" s="185" t="s">
        <v>6</v>
      </c>
      <c r="E16" s="185" t="s">
        <v>23</v>
      </c>
      <c r="F16" s="186" t="s">
        <v>314</v>
      </c>
      <c r="G16" s="407">
        <v>0.23798059999999999</v>
      </c>
      <c r="H16" s="408">
        <v>0.25580809999999998</v>
      </c>
      <c r="I16" s="408">
        <v>2.22738E-2</v>
      </c>
      <c r="J16" s="409">
        <v>-0.46499000000000001</v>
      </c>
    </row>
    <row r="17" spans="1:10" s="145" customFormat="1" ht="11.45" customHeight="1" x14ac:dyDescent="0.2">
      <c r="A17" s="4">
        <v>2004</v>
      </c>
      <c r="B17" s="358" t="s">
        <v>460</v>
      </c>
      <c r="C17" s="4" t="s">
        <v>559</v>
      </c>
      <c r="D17" s="185" t="s">
        <v>8</v>
      </c>
      <c r="E17" s="185" t="s">
        <v>24</v>
      </c>
      <c r="F17" s="186" t="s">
        <v>314</v>
      </c>
      <c r="G17" s="407">
        <v>0.2667544</v>
      </c>
      <c r="H17" s="408">
        <v>0.25059429999999999</v>
      </c>
      <c r="I17" s="408">
        <v>7.9164399999999996E-2</v>
      </c>
      <c r="J17" s="409">
        <v>-0.41645159999999998</v>
      </c>
    </row>
    <row r="18" spans="1:10" s="145" customFormat="1" ht="11.45" customHeight="1" x14ac:dyDescent="0.2">
      <c r="A18" s="52">
        <v>2000</v>
      </c>
      <c r="B18" s="360" t="s">
        <v>460</v>
      </c>
      <c r="C18" s="52" t="s">
        <v>559</v>
      </c>
      <c r="D18" s="187" t="s">
        <v>10</v>
      </c>
      <c r="E18" s="187" t="s">
        <v>25</v>
      </c>
      <c r="F18" s="188" t="s">
        <v>415</v>
      </c>
      <c r="G18" s="413">
        <v>0.27360230000000002</v>
      </c>
      <c r="H18" s="414"/>
      <c r="I18" s="414">
        <v>3.9528399999999998E-2</v>
      </c>
      <c r="J18" s="415"/>
    </row>
    <row r="19" spans="1:10" s="145" customFormat="1" ht="11.45" customHeight="1" x14ac:dyDescent="0.2">
      <c r="A19" s="52">
        <v>1997</v>
      </c>
      <c r="B19" s="360" t="s">
        <v>460</v>
      </c>
      <c r="C19" s="52" t="s">
        <v>559</v>
      </c>
      <c r="D19" s="187" t="s">
        <v>12</v>
      </c>
      <c r="E19" s="187" t="s">
        <v>26</v>
      </c>
      <c r="F19" s="188" t="s">
        <v>415</v>
      </c>
      <c r="G19" s="413">
        <v>0.26875589999999999</v>
      </c>
      <c r="H19" s="414"/>
      <c r="I19" s="414">
        <v>5.6307799999999998E-2</v>
      </c>
      <c r="J19" s="415"/>
    </row>
    <row r="20" spans="1:10" s="145" customFormat="1" ht="11.45" customHeight="1" x14ac:dyDescent="0.2">
      <c r="A20" s="4">
        <v>1995</v>
      </c>
      <c r="B20" s="358" t="s">
        <v>460</v>
      </c>
      <c r="C20" s="4" t="s">
        <v>559</v>
      </c>
      <c r="D20" s="185" t="s">
        <v>12</v>
      </c>
      <c r="E20" s="185" t="s">
        <v>27</v>
      </c>
      <c r="F20" s="186" t="s">
        <v>416</v>
      </c>
      <c r="G20" s="407"/>
      <c r="H20" s="408"/>
      <c r="I20" s="408"/>
      <c r="J20" s="409"/>
    </row>
    <row r="21" spans="1:10" s="145" customFormat="1" ht="11.45" customHeight="1" x14ac:dyDescent="0.2">
      <c r="A21" s="52">
        <v>1994</v>
      </c>
      <c r="B21" s="360" t="s">
        <v>460</v>
      </c>
      <c r="C21" s="52" t="s">
        <v>559</v>
      </c>
      <c r="D21" s="187" t="s">
        <v>12</v>
      </c>
      <c r="E21" s="187" t="s">
        <v>28</v>
      </c>
      <c r="F21" s="188" t="s">
        <v>415</v>
      </c>
      <c r="G21" s="413">
        <v>0.25409559999999998</v>
      </c>
      <c r="H21" s="414"/>
      <c r="I21" s="414">
        <v>2.7855899999999999E-2</v>
      </c>
      <c r="J21" s="415"/>
    </row>
    <row r="22" spans="1:10" s="145" customFormat="1" ht="11.45" customHeight="1" x14ac:dyDescent="0.2">
      <c r="A22" s="10">
        <v>1987</v>
      </c>
      <c r="B22" s="361" t="s">
        <v>460</v>
      </c>
      <c r="C22" s="10" t="s">
        <v>559</v>
      </c>
      <c r="D22" s="323" t="s">
        <v>16</v>
      </c>
      <c r="E22" s="323" t="s">
        <v>29</v>
      </c>
      <c r="F22" s="324" t="s">
        <v>416</v>
      </c>
      <c r="G22" s="407"/>
      <c r="H22" s="408"/>
      <c r="I22" s="408"/>
      <c r="J22" s="409"/>
    </row>
    <row r="23" spans="1:10" s="145" customFormat="1" ht="11.45" customHeight="1" x14ac:dyDescent="0.2">
      <c r="A23" s="52">
        <v>2000</v>
      </c>
      <c r="B23" s="360" t="s">
        <v>461</v>
      </c>
      <c r="C23" s="52" t="s">
        <v>559</v>
      </c>
      <c r="D23" s="187" t="s">
        <v>10</v>
      </c>
      <c r="E23" s="187" t="s">
        <v>30</v>
      </c>
      <c r="F23" s="188" t="s">
        <v>415</v>
      </c>
      <c r="G23" s="416">
        <v>0.24549770000000001</v>
      </c>
      <c r="H23" s="417"/>
      <c r="I23" s="417">
        <v>-0.16477900000000001</v>
      </c>
      <c r="J23" s="418"/>
    </row>
    <row r="24" spans="1:10" s="145" customFormat="1" ht="11.45" customHeight="1" x14ac:dyDescent="0.2">
      <c r="A24" s="4">
        <v>1997</v>
      </c>
      <c r="B24" s="358" t="s">
        <v>461</v>
      </c>
      <c r="C24" s="4" t="s">
        <v>559</v>
      </c>
      <c r="D24" s="185" t="s">
        <v>12</v>
      </c>
      <c r="E24" s="185" t="s">
        <v>31</v>
      </c>
      <c r="F24" s="186" t="s">
        <v>314</v>
      </c>
      <c r="G24" s="407">
        <v>0.2171797</v>
      </c>
      <c r="H24" s="408">
        <v>0.3026414</v>
      </c>
      <c r="I24" s="408">
        <v>-0.12640419999999999</v>
      </c>
      <c r="J24" s="409">
        <v>-0.49998100000000001</v>
      </c>
    </row>
    <row r="25" spans="1:10" s="145" customFormat="1" ht="11.45" customHeight="1" x14ac:dyDescent="0.2">
      <c r="A25" s="52">
        <v>1995</v>
      </c>
      <c r="B25" s="360" t="s">
        <v>461</v>
      </c>
      <c r="C25" s="52" t="s">
        <v>559</v>
      </c>
      <c r="D25" s="187" t="s">
        <v>12</v>
      </c>
      <c r="E25" s="187" t="s">
        <v>32</v>
      </c>
      <c r="F25" s="188" t="s">
        <v>415</v>
      </c>
      <c r="G25" s="413">
        <v>0.28013919999999998</v>
      </c>
      <c r="H25" s="414"/>
      <c r="I25" s="414">
        <v>-7.9378199999999996E-2</v>
      </c>
      <c r="J25" s="415"/>
    </row>
    <row r="26" spans="1:10" s="145" customFormat="1" ht="11.45" customHeight="1" x14ac:dyDescent="0.2">
      <c r="A26" s="4">
        <v>1992</v>
      </c>
      <c r="B26" s="358" t="s">
        <v>461</v>
      </c>
      <c r="C26" s="4" t="s">
        <v>559</v>
      </c>
      <c r="D26" s="185" t="s">
        <v>14</v>
      </c>
      <c r="E26" s="185" t="s">
        <v>33</v>
      </c>
      <c r="F26" s="186" t="s">
        <v>314</v>
      </c>
      <c r="G26" s="407">
        <v>0.2256968</v>
      </c>
      <c r="H26" s="408">
        <v>0.26644410000000002</v>
      </c>
      <c r="I26" s="408">
        <v>-0.1442928</v>
      </c>
      <c r="J26" s="409">
        <v>-0.47295500000000001</v>
      </c>
    </row>
    <row r="27" spans="1:10" s="145" customFormat="1" ht="11.45" customHeight="1" x14ac:dyDescent="0.2">
      <c r="A27" s="52">
        <v>1988</v>
      </c>
      <c r="B27" s="360" t="s">
        <v>461</v>
      </c>
      <c r="C27" s="52" t="s">
        <v>559</v>
      </c>
      <c r="D27" s="187" t="s">
        <v>14</v>
      </c>
      <c r="E27" s="187" t="s">
        <v>34</v>
      </c>
      <c r="F27" s="188" t="s">
        <v>415</v>
      </c>
      <c r="G27" s="413">
        <v>0.27779520000000002</v>
      </c>
      <c r="H27" s="414"/>
      <c r="I27" s="414">
        <v>-7.30325E-2</v>
      </c>
      <c r="J27" s="415"/>
    </row>
    <row r="28" spans="1:10" s="145" customFormat="1" ht="11.45" customHeight="1" x14ac:dyDescent="0.2">
      <c r="A28" s="52">
        <v>1985</v>
      </c>
      <c r="B28" s="360" t="s">
        <v>461</v>
      </c>
      <c r="C28" s="52" t="s">
        <v>559</v>
      </c>
      <c r="D28" s="187" t="s">
        <v>16</v>
      </c>
      <c r="E28" s="187" t="s">
        <v>35</v>
      </c>
      <c r="F28" s="188" t="s">
        <v>415</v>
      </c>
      <c r="G28" s="419">
        <v>0.26778730000000001</v>
      </c>
      <c r="H28" s="420"/>
      <c r="I28" s="420">
        <v>-9.5028000000000001E-2</v>
      </c>
      <c r="J28" s="421"/>
    </row>
    <row r="29" spans="1:10" s="145" customFormat="1" ht="11.45" customHeight="1" x14ac:dyDescent="0.2">
      <c r="A29" s="7">
        <v>2013</v>
      </c>
      <c r="B29" s="359" t="s">
        <v>462</v>
      </c>
      <c r="C29" s="449" t="s">
        <v>562</v>
      </c>
      <c r="D29" s="321" t="s">
        <v>20</v>
      </c>
      <c r="E29" s="321" t="s">
        <v>36</v>
      </c>
      <c r="F29" s="322" t="s">
        <v>314</v>
      </c>
      <c r="G29" s="407">
        <v>0.20431579999999999</v>
      </c>
      <c r="H29" s="408">
        <v>8.9672500000000002E-2</v>
      </c>
      <c r="I29" s="408">
        <v>0.15791179999999999</v>
      </c>
      <c r="J29" s="409">
        <v>-0.58035530000000002</v>
      </c>
    </row>
    <row r="30" spans="1:10" s="145" customFormat="1" ht="11.45" customHeight="1" x14ac:dyDescent="0.2">
      <c r="A30" s="4">
        <v>2011</v>
      </c>
      <c r="B30" s="358" t="s">
        <v>462</v>
      </c>
      <c r="C30" s="4" t="s">
        <v>562</v>
      </c>
      <c r="D30" s="185" t="s">
        <v>4</v>
      </c>
      <c r="E30" s="185" t="s">
        <v>37</v>
      </c>
      <c r="F30" s="186" t="s">
        <v>314</v>
      </c>
      <c r="G30" s="407">
        <v>0.2015699</v>
      </c>
      <c r="H30" s="408">
        <v>8.5588700000000004E-2</v>
      </c>
      <c r="I30" s="408">
        <v>0.15331110000000001</v>
      </c>
      <c r="J30" s="409">
        <v>-0.58114529999999998</v>
      </c>
    </row>
    <row r="31" spans="1:10" s="145" customFormat="1" ht="11.45" customHeight="1" x14ac:dyDescent="0.2">
      <c r="A31" s="4">
        <v>2009</v>
      </c>
      <c r="B31" s="358" t="s">
        <v>462</v>
      </c>
      <c r="C31" s="4" t="s">
        <v>562</v>
      </c>
      <c r="D31" s="185" t="s">
        <v>6</v>
      </c>
      <c r="E31" s="185" t="s">
        <v>38</v>
      </c>
      <c r="F31" s="186" t="s">
        <v>314</v>
      </c>
      <c r="G31" s="407">
        <v>0.2100525</v>
      </c>
      <c r="H31" s="408">
        <v>8.3689799999999995E-2</v>
      </c>
      <c r="I31" s="408">
        <v>0.2007003</v>
      </c>
      <c r="J31" s="409">
        <v>-0.58975949999999999</v>
      </c>
    </row>
    <row r="32" spans="1:10" s="145" customFormat="1" ht="11.45" customHeight="1" x14ac:dyDescent="0.2">
      <c r="A32" s="10">
        <v>2006</v>
      </c>
      <c r="B32" s="361" t="s">
        <v>462</v>
      </c>
      <c r="C32" s="10" t="s">
        <v>562</v>
      </c>
      <c r="D32" s="323" t="s">
        <v>8</v>
      </c>
      <c r="E32" s="323" t="s">
        <v>39</v>
      </c>
      <c r="F32" s="324" t="s">
        <v>314</v>
      </c>
      <c r="G32" s="407">
        <v>0.20713290000000001</v>
      </c>
      <c r="H32" s="408">
        <v>8.1553799999999996E-2</v>
      </c>
      <c r="I32" s="408">
        <v>0.20580689999999999</v>
      </c>
      <c r="J32" s="409">
        <v>-0.57217280000000004</v>
      </c>
    </row>
    <row r="33" spans="1:10" s="145" customFormat="1" ht="11.45" customHeight="1" x14ac:dyDescent="0.2">
      <c r="A33" s="4">
        <v>2010</v>
      </c>
      <c r="B33" s="358" t="s">
        <v>463</v>
      </c>
      <c r="C33" s="4" t="s">
        <v>561</v>
      </c>
      <c r="D33" s="185" t="s">
        <v>4</v>
      </c>
      <c r="E33" s="185" t="s">
        <v>40</v>
      </c>
      <c r="F33" s="189" t="s">
        <v>314</v>
      </c>
      <c r="G33" s="404">
        <v>0.18174940000000001</v>
      </c>
      <c r="H33" s="405">
        <v>0.1890288</v>
      </c>
      <c r="I33" s="405">
        <v>-6.5555799999999997E-2</v>
      </c>
      <c r="J33" s="406">
        <v>-0.52254210000000001</v>
      </c>
    </row>
    <row r="34" spans="1:10" s="145" customFormat="1" ht="11.45" customHeight="1" x14ac:dyDescent="0.2">
      <c r="A34" s="4">
        <v>2007</v>
      </c>
      <c r="B34" s="358" t="s">
        <v>463</v>
      </c>
      <c r="C34" s="4" t="s">
        <v>561</v>
      </c>
      <c r="D34" s="185" t="s">
        <v>6</v>
      </c>
      <c r="E34" s="185" t="s">
        <v>41</v>
      </c>
      <c r="F34" s="189" t="s">
        <v>314</v>
      </c>
      <c r="G34" s="407">
        <v>0.16974310000000001</v>
      </c>
      <c r="H34" s="408">
        <v>0.1996763</v>
      </c>
      <c r="I34" s="408">
        <v>-7.4237800000000007E-2</v>
      </c>
      <c r="J34" s="409">
        <v>-0.50994249999999997</v>
      </c>
    </row>
    <row r="35" spans="1:10" s="145" customFormat="1" ht="11.45" customHeight="1" x14ac:dyDescent="0.2">
      <c r="A35" s="4">
        <v>2004</v>
      </c>
      <c r="B35" s="358" t="s">
        <v>463</v>
      </c>
      <c r="C35" s="4" t="s">
        <v>561</v>
      </c>
      <c r="D35" s="185" t="s">
        <v>8</v>
      </c>
      <c r="E35" s="185" t="s">
        <v>42</v>
      </c>
      <c r="F35" s="189" t="s">
        <v>314</v>
      </c>
      <c r="G35" s="407">
        <v>0.16996459999999999</v>
      </c>
      <c r="H35" s="408">
        <v>0.2120428</v>
      </c>
      <c r="I35" s="408">
        <v>-7.93296E-2</v>
      </c>
      <c r="J35" s="409">
        <v>-0.4981505</v>
      </c>
    </row>
    <row r="36" spans="1:10" s="145" customFormat="1" ht="11.45" customHeight="1" x14ac:dyDescent="0.2">
      <c r="A36" s="4">
        <v>2000</v>
      </c>
      <c r="B36" s="358" t="s">
        <v>463</v>
      </c>
      <c r="C36" s="4" t="s">
        <v>561</v>
      </c>
      <c r="D36" s="185" t="s">
        <v>10</v>
      </c>
      <c r="E36" s="185" t="s">
        <v>43</v>
      </c>
      <c r="F36" s="189" t="s">
        <v>314</v>
      </c>
      <c r="G36" s="407">
        <v>0.15772459999999999</v>
      </c>
      <c r="H36" s="408">
        <v>0.23675579999999999</v>
      </c>
      <c r="I36" s="408">
        <v>-0.11668770000000001</v>
      </c>
      <c r="J36" s="409">
        <v>-0.49007079999999997</v>
      </c>
    </row>
    <row r="37" spans="1:10" s="145" customFormat="1" ht="11.45" customHeight="1" x14ac:dyDescent="0.2">
      <c r="A37" s="4">
        <v>1998</v>
      </c>
      <c r="B37" s="358" t="s">
        <v>463</v>
      </c>
      <c r="C37" s="4" t="s">
        <v>561</v>
      </c>
      <c r="D37" s="185" t="s">
        <v>10</v>
      </c>
      <c r="E37" s="185" t="s">
        <v>44</v>
      </c>
      <c r="F37" s="189" t="s">
        <v>314</v>
      </c>
      <c r="G37" s="407">
        <v>0.17461760000000001</v>
      </c>
      <c r="H37" s="408">
        <v>0.20167360000000001</v>
      </c>
      <c r="I37" s="408">
        <v>-0.1025397</v>
      </c>
      <c r="J37" s="409">
        <v>-0.5217929</v>
      </c>
    </row>
    <row r="38" spans="1:10" s="145" customFormat="1" ht="11.45" customHeight="1" x14ac:dyDescent="0.2">
      <c r="A38" s="4">
        <v>1997</v>
      </c>
      <c r="B38" s="358" t="s">
        <v>463</v>
      </c>
      <c r="C38" s="4" t="s">
        <v>561</v>
      </c>
      <c r="D38" s="185" t="s">
        <v>12</v>
      </c>
      <c r="E38" s="185" t="s">
        <v>45</v>
      </c>
      <c r="F38" s="189" t="s">
        <v>314</v>
      </c>
      <c r="G38" s="407">
        <v>0.1617468</v>
      </c>
      <c r="H38" s="408">
        <v>0.20320240000000001</v>
      </c>
      <c r="I38" s="408">
        <v>-0.14726449999999999</v>
      </c>
      <c r="J38" s="409">
        <v>-0.50195250000000002</v>
      </c>
    </row>
    <row r="39" spans="1:10" s="145" customFormat="1" ht="11.45" customHeight="1" x14ac:dyDescent="0.2">
      <c r="A39" s="4">
        <v>1994</v>
      </c>
      <c r="B39" s="358" t="s">
        <v>463</v>
      </c>
      <c r="C39" s="4" t="s">
        <v>561</v>
      </c>
      <c r="D39" s="185" t="s">
        <v>12</v>
      </c>
      <c r="E39" s="185" t="s">
        <v>46</v>
      </c>
      <c r="F39" s="189" t="s">
        <v>314</v>
      </c>
      <c r="G39" s="407">
        <v>0.17002159999999999</v>
      </c>
      <c r="H39" s="408">
        <v>0.19871249999999999</v>
      </c>
      <c r="I39" s="408">
        <v>-0.13710900000000001</v>
      </c>
      <c r="J39" s="409">
        <v>-0.5009034</v>
      </c>
    </row>
    <row r="40" spans="1:10" s="145" customFormat="1" ht="11.45" customHeight="1" x14ac:dyDescent="0.2">
      <c r="A40" s="4">
        <v>1991</v>
      </c>
      <c r="B40" s="358" t="s">
        <v>463</v>
      </c>
      <c r="C40" s="4" t="s">
        <v>561</v>
      </c>
      <c r="D40" s="185" t="s">
        <v>14</v>
      </c>
      <c r="E40" s="185" t="s">
        <v>47</v>
      </c>
      <c r="F40" s="189" t="s">
        <v>314</v>
      </c>
      <c r="G40" s="407">
        <v>0.15834229999999999</v>
      </c>
      <c r="H40" s="408">
        <v>0.19782839999999999</v>
      </c>
      <c r="I40" s="408">
        <v>-0.1089326</v>
      </c>
      <c r="J40" s="409">
        <v>-0.4861838</v>
      </c>
    </row>
    <row r="41" spans="1:10" s="145" customFormat="1" ht="11.45" customHeight="1" x14ac:dyDescent="0.2">
      <c r="A41" s="4">
        <v>1987</v>
      </c>
      <c r="B41" s="358" t="s">
        <v>463</v>
      </c>
      <c r="C41" s="4" t="s">
        <v>561</v>
      </c>
      <c r="D41" s="185" t="s">
        <v>16</v>
      </c>
      <c r="E41" s="185" t="s">
        <v>48</v>
      </c>
      <c r="F41" s="189" t="s">
        <v>314</v>
      </c>
      <c r="G41" s="407">
        <v>0.12794649999999999</v>
      </c>
      <c r="H41" s="408">
        <v>0.1897276</v>
      </c>
      <c r="I41" s="408">
        <v>-0.1842664</v>
      </c>
      <c r="J41" s="409">
        <v>-0.47569080000000002</v>
      </c>
    </row>
    <row r="42" spans="1:10" s="145" customFormat="1" ht="11.45" customHeight="1" x14ac:dyDescent="0.2">
      <c r="A42" s="4">
        <v>1981</v>
      </c>
      <c r="B42" s="358" t="s">
        <v>463</v>
      </c>
      <c r="C42" s="4" t="s">
        <v>561</v>
      </c>
      <c r="D42" s="185" t="s">
        <v>18</v>
      </c>
      <c r="E42" s="185" t="s">
        <v>49</v>
      </c>
      <c r="F42" s="189" t="s">
        <v>314</v>
      </c>
      <c r="G42" s="407">
        <v>0.1014477</v>
      </c>
      <c r="H42" s="408">
        <v>0.1534335</v>
      </c>
      <c r="I42" s="408">
        <v>-0.20590149999999999</v>
      </c>
      <c r="J42" s="409">
        <v>-0.4805623</v>
      </c>
    </row>
    <row r="43" spans="1:10" s="145" customFormat="1" ht="11.45" customHeight="1" x14ac:dyDescent="0.2">
      <c r="A43" s="4">
        <v>1975</v>
      </c>
      <c r="B43" s="358" t="s">
        <v>463</v>
      </c>
      <c r="C43" s="4" t="s">
        <v>561</v>
      </c>
      <c r="D43" s="185" t="s">
        <v>50</v>
      </c>
      <c r="E43" s="185" t="s">
        <v>51</v>
      </c>
      <c r="F43" s="189" t="s">
        <v>314</v>
      </c>
      <c r="G43" s="407">
        <v>0.1030329</v>
      </c>
      <c r="H43" s="408">
        <v>0.1469307</v>
      </c>
      <c r="I43" s="408">
        <v>-0.1859749</v>
      </c>
      <c r="J43" s="409">
        <v>-0.49110470000000001</v>
      </c>
    </row>
    <row r="44" spans="1:10" s="145" customFormat="1" ht="11.45" customHeight="1" x14ac:dyDescent="0.2">
      <c r="A44" s="4">
        <v>1971</v>
      </c>
      <c r="B44" s="358" t="s">
        <v>463</v>
      </c>
      <c r="C44" s="4" t="s">
        <v>561</v>
      </c>
      <c r="D44" s="185" t="s">
        <v>50</v>
      </c>
      <c r="E44" s="185" t="s">
        <v>52</v>
      </c>
      <c r="F44" s="189" t="s">
        <v>314</v>
      </c>
      <c r="G44" s="410">
        <v>7.6648900000000006E-2</v>
      </c>
      <c r="H44" s="411">
        <v>0.1482542</v>
      </c>
      <c r="I44" s="411">
        <v>-0.25992369999999998</v>
      </c>
      <c r="J44" s="412">
        <v>-0.52064569999999999</v>
      </c>
    </row>
    <row r="45" spans="1:10" s="145" customFormat="1" ht="11.45" customHeight="1" x14ac:dyDescent="0.2">
      <c r="A45" s="17">
        <v>2002</v>
      </c>
      <c r="B45" s="362" t="s">
        <v>464</v>
      </c>
      <c r="C45" s="17" t="s">
        <v>562</v>
      </c>
      <c r="D45" s="325" t="s">
        <v>10</v>
      </c>
      <c r="E45" s="325" t="s">
        <v>54</v>
      </c>
      <c r="F45" s="326" t="s">
        <v>416</v>
      </c>
      <c r="G45" s="407">
        <v>0.1270174</v>
      </c>
      <c r="H45" s="408">
        <v>5.1082599999999999E-2</v>
      </c>
      <c r="I45" s="411">
        <v>0.32398130000000003</v>
      </c>
      <c r="J45" s="412">
        <v>-0.48580849999999998</v>
      </c>
    </row>
    <row r="46" spans="1:10" s="145" customFormat="1" ht="11.45" customHeight="1" x14ac:dyDescent="0.2">
      <c r="A46" s="4">
        <v>2013</v>
      </c>
      <c r="B46" s="358" t="s">
        <v>465</v>
      </c>
      <c r="C46" s="4" t="s">
        <v>564</v>
      </c>
      <c r="D46" s="185" t="s">
        <v>20</v>
      </c>
      <c r="E46" s="185" t="s">
        <v>55</v>
      </c>
      <c r="F46" s="189" t="s">
        <v>416</v>
      </c>
      <c r="G46" s="404">
        <v>0.11182599999999999</v>
      </c>
      <c r="H46" s="405">
        <v>0.1248403</v>
      </c>
      <c r="I46" s="408">
        <v>0.25010080000000001</v>
      </c>
      <c r="J46" s="409">
        <v>-0.58372250000000003</v>
      </c>
    </row>
    <row r="47" spans="1:10" s="145" customFormat="1" ht="11.45" customHeight="1" x14ac:dyDescent="0.2">
      <c r="A47" s="4">
        <v>2010</v>
      </c>
      <c r="B47" s="358" t="s">
        <v>465</v>
      </c>
      <c r="C47" s="4" t="s">
        <v>564</v>
      </c>
      <c r="D47" s="185" t="s">
        <v>4</v>
      </c>
      <c r="E47" s="185" t="s">
        <v>56</v>
      </c>
      <c r="F47" s="189" t="s">
        <v>416</v>
      </c>
      <c r="G47" s="407">
        <v>0.1136006</v>
      </c>
      <c r="H47" s="408">
        <v>0.11376699999999999</v>
      </c>
      <c r="I47" s="408">
        <v>-0.19824539999999999</v>
      </c>
      <c r="J47" s="409">
        <v>-0.5795749</v>
      </c>
    </row>
    <row r="48" spans="1:10" s="145" customFormat="1" ht="11.45" customHeight="1" x14ac:dyDescent="0.2">
      <c r="A48" s="4">
        <v>2007</v>
      </c>
      <c r="B48" s="358" t="s">
        <v>465</v>
      </c>
      <c r="C48" s="4" t="s">
        <v>564</v>
      </c>
      <c r="D48" s="185" t="s">
        <v>6</v>
      </c>
      <c r="E48" s="185" t="s">
        <v>57</v>
      </c>
      <c r="F48" s="189" t="s">
        <v>416</v>
      </c>
      <c r="G48" s="407">
        <v>0.1034586</v>
      </c>
      <c r="H48" s="408">
        <v>0.1242673</v>
      </c>
      <c r="I48" s="408">
        <v>-0.18795129999999999</v>
      </c>
      <c r="J48" s="409">
        <v>-0.57151660000000004</v>
      </c>
    </row>
    <row r="49" spans="1:10" s="145" customFormat="1" ht="11.45" customHeight="1" x14ac:dyDescent="0.2">
      <c r="A49" s="4">
        <v>2004</v>
      </c>
      <c r="B49" s="358" t="s">
        <v>465</v>
      </c>
      <c r="C49" s="4" t="s">
        <v>564</v>
      </c>
      <c r="D49" s="185" t="s">
        <v>8</v>
      </c>
      <c r="E49" s="185" t="s">
        <v>59</v>
      </c>
      <c r="F49" s="189" t="s">
        <v>314</v>
      </c>
      <c r="G49" s="410">
        <v>8.2210800000000001E-2</v>
      </c>
      <c r="H49" s="411">
        <v>4.8519199999999998E-2</v>
      </c>
      <c r="I49" s="408">
        <v>-4.7128799999999998E-2</v>
      </c>
      <c r="J49" s="409">
        <v>-0.50372209999999995</v>
      </c>
    </row>
    <row r="50" spans="1:10" s="145" customFormat="1" ht="11.45" customHeight="1" x14ac:dyDescent="0.2">
      <c r="A50" s="7">
        <v>2013</v>
      </c>
      <c r="B50" s="359" t="s">
        <v>466</v>
      </c>
      <c r="C50" s="449" t="s">
        <v>565</v>
      </c>
      <c r="D50" s="321" t="s">
        <v>20</v>
      </c>
      <c r="E50" s="321" t="s">
        <v>60</v>
      </c>
      <c r="F50" s="327" t="s">
        <v>314</v>
      </c>
      <c r="G50" s="407">
        <v>0.2052271</v>
      </c>
      <c r="H50" s="408">
        <v>0.1380246</v>
      </c>
      <c r="I50" s="405">
        <v>-0.19842129999999999</v>
      </c>
      <c r="J50" s="406">
        <v>-0.5203276</v>
      </c>
    </row>
    <row r="51" spans="1:10" s="145" customFormat="1" ht="11.45" customHeight="1" x14ac:dyDescent="0.2">
      <c r="A51" s="4">
        <v>2010</v>
      </c>
      <c r="B51" s="358" t="s">
        <v>466</v>
      </c>
      <c r="C51" s="4" t="s">
        <v>565</v>
      </c>
      <c r="D51" s="185" t="s">
        <v>4</v>
      </c>
      <c r="E51" s="185" t="s">
        <v>61</v>
      </c>
      <c r="F51" s="189" t="s">
        <v>314</v>
      </c>
      <c r="G51" s="407">
        <v>0.20760239999999999</v>
      </c>
      <c r="H51" s="408">
        <v>0.13830970000000001</v>
      </c>
      <c r="I51" s="408">
        <v>-0.1763575</v>
      </c>
      <c r="J51" s="409">
        <v>-0.51102360000000002</v>
      </c>
    </row>
    <row r="52" spans="1:10" s="145" customFormat="1" ht="11.45" customHeight="1" x14ac:dyDescent="0.2">
      <c r="A52" s="4">
        <v>2007</v>
      </c>
      <c r="B52" s="358" t="s">
        <v>466</v>
      </c>
      <c r="C52" s="4" t="s">
        <v>565</v>
      </c>
      <c r="D52" s="185" t="s">
        <v>6</v>
      </c>
      <c r="E52" s="185" t="s">
        <v>62</v>
      </c>
      <c r="F52" s="189" t="s">
        <v>314</v>
      </c>
      <c r="G52" s="407">
        <v>0.2001645</v>
      </c>
      <c r="H52" s="408">
        <v>0.17023949999999999</v>
      </c>
      <c r="I52" s="408">
        <v>-0.22527659999999999</v>
      </c>
      <c r="J52" s="409">
        <v>-0.4981507</v>
      </c>
    </row>
    <row r="53" spans="1:10" s="145" customFormat="1" ht="11.45" customHeight="1" x14ac:dyDescent="0.2">
      <c r="A53" s="4">
        <v>2004</v>
      </c>
      <c r="B53" s="358" t="s">
        <v>466</v>
      </c>
      <c r="C53" s="4" t="s">
        <v>565</v>
      </c>
      <c r="D53" s="185" t="s">
        <v>8</v>
      </c>
      <c r="E53" s="185" t="s">
        <v>63</v>
      </c>
      <c r="F53" s="189" t="s">
        <v>314</v>
      </c>
      <c r="G53" s="407">
        <v>0.2068538</v>
      </c>
      <c r="H53" s="408">
        <v>0.17399049999999999</v>
      </c>
      <c r="I53" s="408">
        <v>-0.21665119999999999</v>
      </c>
      <c r="J53" s="409">
        <v>-0.49777450000000001</v>
      </c>
    </row>
    <row r="54" spans="1:10" s="145" customFormat="1" ht="11.45" customHeight="1" x14ac:dyDescent="0.2">
      <c r="A54" s="4">
        <v>2002</v>
      </c>
      <c r="B54" s="358" t="s">
        <v>466</v>
      </c>
      <c r="C54" s="4" t="s">
        <v>565</v>
      </c>
      <c r="D54" s="185" t="s">
        <v>10</v>
      </c>
      <c r="E54" s="185" t="s">
        <v>64</v>
      </c>
      <c r="F54" s="189" t="s">
        <v>314</v>
      </c>
      <c r="G54" s="407">
        <v>0.2091565</v>
      </c>
      <c r="H54" s="408">
        <v>0.1627931</v>
      </c>
      <c r="I54" s="408">
        <v>-0.24207339999999999</v>
      </c>
      <c r="J54" s="409">
        <v>-0.50843729999999998</v>
      </c>
    </row>
    <row r="55" spans="1:10" s="145" customFormat="1" ht="11.45" customHeight="1" x14ac:dyDescent="0.2">
      <c r="A55" s="4">
        <v>1996</v>
      </c>
      <c r="B55" s="358" t="s">
        <v>466</v>
      </c>
      <c r="C55" s="4" t="s">
        <v>565</v>
      </c>
      <c r="D55" s="185" t="s">
        <v>12</v>
      </c>
      <c r="E55" s="185" t="s">
        <v>65</v>
      </c>
      <c r="F55" s="189" t="s">
        <v>314</v>
      </c>
      <c r="G55" s="407">
        <v>0.16970109999999999</v>
      </c>
      <c r="H55" s="408">
        <v>0.1750005</v>
      </c>
      <c r="I55" s="408">
        <v>-0.29210340000000001</v>
      </c>
      <c r="J55" s="409">
        <v>-0.47163300000000002</v>
      </c>
    </row>
    <row r="56" spans="1:10" s="145" customFormat="1" ht="11.45" customHeight="1" x14ac:dyDescent="0.2">
      <c r="A56" s="10">
        <v>1992</v>
      </c>
      <c r="B56" s="361" t="s">
        <v>466</v>
      </c>
      <c r="C56" s="10" t="s">
        <v>565</v>
      </c>
      <c r="D56" s="323" t="s">
        <v>14</v>
      </c>
      <c r="E56" s="323" t="s">
        <v>66</v>
      </c>
      <c r="F56" s="328" t="s">
        <v>314</v>
      </c>
      <c r="G56" s="407">
        <v>0.24121000000000001</v>
      </c>
      <c r="H56" s="408">
        <v>0.1339748</v>
      </c>
      <c r="I56" s="411">
        <v>-0.2080099</v>
      </c>
      <c r="J56" s="412">
        <v>-0.41085880000000002</v>
      </c>
    </row>
    <row r="57" spans="1:10" s="145" customFormat="1" ht="11.45" customHeight="1" x14ac:dyDescent="0.2">
      <c r="A57" s="4">
        <v>2013</v>
      </c>
      <c r="B57" s="358" t="s">
        <v>467</v>
      </c>
      <c r="C57" s="4" t="s">
        <v>559</v>
      </c>
      <c r="D57" s="185" t="s">
        <v>20</v>
      </c>
      <c r="E57" s="185" t="s">
        <v>67</v>
      </c>
      <c r="F57" s="189" t="s">
        <v>314</v>
      </c>
      <c r="G57" s="404">
        <v>0.23573759999999999</v>
      </c>
      <c r="H57" s="405">
        <v>0.3214051</v>
      </c>
      <c r="I57" s="408">
        <v>-0.1991366</v>
      </c>
      <c r="J57" s="409">
        <v>-0.36431059999999998</v>
      </c>
    </row>
    <row r="58" spans="1:10" s="145" customFormat="1" ht="11.45" customHeight="1" x14ac:dyDescent="0.2">
      <c r="A58" s="4">
        <v>2010</v>
      </c>
      <c r="B58" s="358" t="s">
        <v>467</v>
      </c>
      <c r="C58" s="4" t="s">
        <v>559</v>
      </c>
      <c r="D58" s="185" t="s">
        <v>4</v>
      </c>
      <c r="E58" s="185" t="s">
        <v>68</v>
      </c>
      <c r="F58" s="189" t="s">
        <v>314</v>
      </c>
      <c r="G58" s="407">
        <v>0.22407060000000001</v>
      </c>
      <c r="H58" s="408">
        <v>0.31772479999999997</v>
      </c>
      <c r="I58" s="408">
        <v>-0.20893510000000001</v>
      </c>
      <c r="J58" s="409">
        <v>-0.36746390000000001</v>
      </c>
    </row>
    <row r="59" spans="1:10" s="145" customFormat="1" ht="11.45" customHeight="1" x14ac:dyDescent="0.2">
      <c r="A59" s="4">
        <v>2007</v>
      </c>
      <c r="B59" s="358" t="s">
        <v>467</v>
      </c>
      <c r="C59" s="4" t="s">
        <v>559</v>
      </c>
      <c r="D59" s="185" t="s">
        <v>6</v>
      </c>
      <c r="E59" s="185" t="s">
        <v>69</v>
      </c>
      <c r="F59" s="189" t="s">
        <v>314</v>
      </c>
      <c r="G59" s="407">
        <v>0.19991300000000001</v>
      </c>
      <c r="H59" s="408">
        <v>0.33533020000000002</v>
      </c>
      <c r="I59" s="408">
        <v>-0.23589170000000001</v>
      </c>
      <c r="J59" s="409">
        <v>-0.36511589999999999</v>
      </c>
    </row>
    <row r="60" spans="1:10" s="145" customFormat="1" ht="11.45" customHeight="1" x14ac:dyDescent="0.2">
      <c r="A60" s="4">
        <v>2004</v>
      </c>
      <c r="B60" s="358" t="s">
        <v>467</v>
      </c>
      <c r="C60" s="4" t="s">
        <v>559</v>
      </c>
      <c r="D60" s="185" t="s">
        <v>8</v>
      </c>
      <c r="E60" s="185" t="s">
        <v>70</v>
      </c>
      <c r="F60" s="189" t="s">
        <v>314</v>
      </c>
      <c r="G60" s="407">
        <v>0.22613800000000001</v>
      </c>
      <c r="H60" s="408">
        <v>0.32557950000000002</v>
      </c>
      <c r="I60" s="408">
        <v>-0.2232652</v>
      </c>
      <c r="J60" s="409">
        <v>-0.3617166</v>
      </c>
    </row>
    <row r="61" spans="1:10" s="145" customFormat="1" ht="11.45" customHeight="1" x14ac:dyDescent="0.2">
      <c r="A61" s="4">
        <v>2000</v>
      </c>
      <c r="B61" s="358" t="s">
        <v>467</v>
      </c>
      <c r="C61" s="4" t="s">
        <v>559</v>
      </c>
      <c r="D61" s="185" t="s">
        <v>10</v>
      </c>
      <c r="E61" s="185" t="s">
        <v>71</v>
      </c>
      <c r="F61" s="189" t="s">
        <v>314</v>
      </c>
      <c r="G61" s="407">
        <v>0.21155080000000001</v>
      </c>
      <c r="H61" s="408">
        <v>0.34137669999999998</v>
      </c>
      <c r="I61" s="408">
        <v>-0.24703629999999999</v>
      </c>
      <c r="J61" s="409">
        <v>-0.36425879999999999</v>
      </c>
    </row>
    <row r="62" spans="1:10" s="145" customFormat="1" ht="11.45" customHeight="1" x14ac:dyDescent="0.2">
      <c r="A62" s="4">
        <v>1995</v>
      </c>
      <c r="B62" s="358" t="s">
        <v>467</v>
      </c>
      <c r="C62" s="4" t="s">
        <v>559</v>
      </c>
      <c r="D62" s="185" t="s">
        <v>12</v>
      </c>
      <c r="E62" s="185" t="s">
        <v>72</v>
      </c>
      <c r="F62" s="189" t="s">
        <v>314</v>
      </c>
      <c r="G62" s="407">
        <v>0.2427706</v>
      </c>
      <c r="H62" s="408">
        <v>0.34142040000000001</v>
      </c>
      <c r="I62" s="408">
        <v>-0.206148</v>
      </c>
      <c r="J62" s="409">
        <v>-0.34542709999999999</v>
      </c>
    </row>
    <row r="63" spans="1:10" s="145" customFormat="1" ht="11.45" customHeight="1" x14ac:dyDescent="0.2">
      <c r="A63" s="4">
        <v>1992</v>
      </c>
      <c r="B63" s="358" t="s">
        <v>467</v>
      </c>
      <c r="C63" s="4" t="s">
        <v>559</v>
      </c>
      <c r="D63" s="185" t="s">
        <v>14</v>
      </c>
      <c r="E63" s="185" t="s">
        <v>73</v>
      </c>
      <c r="F63" s="189" t="s">
        <v>314</v>
      </c>
      <c r="G63" s="407">
        <v>0.2272255</v>
      </c>
      <c r="H63" s="408">
        <v>0.33394699999999999</v>
      </c>
      <c r="I63" s="408">
        <v>-0.1633809</v>
      </c>
      <c r="J63" s="409">
        <v>-0.38417889999999999</v>
      </c>
    </row>
    <row r="64" spans="1:10" s="145" customFormat="1" ht="11.45" customHeight="1" x14ac:dyDescent="0.2">
      <c r="A64" s="10">
        <v>1987</v>
      </c>
      <c r="B64" s="361" t="s">
        <v>467</v>
      </c>
      <c r="C64" s="4" t="s">
        <v>559</v>
      </c>
      <c r="D64" s="185" t="s">
        <v>16</v>
      </c>
      <c r="E64" s="185" t="s">
        <v>74</v>
      </c>
      <c r="F64" s="189" t="s">
        <v>314</v>
      </c>
      <c r="G64" s="410">
        <v>0.2053652</v>
      </c>
      <c r="H64" s="411">
        <v>0.31513390000000002</v>
      </c>
      <c r="I64" s="408">
        <v>-0.122006</v>
      </c>
      <c r="J64" s="409">
        <v>-0.35764010000000002</v>
      </c>
    </row>
    <row r="65" spans="1:10" s="145" customFormat="1" ht="11.45" customHeight="1" x14ac:dyDescent="0.2">
      <c r="A65" s="17">
        <v>2007</v>
      </c>
      <c r="B65" s="362" t="s">
        <v>468</v>
      </c>
      <c r="C65" s="17" t="s">
        <v>564</v>
      </c>
      <c r="D65" s="325" t="s">
        <v>6</v>
      </c>
      <c r="E65" s="325" t="s">
        <v>442</v>
      </c>
      <c r="F65" s="326" t="s">
        <v>314</v>
      </c>
      <c r="G65" s="422">
        <v>2.7653299999999999E-2</v>
      </c>
      <c r="H65" s="423">
        <v>2.3801099999999999E-2</v>
      </c>
      <c r="I65" s="423">
        <v>2.58216E-2</v>
      </c>
      <c r="J65" s="424">
        <v>0.16300480000000001</v>
      </c>
    </row>
    <row r="66" spans="1:10" s="145" customFormat="1" ht="11.45" customHeight="1" x14ac:dyDescent="0.2">
      <c r="A66" s="52">
        <v>2012</v>
      </c>
      <c r="B66" s="360" t="s">
        <v>469</v>
      </c>
      <c r="C66" s="52" t="s">
        <v>563</v>
      </c>
      <c r="D66" s="187" t="s">
        <v>20</v>
      </c>
      <c r="E66" s="187" t="s">
        <v>77</v>
      </c>
      <c r="F66" s="191" t="s">
        <v>415</v>
      </c>
      <c r="G66" s="425">
        <v>9.6814600000000001E-2</v>
      </c>
      <c r="H66" s="426"/>
      <c r="I66" s="426">
        <v>-3.9843999999999997E-2</v>
      </c>
      <c r="J66" s="427"/>
    </row>
    <row r="67" spans="1:10" s="145" customFormat="1" ht="11.45" customHeight="1" x14ac:dyDescent="0.2">
      <c r="A67" s="7">
        <v>2013</v>
      </c>
      <c r="B67" s="359" t="s">
        <v>470</v>
      </c>
      <c r="C67" s="449" t="s">
        <v>565</v>
      </c>
      <c r="D67" s="321" t="s">
        <v>20</v>
      </c>
      <c r="E67" s="321" t="s">
        <v>78</v>
      </c>
      <c r="F67" s="327" t="s">
        <v>314</v>
      </c>
      <c r="G67" s="407">
        <v>0.19119510000000001</v>
      </c>
      <c r="H67" s="408">
        <v>0.1500785</v>
      </c>
      <c r="I67" s="408">
        <v>2.24292E-2</v>
      </c>
      <c r="J67" s="409">
        <v>-0.50457529999999995</v>
      </c>
    </row>
    <row r="68" spans="1:10" s="145" customFormat="1" ht="11.45" customHeight="1" x14ac:dyDescent="0.2">
      <c r="A68" s="4">
        <v>2010</v>
      </c>
      <c r="B68" s="358" t="s">
        <v>470</v>
      </c>
      <c r="C68" s="4" t="s">
        <v>565</v>
      </c>
      <c r="D68" s="185" t="s">
        <v>4</v>
      </c>
      <c r="E68" s="185" t="s">
        <v>79</v>
      </c>
      <c r="F68" s="189" t="s">
        <v>314</v>
      </c>
      <c r="G68" s="407">
        <v>0.21029210000000001</v>
      </c>
      <c r="H68" s="408">
        <v>0.1551852</v>
      </c>
      <c r="I68" s="408">
        <v>5.5024999999999996E-3</v>
      </c>
      <c r="J68" s="409">
        <v>-0.48353210000000002</v>
      </c>
    </row>
    <row r="69" spans="1:10" s="145" customFormat="1" ht="11.45" customHeight="1" x14ac:dyDescent="0.2">
      <c r="A69" s="4">
        <v>2007</v>
      </c>
      <c r="B69" s="358" t="s">
        <v>470</v>
      </c>
      <c r="C69" s="4" t="s">
        <v>565</v>
      </c>
      <c r="D69" s="185" t="s">
        <v>6</v>
      </c>
      <c r="E69" s="185" t="s">
        <v>80</v>
      </c>
      <c r="F69" s="189" t="s">
        <v>314</v>
      </c>
      <c r="G69" s="407">
        <v>0.1544259</v>
      </c>
      <c r="H69" s="408">
        <v>0.15921850000000001</v>
      </c>
      <c r="I69" s="408">
        <v>-0.1066082</v>
      </c>
      <c r="J69" s="409">
        <v>-0.46614339999999999</v>
      </c>
    </row>
    <row r="70" spans="1:10" s="145" customFormat="1" ht="11.45" customHeight="1" x14ac:dyDescent="0.2">
      <c r="A70" s="4">
        <v>2004</v>
      </c>
      <c r="B70" s="358" t="s">
        <v>470</v>
      </c>
      <c r="C70" s="4" t="s">
        <v>565</v>
      </c>
      <c r="D70" s="185" t="s">
        <v>8</v>
      </c>
      <c r="E70" s="185" t="s">
        <v>81</v>
      </c>
      <c r="F70" s="189" t="s">
        <v>314</v>
      </c>
      <c r="G70" s="407">
        <v>0.17470910000000001</v>
      </c>
      <c r="H70" s="408">
        <v>0.16714490000000001</v>
      </c>
      <c r="I70" s="408">
        <v>-0.1072584</v>
      </c>
      <c r="J70" s="409">
        <v>-0.53680050000000001</v>
      </c>
    </row>
    <row r="71" spans="1:10" s="145" customFormat="1" ht="11.45" customHeight="1" x14ac:dyDescent="0.2">
      <c r="A71" s="10">
        <v>2000</v>
      </c>
      <c r="B71" s="361" t="s">
        <v>470</v>
      </c>
      <c r="C71" s="10" t="s">
        <v>565</v>
      </c>
      <c r="D71" s="323" t="s">
        <v>10</v>
      </c>
      <c r="E71" s="323" t="s">
        <v>83</v>
      </c>
      <c r="F71" s="328" t="s">
        <v>416</v>
      </c>
      <c r="G71" s="407">
        <v>0.22357750000000001</v>
      </c>
      <c r="H71" s="408">
        <v>0.1213707</v>
      </c>
      <c r="I71" s="408">
        <v>-2.7700800000000001E-2</v>
      </c>
      <c r="J71" s="409">
        <v>-0.17659749999999999</v>
      </c>
    </row>
    <row r="72" spans="1:10" s="145" customFormat="1" ht="11.45" customHeight="1" x14ac:dyDescent="0.2">
      <c r="A72" s="4">
        <v>2013</v>
      </c>
      <c r="B72" s="358" t="s">
        <v>471</v>
      </c>
      <c r="C72" s="4" t="s">
        <v>559</v>
      </c>
      <c r="D72" s="185" t="s">
        <v>20</v>
      </c>
      <c r="E72" s="185" t="s">
        <v>84</v>
      </c>
      <c r="F72" s="189" t="s">
        <v>314</v>
      </c>
      <c r="G72" s="404">
        <v>0.2548937</v>
      </c>
      <c r="H72" s="405">
        <v>0.2428553</v>
      </c>
      <c r="I72" s="405">
        <v>-3.3408399999999998E-2</v>
      </c>
      <c r="J72" s="406">
        <v>-0.44126130000000002</v>
      </c>
    </row>
    <row r="73" spans="1:10" s="145" customFormat="1" ht="11.45" customHeight="1" x14ac:dyDescent="0.2">
      <c r="A73" s="4">
        <v>2010</v>
      </c>
      <c r="B73" s="358" t="s">
        <v>471</v>
      </c>
      <c r="C73" s="4" t="s">
        <v>559</v>
      </c>
      <c r="D73" s="185" t="s">
        <v>4</v>
      </c>
      <c r="E73" s="185" t="s">
        <v>85</v>
      </c>
      <c r="F73" s="189" t="s">
        <v>314</v>
      </c>
      <c r="G73" s="407">
        <v>0.24576310000000001</v>
      </c>
      <c r="H73" s="408">
        <v>0.23315530000000001</v>
      </c>
      <c r="I73" s="408">
        <v>-5.24441E-2</v>
      </c>
      <c r="J73" s="409">
        <v>-0.43762879999999998</v>
      </c>
    </row>
    <row r="74" spans="1:10" s="145" customFormat="1" ht="11.45" customHeight="1" x14ac:dyDescent="0.2">
      <c r="A74" s="4">
        <v>2007</v>
      </c>
      <c r="B74" s="358" t="s">
        <v>471</v>
      </c>
      <c r="C74" s="4" t="s">
        <v>559</v>
      </c>
      <c r="D74" s="185" t="s">
        <v>6</v>
      </c>
      <c r="E74" s="185" t="s">
        <v>86</v>
      </c>
      <c r="F74" s="189" t="s">
        <v>314</v>
      </c>
      <c r="G74" s="407">
        <v>0.23460239999999999</v>
      </c>
      <c r="H74" s="408">
        <v>0.24164099999999999</v>
      </c>
      <c r="I74" s="408">
        <v>-3.8579500000000003E-2</v>
      </c>
      <c r="J74" s="409">
        <v>-0.43228090000000002</v>
      </c>
    </row>
    <row r="75" spans="1:10" s="145" customFormat="1" ht="11.45" customHeight="1" x14ac:dyDescent="0.2">
      <c r="A75" s="4">
        <v>2004</v>
      </c>
      <c r="B75" s="358" t="s">
        <v>471</v>
      </c>
      <c r="C75" s="4" t="s">
        <v>559</v>
      </c>
      <c r="D75" s="185" t="s">
        <v>8</v>
      </c>
      <c r="E75" s="185" t="s">
        <v>87</v>
      </c>
      <c r="F75" s="189" t="s">
        <v>314</v>
      </c>
      <c r="G75" s="407">
        <v>0.23389270000000001</v>
      </c>
      <c r="H75" s="408">
        <v>0.25596049999999998</v>
      </c>
      <c r="I75" s="408">
        <v>-6.1514899999999997E-2</v>
      </c>
      <c r="J75" s="409">
        <v>-0.43133749999999998</v>
      </c>
    </row>
    <row r="76" spans="1:10" s="145" customFormat="1" ht="11.45" customHeight="1" x14ac:dyDescent="0.2">
      <c r="A76" s="4">
        <v>2000</v>
      </c>
      <c r="B76" s="358" t="s">
        <v>471</v>
      </c>
      <c r="C76" s="4" t="s">
        <v>559</v>
      </c>
      <c r="D76" s="185" t="s">
        <v>10</v>
      </c>
      <c r="E76" s="185" t="s">
        <v>88</v>
      </c>
      <c r="F76" s="189" t="s">
        <v>314</v>
      </c>
      <c r="G76" s="407">
        <v>0.2364907</v>
      </c>
      <c r="H76" s="408">
        <v>0.27494449999999998</v>
      </c>
      <c r="I76" s="408">
        <v>-8.5522799999999996E-2</v>
      </c>
      <c r="J76" s="409">
        <v>-0.4243999</v>
      </c>
    </row>
    <row r="77" spans="1:10" s="145" customFormat="1" ht="11.45" customHeight="1" x14ac:dyDescent="0.2">
      <c r="A77" s="4">
        <v>1995</v>
      </c>
      <c r="B77" s="358" t="s">
        <v>471</v>
      </c>
      <c r="C77" s="4" t="s">
        <v>559</v>
      </c>
      <c r="D77" s="185" t="s">
        <v>12</v>
      </c>
      <c r="E77" s="185" t="s">
        <v>89</v>
      </c>
      <c r="F77" s="189" t="s">
        <v>314</v>
      </c>
      <c r="G77" s="407">
        <v>0.2992302</v>
      </c>
      <c r="H77" s="408">
        <v>0.28185399999999999</v>
      </c>
      <c r="I77" s="408">
        <v>-7.3569499999999996E-2</v>
      </c>
      <c r="J77" s="409">
        <v>-0.42026970000000002</v>
      </c>
    </row>
    <row r="78" spans="1:10" s="145" customFormat="1" ht="11.45" customHeight="1" x14ac:dyDescent="0.2">
      <c r="A78" s="4">
        <v>1991</v>
      </c>
      <c r="B78" s="358" t="s">
        <v>471</v>
      </c>
      <c r="C78" s="4" t="s">
        <v>559</v>
      </c>
      <c r="D78" s="185" t="s">
        <v>14</v>
      </c>
      <c r="E78" s="185" t="s">
        <v>90</v>
      </c>
      <c r="F78" s="189" t="s">
        <v>314</v>
      </c>
      <c r="G78" s="407">
        <v>0.22516059999999999</v>
      </c>
      <c r="H78" s="408">
        <v>0.24960499999999999</v>
      </c>
      <c r="I78" s="408">
        <v>-9.7187300000000004E-2</v>
      </c>
      <c r="J78" s="409">
        <v>-0.41271390000000002</v>
      </c>
    </row>
    <row r="79" spans="1:10" s="145" customFormat="1" ht="11.45" customHeight="1" x14ac:dyDescent="0.2">
      <c r="A79" s="4">
        <v>1987</v>
      </c>
      <c r="B79" s="358" t="s">
        <v>471</v>
      </c>
      <c r="C79" s="4" t="s">
        <v>559</v>
      </c>
      <c r="D79" s="185" t="s">
        <v>16</v>
      </c>
      <c r="E79" s="185" t="s">
        <v>91</v>
      </c>
      <c r="F79" s="189" t="s">
        <v>314</v>
      </c>
      <c r="G79" s="410">
        <v>0.1906185</v>
      </c>
      <c r="H79" s="411">
        <v>0.26598929999999998</v>
      </c>
      <c r="I79" s="411">
        <v>-0.15032029999999999</v>
      </c>
      <c r="J79" s="412">
        <v>-0.4136184</v>
      </c>
    </row>
    <row r="80" spans="1:10" s="145" customFormat="1" ht="11.45" customHeight="1" x14ac:dyDescent="0.2">
      <c r="A80" s="7">
        <v>2010</v>
      </c>
      <c r="B80" s="359" t="s">
        <v>472</v>
      </c>
      <c r="C80" s="449" t="s">
        <v>559</v>
      </c>
      <c r="D80" s="321" t="s">
        <v>4</v>
      </c>
      <c r="E80" s="321" t="s">
        <v>92</v>
      </c>
      <c r="F80" s="327" t="s">
        <v>416</v>
      </c>
      <c r="G80" s="407">
        <v>0.29139749999999998</v>
      </c>
      <c r="H80" s="408">
        <v>4.8361599999999998E-2</v>
      </c>
      <c r="I80" s="408">
        <v>8.1958900000000001E-2</v>
      </c>
      <c r="J80" s="409">
        <v>-0.52798719999999999</v>
      </c>
    </row>
    <row r="81" spans="1:10" s="145" customFormat="1" ht="11.45" customHeight="1" x14ac:dyDescent="0.2">
      <c r="A81" s="4">
        <v>2005</v>
      </c>
      <c r="B81" s="358" t="s">
        <v>472</v>
      </c>
      <c r="C81" s="4" t="s">
        <v>559</v>
      </c>
      <c r="D81" s="185" t="s">
        <v>8</v>
      </c>
      <c r="E81" s="185" t="s">
        <v>93</v>
      </c>
      <c r="F81" s="189" t="s">
        <v>416</v>
      </c>
      <c r="G81" s="407">
        <v>0.30313669999999998</v>
      </c>
      <c r="H81" s="408">
        <v>4.8126500000000003E-2</v>
      </c>
      <c r="I81" s="408">
        <v>0.1110623</v>
      </c>
      <c r="J81" s="409">
        <v>-0.47778870000000001</v>
      </c>
    </row>
    <row r="82" spans="1:10" s="145" customFormat="1" ht="11.45" customHeight="1" x14ac:dyDescent="0.2">
      <c r="A82" s="4">
        <v>2000</v>
      </c>
      <c r="B82" s="358" t="s">
        <v>472</v>
      </c>
      <c r="C82" s="4" t="s">
        <v>559</v>
      </c>
      <c r="D82" s="185" t="s">
        <v>10</v>
      </c>
      <c r="E82" s="185" t="s">
        <v>94</v>
      </c>
      <c r="F82" s="189" t="s">
        <v>416</v>
      </c>
      <c r="G82" s="407">
        <v>0.27543800000000002</v>
      </c>
      <c r="H82" s="408">
        <v>5.9767199999999999E-2</v>
      </c>
      <c r="I82" s="408">
        <v>4.68523E-2</v>
      </c>
      <c r="J82" s="409">
        <v>-0.56187710000000002</v>
      </c>
    </row>
    <row r="83" spans="1:10" s="145" customFormat="1" ht="11.45" customHeight="1" x14ac:dyDescent="0.2">
      <c r="A83" s="4">
        <v>1994</v>
      </c>
      <c r="B83" s="358" t="s">
        <v>472</v>
      </c>
      <c r="C83" s="4" t="s">
        <v>559</v>
      </c>
      <c r="D83" s="185" t="s">
        <v>12</v>
      </c>
      <c r="E83" s="185" t="s">
        <v>95</v>
      </c>
      <c r="F83" s="189" t="s">
        <v>416</v>
      </c>
      <c r="G83" s="407">
        <v>0.27943050000000003</v>
      </c>
      <c r="H83" s="408">
        <v>5.3432500000000001E-2</v>
      </c>
      <c r="I83" s="408">
        <v>6.8507799999999994E-2</v>
      </c>
      <c r="J83" s="409">
        <v>-0.39425310000000002</v>
      </c>
    </row>
    <row r="84" spans="1:10" s="145" customFormat="1" ht="11.45" customHeight="1" x14ac:dyDescent="0.2">
      <c r="A84" s="4">
        <v>1989</v>
      </c>
      <c r="B84" s="358" t="s">
        <v>472</v>
      </c>
      <c r="C84" s="4" t="s">
        <v>559</v>
      </c>
      <c r="D84" s="185" t="s">
        <v>14</v>
      </c>
      <c r="E84" s="185" t="s">
        <v>96</v>
      </c>
      <c r="F84" s="189" t="s">
        <v>416</v>
      </c>
      <c r="G84" s="407">
        <v>0.25726890000000002</v>
      </c>
      <c r="H84" s="408">
        <v>6.4673999999999995E-2</v>
      </c>
      <c r="I84" s="408">
        <v>2.7819400000000001E-2</v>
      </c>
      <c r="J84" s="409">
        <v>-0.49190289999999998</v>
      </c>
    </row>
    <row r="85" spans="1:10" s="145" customFormat="1" ht="11.45" customHeight="1" x14ac:dyDescent="0.2">
      <c r="A85" s="4">
        <v>1984</v>
      </c>
      <c r="B85" s="358" t="s">
        <v>472</v>
      </c>
      <c r="C85" s="4" t="s">
        <v>559</v>
      </c>
      <c r="D85" s="185" t="s">
        <v>16</v>
      </c>
      <c r="E85" s="185" t="s">
        <v>97</v>
      </c>
      <c r="F85" s="189" t="s">
        <v>416</v>
      </c>
      <c r="G85" s="407">
        <v>0.23041600000000001</v>
      </c>
      <c r="H85" s="408">
        <v>6.6499500000000003E-2</v>
      </c>
      <c r="I85" s="408">
        <v>2.5506899999999999E-2</v>
      </c>
      <c r="J85" s="409">
        <v>-0.4465594</v>
      </c>
    </row>
    <row r="86" spans="1:10" s="145" customFormat="1" ht="11.45" customHeight="1" x14ac:dyDescent="0.2">
      <c r="A86" s="10">
        <v>1978</v>
      </c>
      <c r="B86" s="361" t="s">
        <v>472</v>
      </c>
      <c r="C86" s="10" t="s">
        <v>559</v>
      </c>
      <c r="D86" s="323" t="s">
        <v>18</v>
      </c>
      <c r="E86" s="323" t="s">
        <v>98</v>
      </c>
      <c r="F86" s="328" t="s">
        <v>416</v>
      </c>
      <c r="G86" s="407">
        <v>0.20447689999999999</v>
      </c>
      <c r="H86" s="408">
        <v>5.4175599999999997E-2</v>
      </c>
      <c r="I86" s="408">
        <v>0.2480329</v>
      </c>
      <c r="J86" s="409">
        <v>-0.41889530000000003</v>
      </c>
    </row>
    <row r="87" spans="1:10" s="145" customFormat="1" ht="11.45" customHeight="1" x14ac:dyDescent="0.2">
      <c r="A87" s="52">
        <v>2013</v>
      </c>
      <c r="B87" s="360" t="s">
        <v>473</v>
      </c>
      <c r="C87" s="52" t="s">
        <v>560</v>
      </c>
      <c r="D87" s="187" t="s">
        <v>20</v>
      </c>
      <c r="E87" s="187" t="s">
        <v>99</v>
      </c>
      <c r="F87" s="191" t="s">
        <v>415</v>
      </c>
      <c r="G87" s="416">
        <v>0.1345644</v>
      </c>
      <c r="H87" s="417"/>
      <c r="I87" s="417">
        <v>-3.5533500000000003E-2</v>
      </c>
      <c r="J87" s="418"/>
    </row>
    <row r="88" spans="1:10" s="145" customFormat="1" ht="11.45" customHeight="1" x14ac:dyDescent="0.2">
      <c r="A88" s="52">
        <v>2010</v>
      </c>
      <c r="B88" s="360" t="s">
        <v>473</v>
      </c>
      <c r="C88" s="52" t="s">
        <v>560</v>
      </c>
      <c r="D88" s="187" t="s">
        <v>4</v>
      </c>
      <c r="E88" s="187" t="s">
        <v>100</v>
      </c>
      <c r="F88" s="191" t="s">
        <v>415</v>
      </c>
      <c r="G88" s="419">
        <v>0.14552290000000001</v>
      </c>
      <c r="H88" s="420"/>
      <c r="I88" s="420">
        <v>-1.5844199999999999E-2</v>
      </c>
      <c r="J88" s="421"/>
    </row>
    <row r="89" spans="1:10" s="145" customFormat="1" ht="11.45" customHeight="1" x14ac:dyDescent="0.2">
      <c r="A89" s="7">
        <v>2013</v>
      </c>
      <c r="B89" s="359" t="s">
        <v>475</v>
      </c>
      <c r="C89" s="449" t="s">
        <v>559</v>
      </c>
      <c r="D89" s="321" t="s">
        <v>20</v>
      </c>
      <c r="E89" s="321" t="s">
        <v>101</v>
      </c>
      <c r="F89" s="327" t="s">
        <v>314</v>
      </c>
      <c r="G89" s="407">
        <v>0.2242014</v>
      </c>
      <c r="H89" s="408">
        <v>0.26106859999999998</v>
      </c>
      <c r="I89" s="408">
        <v>-0.1183477</v>
      </c>
      <c r="J89" s="409">
        <v>-0.50985049999999998</v>
      </c>
    </row>
    <row r="90" spans="1:10" s="145" customFormat="1" ht="11.45" customHeight="1" x14ac:dyDescent="0.2">
      <c r="A90" s="4">
        <v>2010</v>
      </c>
      <c r="B90" s="358" t="s">
        <v>475</v>
      </c>
      <c r="C90" s="4" t="s">
        <v>559</v>
      </c>
      <c r="D90" s="185" t="s">
        <v>4</v>
      </c>
      <c r="E90" s="185" t="s">
        <v>102</v>
      </c>
      <c r="F90" s="189" t="s">
        <v>314</v>
      </c>
      <c r="G90" s="407">
        <v>0.2314551</v>
      </c>
      <c r="H90" s="408">
        <v>0.26263959999999997</v>
      </c>
      <c r="I90" s="408">
        <v>-0.1050707</v>
      </c>
      <c r="J90" s="409">
        <v>-0.50571350000000004</v>
      </c>
    </row>
    <row r="91" spans="1:10" s="145" customFormat="1" ht="11.45" customHeight="1" x14ac:dyDescent="0.2">
      <c r="A91" s="4">
        <v>2007</v>
      </c>
      <c r="B91" s="358" t="s">
        <v>475</v>
      </c>
      <c r="C91" s="4" t="s">
        <v>559</v>
      </c>
      <c r="D91" s="185" t="s">
        <v>6</v>
      </c>
      <c r="E91" s="185" t="s">
        <v>103</v>
      </c>
      <c r="F91" s="189" t="s">
        <v>314</v>
      </c>
      <c r="G91" s="407">
        <v>0.2217459</v>
      </c>
      <c r="H91" s="408">
        <v>0.26451239999999998</v>
      </c>
      <c r="I91" s="408">
        <v>-0.1097098</v>
      </c>
      <c r="J91" s="409">
        <v>-0.51280700000000001</v>
      </c>
    </row>
    <row r="92" spans="1:10" s="145" customFormat="1" ht="11.45" customHeight="1" x14ac:dyDescent="0.2">
      <c r="A92" s="4">
        <v>2004</v>
      </c>
      <c r="B92" s="358" t="s">
        <v>475</v>
      </c>
      <c r="C92" s="4" t="s">
        <v>559</v>
      </c>
      <c r="D92" s="185" t="s">
        <v>8</v>
      </c>
      <c r="E92" s="185" t="s">
        <v>104</v>
      </c>
      <c r="F92" s="189" t="s">
        <v>314</v>
      </c>
      <c r="G92" s="407">
        <v>0.22089710000000001</v>
      </c>
      <c r="H92" s="408">
        <v>0.25261549999999999</v>
      </c>
      <c r="I92" s="408">
        <v>-0.1035326</v>
      </c>
      <c r="J92" s="409">
        <v>-0.50685820000000004</v>
      </c>
    </row>
    <row r="93" spans="1:10" s="145" customFormat="1" ht="11.45" customHeight="1" x14ac:dyDescent="0.2">
      <c r="A93" s="4">
        <v>2000</v>
      </c>
      <c r="B93" s="358" t="s">
        <v>475</v>
      </c>
      <c r="C93" s="4" t="s">
        <v>559</v>
      </c>
      <c r="D93" s="185" t="s">
        <v>10</v>
      </c>
      <c r="E93" s="185" t="s">
        <v>105</v>
      </c>
      <c r="F93" s="189" t="s">
        <v>314</v>
      </c>
      <c r="G93" s="407">
        <v>0.20568980000000001</v>
      </c>
      <c r="H93" s="408">
        <v>0.2730842</v>
      </c>
      <c r="I93" s="408">
        <v>-0.121305</v>
      </c>
      <c r="J93" s="409">
        <v>-0.47990490000000002</v>
      </c>
    </row>
    <row r="94" spans="1:10" s="145" customFormat="1" ht="11.45" customHeight="1" x14ac:dyDescent="0.2">
      <c r="A94" s="4">
        <v>1994</v>
      </c>
      <c r="B94" s="358" t="s">
        <v>475</v>
      </c>
      <c r="C94" s="4" t="s">
        <v>559</v>
      </c>
      <c r="D94" s="185" t="s">
        <v>12</v>
      </c>
      <c r="E94" s="185" t="s">
        <v>106</v>
      </c>
      <c r="F94" s="189" t="s">
        <v>314</v>
      </c>
      <c r="G94" s="407">
        <v>0.18503739999999999</v>
      </c>
      <c r="H94" s="408">
        <v>0.25911889999999999</v>
      </c>
      <c r="I94" s="408">
        <v>-0.1844828</v>
      </c>
      <c r="J94" s="409">
        <v>-0.45971230000000002</v>
      </c>
    </row>
    <row r="95" spans="1:10" s="145" customFormat="1" ht="11.45" customHeight="1" x14ac:dyDescent="0.2">
      <c r="A95" s="4">
        <v>1989</v>
      </c>
      <c r="B95" s="358" t="s">
        <v>475</v>
      </c>
      <c r="C95" s="4" t="s">
        <v>559</v>
      </c>
      <c r="D95" s="185" t="s">
        <v>14</v>
      </c>
      <c r="E95" s="185" t="s">
        <v>107</v>
      </c>
      <c r="F95" s="189" t="s">
        <v>314</v>
      </c>
      <c r="G95" s="407">
        <v>0.16780490000000001</v>
      </c>
      <c r="H95" s="408">
        <v>0.27119290000000001</v>
      </c>
      <c r="I95" s="408">
        <v>-0.2626308</v>
      </c>
      <c r="J95" s="409">
        <v>-0.44280960000000003</v>
      </c>
    </row>
    <row r="96" spans="1:10" s="145" customFormat="1" ht="11.45" customHeight="1" x14ac:dyDescent="0.2">
      <c r="A96" s="4">
        <v>1984</v>
      </c>
      <c r="B96" s="358" t="s">
        <v>475</v>
      </c>
      <c r="C96" s="4" t="s">
        <v>559</v>
      </c>
      <c r="D96" s="185" t="s">
        <v>16</v>
      </c>
      <c r="E96" s="185" t="s">
        <v>108</v>
      </c>
      <c r="F96" s="189" t="s">
        <v>314</v>
      </c>
      <c r="G96" s="407">
        <v>0.16895109999999999</v>
      </c>
      <c r="H96" s="408">
        <v>0.25611830000000002</v>
      </c>
      <c r="I96" s="408">
        <v>-0.25043530000000003</v>
      </c>
      <c r="J96" s="409">
        <v>-0.44447740000000002</v>
      </c>
    </row>
    <row r="97" spans="1:10" s="145" customFormat="1" ht="11.45" customHeight="1" x14ac:dyDescent="0.2">
      <c r="A97" s="4">
        <v>1983</v>
      </c>
      <c r="B97" s="358" t="s">
        <v>475</v>
      </c>
      <c r="C97" s="4" t="s">
        <v>559</v>
      </c>
      <c r="D97" s="185" t="s">
        <v>16</v>
      </c>
      <c r="E97" s="185" t="s">
        <v>109</v>
      </c>
      <c r="F97" s="189" t="s">
        <v>314</v>
      </c>
      <c r="G97" s="407">
        <v>0.1787657</v>
      </c>
      <c r="H97" s="408">
        <v>0.18781439999999999</v>
      </c>
      <c r="I97" s="408">
        <v>-0.16203989999999999</v>
      </c>
      <c r="J97" s="409">
        <v>-0.4231164</v>
      </c>
    </row>
    <row r="98" spans="1:10" s="145" customFormat="1" ht="11.45" customHeight="1" x14ac:dyDescent="0.2">
      <c r="A98" s="4">
        <v>1981</v>
      </c>
      <c r="B98" s="358" t="s">
        <v>475</v>
      </c>
      <c r="C98" s="4" t="s">
        <v>559</v>
      </c>
      <c r="D98" s="185" t="s">
        <v>18</v>
      </c>
      <c r="E98" s="185" t="s">
        <v>110</v>
      </c>
      <c r="F98" s="189" t="s">
        <v>314</v>
      </c>
      <c r="G98" s="407">
        <v>0.1778487</v>
      </c>
      <c r="H98" s="408">
        <v>0.24155080000000001</v>
      </c>
      <c r="I98" s="408">
        <v>-0.2328327</v>
      </c>
      <c r="J98" s="409">
        <v>-0.41375299999999998</v>
      </c>
    </row>
    <row r="99" spans="1:10" s="145" customFormat="1" ht="11.45" customHeight="1" x14ac:dyDescent="0.2">
      <c r="A99" s="4">
        <v>1978</v>
      </c>
      <c r="B99" s="358" t="s">
        <v>475</v>
      </c>
      <c r="C99" s="4" t="s">
        <v>559</v>
      </c>
      <c r="D99" s="185" t="s">
        <v>50</v>
      </c>
      <c r="E99" s="185" t="s">
        <v>111</v>
      </c>
      <c r="F99" s="189" t="s">
        <v>314</v>
      </c>
      <c r="G99" s="407">
        <v>0.16913239999999999</v>
      </c>
      <c r="H99" s="408">
        <v>0.19219700000000001</v>
      </c>
      <c r="I99" s="408">
        <v>-0.1708828</v>
      </c>
      <c r="J99" s="409">
        <v>-0.42287819999999998</v>
      </c>
    </row>
    <row r="100" spans="1:10" s="145" customFormat="1" ht="11.45" customHeight="1" x14ac:dyDescent="0.2">
      <c r="A100" s="10">
        <v>1973</v>
      </c>
      <c r="B100" s="361" t="s">
        <v>475</v>
      </c>
      <c r="C100" s="10" t="s">
        <v>559</v>
      </c>
      <c r="D100" s="323" t="s">
        <v>50</v>
      </c>
      <c r="E100" s="323" t="s">
        <v>112</v>
      </c>
      <c r="F100" s="328" t="s">
        <v>314</v>
      </c>
      <c r="G100" s="407">
        <v>0.122071</v>
      </c>
      <c r="H100" s="408">
        <v>0.1867317</v>
      </c>
      <c r="I100" s="408">
        <v>9.1817899999999994E-2</v>
      </c>
      <c r="J100" s="409">
        <v>-0.37984899999999999</v>
      </c>
    </row>
    <row r="101" spans="1:10" s="145" customFormat="1" ht="11.45" customHeight="1" x14ac:dyDescent="0.2">
      <c r="A101" s="4">
        <v>2013</v>
      </c>
      <c r="B101" s="358" t="s">
        <v>474</v>
      </c>
      <c r="C101" s="4" t="s">
        <v>559</v>
      </c>
      <c r="D101" s="185" t="s">
        <v>20</v>
      </c>
      <c r="E101" s="185" t="s">
        <v>113</v>
      </c>
      <c r="F101" s="189" t="s">
        <v>314</v>
      </c>
      <c r="G101" s="404">
        <v>0.29631429999999997</v>
      </c>
      <c r="H101" s="405">
        <v>0.2045196</v>
      </c>
      <c r="I101" s="405">
        <v>0.17165169999999999</v>
      </c>
      <c r="J101" s="406">
        <v>-0.47346250000000001</v>
      </c>
    </row>
    <row r="102" spans="1:10" s="145" customFormat="1" ht="11.45" customHeight="1" x14ac:dyDescent="0.2">
      <c r="A102" s="4">
        <v>2010</v>
      </c>
      <c r="B102" s="358" t="s">
        <v>474</v>
      </c>
      <c r="C102" s="4" t="s">
        <v>559</v>
      </c>
      <c r="D102" s="185" t="s">
        <v>4</v>
      </c>
      <c r="E102" s="185" t="s">
        <v>114</v>
      </c>
      <c r="F102" s="189" t="s">
        <v>314</v>
      </c>
      <c r="G102" s="407">
        <v>0.26207900000000001</v>
      </c>
      <c r="H102" s="408">
        <v>0.21962470000000001</v>
      </c>
      <c r="I102" s="408">
        <v>0.13535559999999999</v>
      </c>
      <c r="J102" s="409">
        <v>-0.43136400000000003</v>
      </c>
    </row>
    <row r="103" spans="1:10" s="145" customFormat="1" ht="11.45" customHeight="1" x14ac:dyDescent="0.2">
      <c r="A103" s="4">
        <v>2007</v>
      </c>
      <c r="B103" s="358" t="s">
        <v>474</v>
      </c>
      <c r="C103" s="4" t="s">
        <v>559</v>
      </c>
      <c r="D103" s="185" t="s">
        <v>6</v>
      </c>
      <c r="E103" s="185" t="s">
        <v>115</v>
      </c>
      <c r="F103" s="189" t="s">
        <v>314</v>
      </c>
      <c r="G103" s="407">
        <v>0.20172100000000001</v>
      </c>
      <c r="H103" s="408">
        <v>0.24573200000000001</v>
      </c>
      <c r="I103" s="408">
        <v>-8.8942400000000005E-2</v>
      </c>
      <c r="J103" s="409">
        <v>-0.47274139999999998</v>
      </c>
    </row>
    <row r="104" spans="1:10" s="145" customFormat="1" ht="11.45" customHeight="1" x14ac:dyDescent="0.2">
      <c r="A104" s="52">
        <v>2004</v>
      </c>
      <c r="B104" s="360" t="s">
        <v>474</v>
      </c>
      <c r="C104" s="52" t="s">
        <v>559</v>
      </c>
      <c r="D104" s="187" t="s">
        <v>8</v>
      </c>
      <c r="E104" s="187" t="s">
        <v>116</v>
      </c>
      <c r="F104" s="191" t="s">
        <v>415</v>
      </c>
      <c r="G104" s="413">
        <v>0.21981220000000001</v>
      </c>
      <c r="H104" s="414"/>
      <c r="I104" s="414">
        <v>3.3350600000000001E-2</v>
      </c>
      <c r="J104" s="415"/>
    </row>
    <row r="105" spans="1:10" s="145" customFormat="1" ht="11.45" customHeight="1" x14ac:dyDescent="0.2">
      <c r="A105" s="52">
        <v>2000</v>
      </c>
      <c r="B105" s="360" t="s">
        <v>474</v>
      </c>
      <c r="C105" s="52" t="s">
        <v>559</v>
      </c>
      <c r="D105" s="187" t="s">
        <v>10</v>
      </c>
      <c r="E105" s="187" t="s">
        <v>117</v>
      </c>
      <c r="F105" s="191" t="s">
        <v>415</v>
      </c>
      <c r="G105" s="413">
        <v>0.2179055</v>
      </c>
      <c r="H105" s="414"/>
      <c r="I105" s="414">
        <v>-8.0992300000000003E-2</v>
      </c>
      <c r="J105" s="415"/>
    </row>
    <row r="106" spans="1:10" s="145" customFormat="1" ht="11.45" customHeight="1" x14ac:dyDescent="0.2">
      <c r="A106" s="52">
        <v>1995</v>
      </c>
      <c r="B106" s="360" t="s">
        <v>474</v>
      </c>
      <c r="C106" s="52" t="s">
        <v>559</v>
      </c>
      <c r="D106" s="187" t="s">
        <v>12</v>
      </c>
      <c r="E106" s="187" t="s">
        <v>118</v>
      </c>
      <c r="F106" s="191" t="s">
        <v>415</v>
      </c>
      <c r="G106" s="419">
        <v>0.20857970000000001</v>
      </c>
      <c r="H106" s="420"/>
      <c r="I106" s="420">
        <v>-7.5548799999999999E-2</v>
      </c>
      <c r="J106" s="421"/>
    </row>
    <row r="107" spans="1:10" s="145" customFormat="1" ht="11.45" customHeight="1" x14ac:dyDescent="0.2">
      <c r="A107" s="7">
        <v>2014</v>
      </c>
      <c r="B107" s="359" t="s">
        <v>476</v>
      </c>
      <c r="C107" s="449" t="s">
        <v>564</v>
      </c>
      <c r="D107" s="321" t="s">
        <v>20</v>
      </c>
      <c r="E107" s="166" t="s">
        <v>119</v>
      </c>
      <c r="F107" s="760" t="s">
        <v>314</v>
      </c>
      <c r="G107" s="761">
        <v>2.7992199999999998E-2</v>
      </c>
      <c r="H107" s="762">
        <v>0.1462435</v>
      </c>
      <c r="I107" s="762">
        <v>-3.9479E-2</v>
      </c>
      <c r="J107" s="763">
        <v>0.165405</v>
      </c>
    </row>
    <row r="108" spans="1:10" s="145" customFormat="1" ht="11.45" customHeight="1" x14ac:dyDescent="0.2">
      <c r="A108" s="4">
        <v>2011</v>
      </c>
      <c r="B108" s="358" t="s">
        <v>476</v>
      </c>
      <c r="C108" s="4" t="s">
        <v>564</v>
      </c>
      <c r="D108" s="185" t="s">
        <v>4</v>
      </c>
      <c r="E108" s="176" t="s">
        <v>120</v>
      </c>
      <c r="F108" s="194" t="s">
        <v>314</v>
      </c>
      <c r="G108" s="764">
        <v>1.88691E-2</v>
      </c>
      <c r="H108" s="765">
        <v>5.6307599999999999E-2</v>
      </c>
      <c r="I108" s="765">
        <v>-4.4248500000000003E-2</v>
      </c>
      <c r="J108" s="766">
        <v>0.16968</v>
      </c>
    </row>
    <row r="109" spans="1:10" s="145" customFormat="1" ht="11.45" customHeight="1" x14ac:dyDescent="0.2">
      <c r="A109" s="10">
        <v>2006</v>
      </c>
      <c r="B109" s="361" t="s">
        <v>476</v>
      </c>
      <c r="C109" s="10" t="s">
        <v>564</v>
      </c>
      <c r="D109" s="323" t="s">
        <v>8</v>
      </c>
      <c r="E109" s="767" t="s">
        <v>121</v>
      </c>
      <c r="F109" s="768" t="s">
        <v>314</v>
      </c>
      <c r="G109" s="769">
        <v>3.0126E-2</v>
      </c>
      <c r="H109" s="770">
        <v>5.9701400000000002E-2</v>
      </c>
      <c r="I109" s="770">
        <v>-1.3128600000000001E-2</v>
      </c>
      <c r="J109" s="771">
        <v>0.3184882</v>
      </c>
    </row>
    <row r="110" spans="1:10" s="145" customFormat="1" ht="11.45" customHeight="1" x14ac:dyDescent="0.2">
      <c r="A110" s="52">
        <v>2012</v>
      </c>
      <c r="B110" s="360" t="s">
        <v>477</v>
      </c>
      <c r="C110" s="52" t="s">
        <v>565</v>
      </c>
      <c r="D110" s="187" t="s">
        <v>20</v>
      </c>
      <c r="E110" s="772" t="s">
        <v>122</v>
      </c>
      <c r="F110" s="773" t="s">
        <v>415</v>
      </c>
      <c r="G110" s="774">
        <v>0.3261194</v>
      </c>
      <c r="H110" s="775"/>
      <c r="I110" s="775">
        <v>1.0796999999999999E-2</v>
      </c>
      <c r="J110" s="776"/>
    </row>
    <row r="111" spans="1:10" s="145" customFormat="1" ht="11.45" customHeight="1" x14ac:dyDescent="0.2">
      <c r="A111" s="52">
        <v>2009</v>
      </c>
      <c r="B111" s="360" t="s">
        <v>477</v>
      </c>
      <c r="C111" s="52" t="s">
        <v>565</v>
      </c>
      <c r="D111" s="187" t="s">
        <v>4</v>
      </c>
      <c r="E111" s="772" t="s">
        <v>123</v>
      </c>
      <c r="F111" s="773" t="s">
        <v>415</v>
      </c>
      <c r="G111" s="777">
        <v>0.3866581</v>
      </c>
      <c r="H111" s="778"/>
      <c r="I111" s="778">
        <v>1.73156E-2</v>
      </c>
      <c r="J111" s="779"/>
    </row>
    <row r="112" spans="1:10" s="145" customFormat="1" ht="11.45" customHeight="1" x14ac:dyDescent="0.2">
      <c r="A112" s="52">
        <v>2007</v>
      </c>
      <c r="B112" s="360" t="s">
        <v>477</v>
      </c>
      <c r="C112" s="52" t="s">
        <v>565</v>
      </c>
      <c r="D112" s="187" t="s">
        <v>6</v>
      </c>
      <c r="E112" s="772" t="s">
        <v>124</v>
      </c>
      <c r="F112" s="773" t="s">
        <v>415</v>
      </c>
      <c r="G112" s="777">
        <v>0.34702129999999998</v>
      </c>
      <c r="H112" s="778"/>
      <c r="I112" s="778">
        <v>3.7730699999999999E-2</v>
      </c>
      <c r="J112" s="779"/>
    </row>
    <row r="113" spans="1:10" s="145" customFormat="1" ht="11.45" customHeight="1" x14ac:dyDescent="0.2">
      <c r="A113" s="52">
        <v>2005</v>
      </c>
      <c r="B113" s="360" t="s">
        <v>477</v>
      </c>
      <c r="C113" s="52" t="s">
        <v>565</v>
      </c>
      <c r="D113" s="187" t="s">
        <v>8</v>
      </c>
      <c r="E113" s="772" t="s">
        <v>125</v>
      </c>
      <c r="F113" s="773" t="s">
        <v>415</v>
      </c>
      <c r="G113" s="777">
        <v>0.35362680000000002</v>
      </c>
      <c r="H113" s="778"/>
      <c r="I113" s="778">
        <v>1.4789800000000001E-2</v>
      </c>
      <c r="J113" s="779"/>
    </row>
    <row r="114" spans="1:10" s="145" customFormat="1" ht="11.45" customHeight="1" x14ac:dyDescent="0.2">
      <c r="A114" s="52">
        <v>1999</v>
      </c>
      <c r="B114" s="360" t="s">
        <v>477</v>
      </c>
      <c r="C114" s="52" t="s">
        <v>565</v>
      </c>
      <c r="D114" s="187" t="s">
        <v>10</v>
      </c>
      <c r="E114" s="772" t="s">
        <v>126</v>
      </c>
      <c r="F114" s="773" t="s">
        <v>415</v>
      </c>
      <c r="G114" s="777">
        <v>0.316355</v>
      </c>
      <c r="H114" s="778"/>
      <c r="I114" s="778">
        <v>-2.50294E-2</v>
      </c>
      <c r="J114" s="779"/>
    </row>
    <row r="115" spans="1:10" ht="11.45" customHeight="1" x14ac:dyDescent="0.2">
      <c r="A115" s="52">
        <v>1994</v>
      </c>
      <c r="B115" s="360" t="s">
        <v>477</v>
      </c>
      <c r="C115" s="52" t="s">
        <v>565</v>
      </c>
      <c r="D115" s="187" t="s">
        <v>12</v>
      </c>
      <c r="E115" s="772" t="s">
        <v>127</v>
      </c>
      <c r="F115" s="773" t="s">
        <v>415</v>
      </c>
      <c r="G115" s="777">
        <v>0.3300305</v>
      </c>
      <c r="H115" s="778"/>
      <c r="I115" s="778">
        <v>-6.4349999999999997E-3</v>
      </c>
      <c r="J115" s="779"/>
    </row>
    <row r="116" spans="1:10" ht="11.45" customHeight="1" x14ac:dyDescent="0.2">
      <c r="A116" s="52">
        <v>1991</v>
      </c>
      <c r="B116" s="360" t="s">
        <v>477</v>
      </c>
      <c r="C116" s="52" t="s">
        <v>565</v>
      </c>
      <c r="D116" s="187" t="s">
        <v>14</v>
      </c>
      <c r="E116" s="772" t="s">
        <v>128</v>
      </c>
      <c r="F116" s="773" t="s">
        <v>415</v>
      </c>
      <c r="G116" s="780">
        <v>0.31535449999999998</v>
      </c>
      <c r="H116" s="781"/>
      <c r="I116" s="781">
        <v>-1.3042700000000001E-2</v>
      </c>
      <c r="J116" s="782"/>
    </row>
    <row r="117" spans="1:10" ht="11.45" customHeight="1" x14ac:dyDescent="0.2">
      <c r="A117" s="7">
        <v>2010</v>
      </c>
      <c r="B117" s="359" t="s">
        <v>478</v>
      </c>
      <c r="C117" s="449" t="s">
        <v>560</v>
      </c>
      <c r="D117" s="321" t="s">
        <v>4</v>
      </c>
      <c r="E117" s="166" t="s">
        <v>129</v>
      </c>
      <c r="F117" s="760" t="s">
        <v>314</v>
      </c>
      <c r="G117" s="783">
        <v>0.16388720000000001</v>
      </c>
      <c r="H117" s="784">
        <v>0.26616040000000002</v>
      </c>
      <c r="I117" s="784">
        <v>-0.1251534</v>
      </c>
      <c r="J117" s="785">
        <v>-0.41128559999999997</v>
      </c>
    </row>
    <row r="118" spans="1:10" ht="11.45" customHeight="1" x14ac:dyDescent="0.2">
      <c r="A118" s="4">
        <v>2007</v>
      </c>
      <c r="B118" s="358" t="s">
        <v>478</v>
      </c>
      <c r="C118" s="4" t="s">
        <v>560</v>
      </c>
      <c r="D118" s="185" t="s">
        <v>6</v>
      </c>
      <c r="E118" s="176" t="s">
        <v>130</v>
      </c>
      <c r="F118" s="194" t="s">
        <v>314</v>
      </c>
      <c r="G118" s="783">
        <v>0.10926</v>
      </c>
      <c r="H118" s="784">
        <v>0.25890239999999998</v>
      </c>
      <c r="I118" s="784">
        <v>-0.2231216</v>
      </c>
      <c r="J118" s="785">
        <v>-0.37575720000000001</v>
      </c>
    </row>
    <row r="119" spans="1:10" ht="11.45" customHeight="1" x14ac:dyDescent="0.2">
      <c r="A119" s="10">
        <v>2004</v>
      </c>
      <c r="B119" s="361" t="s">
        <v>478</v>
      </c>
      <c r="C119" s="10" t="s">
        <v>560</v>
      </c>
      <c r="D119" s="323" t="s">
        <v>8</v>
      </c>
      <c r="E119" s="767" t="s">
        <v>131</v>
      </c>
      <c r="F119" s="768" t="s">
        <v>314</v>
      </c>
      <c r="G119" s="783">
        <v>0.12602260000000001</v>
      </c>
      <c r="H119" s="784">
        <v>0.27149010000000001</v>
      </c>
      <c r="I119" s="784">
        <v>-0.20202980000000001</v>
      </c>
      <c r="J119" s="785">
        <v>-0.37362780000000001</v>
      </c>
    </row>
    <row r="120" spans="1:10" ht="11.45" customHeight="1" x14ac:dyDescent="0.2">
      <c r="A120" s="52">
        <v>2011</v>
      </c>
      <c r="B120" s="360" t="s">
        <v>479</v>
      </c>
      <c r="C120" s="52" t="s">
        <v>562</v>
      </c>
      <c r="D120" s="187" t="s">
        <v>4</v>
      </c>
      <c r="E120" s="772" t="s">
        <v>132</v>
      </c>
      <c r="F120" s="773" t="s">
        <v>415</v>
      </c>
      <c r="G120" s="774">
        <v>6.9175799999999996E-2</v>
      </c>
      <c r="H120" s="775"/>
      <c r="I120" s="775">
        <v>0.12975349999999999</v>
      </c>
      <c r="J120" s="776"/>
    </row>
    <row r="121" spans="1:10" ht="11.45" customHeight="1" x14ac:dyDescent="0.2">
      <c r="A121" s="52">
        <v>2004</v>
      </c>
      <c r="B121" s="360" t="s">
        <v>479</v>
      </c>
      <c r="C121" s="52" t="s">
        <v>562</v>
      </c>
      <c r="D121" s="187" t="s">
        <v>8</v>
      </c>
      <c r="E121" s="772" t="s">
        <v>133</v>
      </c>
      <c r="F121" s="773" t="s">
        <v>415</v>
      </c>
      <c r="G121" s="780">
        <v>4.65601E-2</v>
      </c>
      <c r="H121" s="781"/>
      <c r="I121" s="781">
        <v>2.8753299999999999E-2</v>
      </c>
      <c r="J121" s="782"/>
    </row>
    <row r="122" spans="1:10" s="25" customFormat="1" ht="11.45" customHeight="1" x14ac:dyDescent="0.2">
      <c r="A122" s="7">
        <v>2010</v>
      </c>
      <c r="B122" s="359" t="s">
        <v>480</v>
      </c>
      <c r="C122" s="449" t="s">
        <v>559</v>
      </c>
      <c r="D122" s="321" t="s">
        <v>4</v>
      </c>
      <c r="E122" s="166" t="s">
        <v>134</v>
      </c>
      <c r="F122" s="760" t="s">
        <v>314</v>
      </c>
      <c r="G122" s="783">
        <v>0.2677968</v>
      </c>
      <c r="H122" s="784">
        <v>0.19209329999999999</v>
      </c>
      <c r="I122" s="784">
        <v>-8.65282E-2</v>
      </c>
      <c r="J122" s="785">
        <v>-0.60109840000000003</v>
      </c>
    </row>
    <row r="123" spans="1:10" s="25" customFormat="1" ht="11.45" customHeight="1" x14ac:dyDescent="0.2">
      <c r="A123" s="4">
        <v>2007</v>
      </c>
      <c r="B123" s="358" t="s">
        <v>480</v>
      </c>
      <c r="C123" s="4" t="s">
        <v>559</v>
      </c>
      <c r="D123" s="185" t="s">
        <v>6</v>
      </c>
      <c r="E123" s="176" t="s">
        <v>135</v>
      </c>
      <c r="F123" s="194" t="s">
        <v>314</v>
      </c>
      <c r="G123" s="783">
        <v>0.21044099999999999</v>
      </c>
      <c r="H123" s="784">
        <v>0.15276999999999999</v>
      </c>
      <c r="I123" s="784">
        <v>-0.13605829999999999</v>
      </c>
      <c r="J123" s="785">
        <v>-0.60249490000000006</v>
      </c>
    </row>
    <row r="124" spans="1:10" s="25" customFormat="1" ht="11.45" customHeight="1" x14ac:dyDescent="0.2">
      <c r="A124" s="4">
        <v>2004</v>
      </c>
      <c r="B124" s="358" t="s">
        <v>480</v>
      </c>
      <c r="C124" s="4" t="s">
        <v>559</v>
      </c>
      <c r="D124" s="185" t="s">
        <v>8</v>
      </c>
      <c r="E124" s="176" t="s">
        <v>136</v>
      </c>
      <c r="F124" s="194" t="s">
        <v>314</v>
      </c>
      <c r="G124" s="783">
        <v>0.18157090000000001</v>
      </c>
      <c r="H124" s="784">
        <v>0.16118199999999999</v>
      </c>
      <c r="I124" s="784">
        <v>-0.15785730000000001</v>
      </c>
      <c r="J124" s="785">
        <v>-0.59242019999999995</v>
      </c>
    </row>
    <row r="125" spans="1:10" s="25" customFormat="1" ht="11.45" customHeight="1" x14ac:dyDescent="0.2">
      <c r="A125" s="52">
        <v>2000</v>
      </c>
      <c r="B125" s="360" t="s">
        <v>480</v>
      </c>
      <c r="C125" s="52" t="s">
        <v>559</v>
      </c>
      <c r="D125" s="187" t="s">
        <v>10</v>
      </c>
      <c r="E125" s="772" t="s">
        <v>137</v>
      </c>
      <c r="F125" s="773" t="s">
        <v>415</v>
      </c>
      <c r="G125" s="777">
        <v>0.1684147</v>
      </c>
      <c r="H125" s="778"/>
      <c r="I125" s="778">
        <v>-0.20805899999999999</v>
      </c>
      <c r="J125" s="779"/>
    </row>
    <row r="126" spans="1:10" s="25" customFormat="1" ht="11.45" customHeight="1" x14ac:dyDescent="0.2">
      <c r="A126" s="52">
        <v>1996</v>
      </c>
      <c r="B126" s="360" t="s">
        <v>480</v>
      </c>
      <c r="C126" s="52" t="s">
        <v>559</v>
      </c>
      <c r="D126" s="187" t="s">
        <v>12</v>
      </c>
      <c r="E126" s="772" t="s">
        <v>138</v>
      </c>
      <c r="F126" s="773" t="s">
        <v>415</v>
      </c>
      <c r="G126" s="777">
        <v>0.20465220000000001</v>
      </c>
      <c r="H126" s="778"/>
      <c r="I126" s="778">
        <v>-0.17580480000000001</v>
      </c>
      <c r="J126" s="779"/>
    </row>
    <row r="127" spans="1:10" s="25" customFormat="1" ht="11.45" customHeight="1" x14ac:dyDescent="0.2">
      <c r="A127" s="52">
        <v>1995</v>
      </c>
      <c r="B127" s="360" t="s">
        <v>480</v>
      </c>
      <c r="C127" s="52" t="s">
        <v>559</v>
      </c>
      <c r="D127" s="187" t="s">
        <v>12</v>
      </c>
      <c r="E127" s="772" t="s">
        <v>139</v>
      </c>
      <c r="F127" s="773" t="s">
        <v>415</v>
      </c>
      <c r="G127" s="777">
        <v>0.19850580000000001</v>
      </c>
      <c r="H127" s="778"/>
      <c r="I127" s="778">
        <v>-0.18479039999999999</v>
      </c>
      <c r="J127" s="779"/>
    </row>
    <row r="128" spans="1:10" s="25" customFormat="1" ht="11.45" customHeight="1" x14ac:dyDescent="0.2">
      <c r="A128" s="52">
        <v>1994</v>
      </c>
      <c r="B128" s="360" t="s">
        <v>480</v>
      </c>
      <c r="C128" s="52" t="s">
        <v>559</v>
      </c>
      <c r="D128" s="187" t="s">
        <v>12</v>
      </c>
      <c r="E128" s="772" t="s">
        <v>140</v>
      </c>
      <c r="F128" s="773" t="s">
        <v>415</v>
      </c>
      <c r="G128" s="777">
        <v>0.20686099999999999</v>
      </c>
      <c r="H128" s="778"/>
      <c r="I128" s="778">
        <v>-0.2068007</v>
      </c>
      <c r="J128" s="779"/>
    </row>
    <row r="129" spans="1:10" s="25" customFormat="1" ht="11.45" customHeight="1" x14ac:dyDescent="0.2">
      <c r="A129" s="10">
        <v>1987</v>
      </c>
      <c r="B129" s="361" t="s">
        <v>480</v>
      </c>
      <c r="C129" s="10" t="s">
        <v>559</v>
      </c>
      <c r="D129" s="323" t="s">
        <v>16</v>
      </c>
      <c r="E129" s="767" t="s">
        <v>141</v>
      </c>
      <c r="F129" s="768" t="s">
        <v>314</v>
      </c>
      <c r="G129" s="783">
        <v>0.18859819999999999</v>
      </c>
      <c r="H129" s="784">
        <v>0.1989592</v>
      </c>
      <c r="I129" s="784">
        <v>-0.1486441</v>
      </c>
      <c r="J129" s="785">
        <v>-0.56736839999999999</v>
      </c>
    </row>
    <row r="130" spans="1:10" ht="11.45" customHeight="1" x14ac:dyDescent="0.2">
      <c r="A130" s="4">
        <v>2012</v>
      </c>
      <c r="B130" s="358" t="s">
        <v>481</v>
      </c>
      <c r="C130" s="4" t="s">
        <v>563</v>
      </c>
      <c r="D130" s="185" t="s">
        <v>20</v>
      </c>
      <c r="E130" s="176" t="s">
        <v>142</v>
      </c>
      <c r="F130" s="194" t="s">
        <v>314</v>
      </c>
      <c r="G130" s="786">
        <v>0.1481237</v>
      </c>
      <c r="H130" s="787">
        <v>0.1640462</v>
      </c>
      <c r="I130" s="787">
        <v>9.6457000000000001E-3</v>
      </c>
      <c r="J130" s="788">
        <v>-0.57067579999999996</v>
      </c>
    </row>
    <row r="131" spans="1:10" s="145" customFormat="1" ht="11.45" customHeight="1" x14ac:dyDescent="0.2">
      <c r="A131" s="4">
        <v>2010</v>
      </c>
      <c r="B131" s="358" t="s">
        <v>481</v>
      </c>
      <c r="C131" s="4" t="s">
        <v>563</v>
      </c>
      <c r="D131" s="185" t="s">
        <v>4</v>
      </c>
      <c r="E131" s="176" t="s">
        <v>143</v>
      </c>
      <c r="F131" s="194" t="s">
        <v>314</v>
      </c>
      <c r="G131" s="783">
        <v>0.15181020000000001</v>
      </c>
      <c r="H131" s="784">
        <v>0.16916790000000001</v>
      </c>
      <c r="I131" s="784">
        <v>1.04899E-2</v>
      </c>
      <c r="J131" s="785">
        <v>-0.57157460000000004</v>
      </c>
    </row>
    <row r="132" spans="1:10" s="145" customFormat="1" ht="11.45" customHeight="1" x14ac:dyDescent="0.2">
      <c r="A132" s="4">
        <v>2007</v>
      </c>
      <c r="B132" s="358" t="s">
        <v>481</v>
      </c>
      <c r="C132" s="4" t="s">
        <v>563</v>
      </c>
      <c r="D132" s="185" t="s">
        <v>6</v>
      </c>
      <c r="E132" s="176" t="s">
        <v>144</v>
      </c>
      <c r="F132" s="194" t="s">
        <v>314</v>
      </c>
      <c r="G132" s="783">
        <v>0.15552560000000001</v>
      </c>
      <c r="H132" s="784">
        <v>0.1897797</v>
      </c>
      <c r="I132" s="784">
        <v>-1.4093400000000001E-2</v>
      </c>
      <c r="J132" s="785">
        <v>-0.57958069999999995</v>
      </c>
    </row>
    <row r="133" spans="1:10" s="145" customFormat="1" ht="11.45" customHeight="1" x14ac:dyDescent="0.2">
      <c r="A133" s="4">
        <v>2005</v>
      </c>
      <c r="B133" s="358" t="s">
        <v>481</v>
      </c>
      <c r="C133" s="4" t="s">
        <v>563</v>
      </c>
      <c r="D133" s="185" t="s">
        <v>8</v>
      </c>
      <c r="E133" s="176" t="s">
        <v>145</v>
      </c>
      <c r="F133" s="194" t="s">
        <v>314</v>
      </c>
      <c r="G133" s="783">
        <v>0.1648425</v>
      </c>
      <c r="H133" s="784">
        <v>0.19244629999999999</v>
      </c>
      <c r="I133" s="784">
        <v>-3.9819E-3</v>
      </c>
      <c r="J133" s="785">
        <v>-0.57234839999999998</v>
      </c>
    </row>
    <row r="134" spans="1:10" s="145" customFormat="1" ht="11.45" customHeight="1" x14ac:dyDescent="0.2">
      <c r="A134" s="4">
        <v>2001</v>
      </c>
      <c r="B134" s="358" t="s">
        <v>481</v>
      </c>
      <c r="C134" s="4" t="s">
        <v>563</v>
      </c>
      <c r="D134" s="185" t="s">
        <v>10</v>
      </c>
      <c r="E134" s="176" t="s">
        <v>146</v>
      </c>
      <c r="F134" s="194" t="s">
        <v>314</v>
      </c>
      <c r="G134" s="783">
        <v>0.17871119999999999</v>
      </c>
      <c r="H134" s="784">
        <v>0.23804600000000001</v>
      </c>
      <c r="I134" s="784">
        <v>-3.7331700000000002E-2</v>
      </c>
      <c r="J134" s="785">
        <v>-0.58718170000000003</v>
      </c>
    </row>
    <row r="135" spans="1:10" s="145" customFormat="1" ht="11.45" customHeight="1" x14ac:dyDescent="0.2">
      <c r="A135" s="4">
        <v>1997</v>
      </c>
      <c r="B135" s="358" t="s">
        <v>481</v>
      </c>
      <c r="C135" s="4" t="s">
        <v>563</v>
      </c>
      <c r="D135" s="185" t="s">
        <v>12</v>
      </c>
      <c r="E135" s="176" t="s">
        <v>147</v>
      </c>
      <c r="F135" s="194" t="s">
        <v>314</v>
      </c>
      <c r="G135" s="783">
        <v>0.15960849999999999</v>
      </c>
      <c r="H135" s="784">
        <v>0.23553979999999999</v>
      </c>
      <c r="I135" s="784">
        <v>-2.50656E-2</v>
      </c>
      <c r="J135" s="785">
        <v>-0.570662</v>
      </c>
    </row>
    <row r="136" spans="1:10" s="145" customFormat="1" ht="11.45" customHeight="1" x14ac:dyDescent="0.2">
      <c r="A136" s="4">
        <v>1992</v>
      </c>
      <c r="B136" s="358" t="s">
        <v>481</v>
      </c>
      <c r="C136" s="4" t="s">
        <v>563</v>
      </c>
      <c r="D136" s="185" t="s">
        <v>14</v>
      </c>
      <c r="E136" s="176" t="s">
        <v>148</v>
      </c>
      <c r="F136" s="194" t="s">
        <v>314</v>
      </c>
      <c r="G136" s="783">
        <v>0.15504470000000001</v>
      </c>
      <c r="H136" s="784">
        <v>0.1963597</v>
      </c>
      <c r="I136" s="784">
        <v>-7.8382999999999994E-2</v>
      </c>
      <c r="J136" s="785">
        <v>-0.58076450000000002</v>
      </c>
    </row>
    <row r="137" spans="1:10" s="145" customFormat="1" ht="11.45" customHeight="1" x14ac:dyDescent="0.2">
      <c r="A137" s="4">
        <v>1986</v>
      </c>
      <c r="B137" s="358" t="s">
        <v>481</v>
      </c>
      <c r="C137" s="4" t="s">
        <v>563</v>
      </c>
      <c r="D137" s="185" t="s">
        <v>16</v>
      </c>
      <c r="E137" s="176" t="s">
        <v>149</v>
      </c>
      <c r="F137" s="194" t="s">
        <v>314</v>
      </c>
      <c r="G137" s="783">
        <v>0.1462426</v>
      </c>
      <c r="H137" s="784">
        <v>0.22840460000000001</v>
      </c>
      <c r="I137" s="784">
        <v>-0.10949449999999999</v>
      </c>
      <c r="J137" s="785">
        <v>-0.57673379999999996</v>
      </c>
    </row>
    <row r="138" spans="1:10" s="145" customFormat="1" ht="11.45" customHeight="1" x14ac:dyDescent="0.2">
      <c r="A138" s="4">
        <v>1979</v>
      </c>
      <c r="B138" s="358" t="s">
        <v>481</v>
      </c>
      <c r="C138" s="4" t="s">
        <v>563</v>
      </c>
      <c r="D138" s="185" t="s">
        <v>18</v>
      </c>
      <c r="E138" s="176" t="s">
        <v>150</v>
      </c>
      <c r="F138" s="194" t="s">
        <v>314</v>
      </c>
      <c r="G138" s="789">
        <v>0.109696</v>
      </c>
      <c r="H138" s="790">
        <v>0.29109699999999999</v>
      </c>
      <c r="I138" s="790">
        <v>-0.12915409999999999</v>
      </c>
      <c r="J138" s="791">
        <v>-0.50926970000000005</v>
      </c>
    </row>
    <row r="139" spans="1:10" s="145" customFormat="1" ht="11.45" customHeight="1" x14ac:dyDescent="0.2">
      <c r="A139" s="643">
        <v>2014</v>
      </c>
      <c r="B139" s="644" t="s">
        <v>482</v>
      </c>
      <c r="C139" s="645" t="s">
        <v>559</v>
      </c>
      <c r="D139" s="646" t="s">
        <v>20</v>
      </c>
      <c r="E139" s="792" t="s">
        <v>151</v>
      </c>
      <c r="F139" s="793" t="s">
        <v>415</v>
      </c>
      <c r="G139" s="794">
        <v>0.29994209999999999</v>
      </c>
      <c r="H139" s="795">
        <v>0.3309511</v>
      </c>
      <c r="I139" s="796">
        <v>-3.6576999999999998E-3</v>
      </c>
      <c r="J139" s="797">
        <v>-0.51248870000000002</v>
      </c>
    </row>
    <row r="140" spans="1:10" s="145" customFormat="1" ht="11.45" customHeight="1" x14ac:dyDescent="0.2">
      <c r="A140" s="270">
        <v>2010</v>
      </c>
      <c r="B140" s="631" t="s">
        <v>482</v>
      </c>
      <c r="C140" s="270" t="s">
        <v>559</v>
      </c>
      <c r="D140" s="329" t="s">
        <v>4</v>
      </c>
      <c r="E140" s="772" t="s">
        <v>152</v>
      </c>
      <c r="F140" s="773" t="s">
        <v>415</v>
      </c>
      <c r="G140" s="798">
        <v>0.28063389999999999</v>
      </c>
      <c r="H140" s="795">
        <v>0.3254108</v>
      </c>
      <c r="I140" s="799">
        <v>1.3020800000000001E-2</v>
      </c>
      <c r="J140" s="800">
        <v>-0.49040830000000002</v>
      </c>
    </row>
    <row r="141" spans="1:10" s="145" customFormat="1" ht="11.45" customHeight="1" x14ac:dyDescent="0.2">
      <c r="A141" s="270">
        <v>2008</v>
      </c>
      <c r="B141" s="631" t="s">
        <v>482</v>
      </c>
      <c r="C141" s="270" t="s">
        <v>559</v>
      </c>
      <c r="D141" s="329" t="s">
        <v>6</v>
      </c>
      <c r="E141" s="772" t="s">
        <v>153</v>
      </c>
      <c r="F141" s="773" t="s">
        <v>415</v>
      </c>
      <c r="G141" s="798">
        <v>0.2730168</v>
      </c>
      <c r="H141" s="795">
        <v>0.31058530000000001</v>
      </c>
      <c r="I141" s="799">
        <v>-8.0593000000000001E-3</v>
      </c>
      <c r="J141" s="800">
        <v>-0.47443079999999999</v>
      </c>
    </row>
    <row r="142" spans="1:10" s="145" customFormat="1" ht="11.45" customHeight="1" x14ac:dyDescent="0.2">
      <c r="A142" s="270">
        <v>2004</v>
      </c>
      <c r="B142" s="631" t="s">
        <v>482</v>
      </c>
      <c r="C142" s="270" t="s">
        <v>559</v>
      </c>
      <c r="D142" s="329" t="s">
        <v>8</v>
      </c>
      <c r="E142" s="772" t="s">
        <v>154</v>
      </c>
      <c r="F142" s="773" t="s">
        <v>415</v>
      </c>
      <c r="G142" s="798">
        <v>0.25635409999999997</v>
      </c>
      <c r="H142" s="795">
        <v>0.31974010000000003</v>
      </c>
      <c r="I142" s="799">
        <v>1.30729E-2</v>
      </c>
      <c r="J142" s="800">
        <v>-0.50982570000000005</v>
      </c>
    </row>
    <row r="143" spans="1:10" s="145" customFormat="1" ht="11.45" customHeight="1" x14ac:dyDescent="0.2">
      <c r="A143" s="270">
        <v>2000</v>
      </c>
      <c r="B143" s="631" t="s">
        <v>482</v>
      </c>
      <c r="C143" s="270" t="s">
        <v>559</v>
      </c>
      <c r="D143" s="329" t="s">
        <v>10</v>
      </c>
      <c r="E143" s="772" t="s">
        <v>155</v>
      </c>
      <c r="F143" s="773" t="s">
        <v>415</v>
      </c>
      <c r="G143" s="798">
        <v>0.24674080000000001</v>
      </c>
      <c r="H143" s="795"/>
      <c r="I143" s="799">
        <v>-1.4736E-3</v>
      </c>
      <c r="J143" s="800"/>
    </row>
    <row r="144" spans="1:10" s="145" customFormat="1" ht="11.45" customHeight="1" x14ac:dyDescent="0.2">
      <c r="A144" s="270">
        <v>1998</v>
      </c>
      <c r="B144" s="631" t="s">
        <v>482</v>
      </c>
      <c r="C144" s="270" t="s">
        <v>559</v>
      </c>
      <c r="D144" s="329" t="s">
        <v>10</v>
      </c>
      <c r="E144" s="772" t="s">
        <v>156</v>
      </c>
      <c r="F144" s="773" t="s">
        <v>415</v>
      </c>
      <c r="G144" s="798">
        <v>0.24816289999999999</v>
      </c>
      <c r="H144" s="795"/>
      <c r="I144" s="799">
        <v>-1.27855E-2</v>
      </c>
      <c r="J144" s="800"/>
    </row>
    <row r="145" spans="1:10" s="145" customFormat="1" ht="11.45" customHeight="1" x14ac:dyDescent="0.2">
      <c r="A145" s="270">
        <v>1995</v>
      </c>
      <c r="B145" s="631" t="s">
        <v>482</v>
      </c>
      <c r="C145" s="270" t="s">
        <v>559</v>
      </c>
      <c r="D145" s="329" t="s">
        <v>12</v>
      </c>
      <c r="E145" s="772" t="s">
        <v>157</v>
      </c>
      <c r="F145" s="773" t="s">
        <v>415</v>
      </c>
      <c r="G145" s="798">
        <v>0.25385400000000002</v>
      </c>
      <c r="H145" s="795"/>
      <c r="I145" s="799">
        <v>-7.9728000000000004E-3</v>
      </c>
      <c r="J145" s="800"/>
    </row>
    <row r="146" spans="1:10" s="145" customFormat="1" ht="11.45" customHeight="1" x14ac:dyDescent="0.2">
      <c r="A146" s="52">
        <v>1993</v>
      </c>
      <c r="B146" s="360" t="s">
        <v>482</v>
      </c>
      <c r="C146" s="52" t="s">
        <v>559</v>
      </c>
      <c r="D146" s="187" t="s">
        <v>12</v>
      </c>
      <c r="E146" s="187" t="s">
        <v>158</v>
      </c>
      <c r="F146" s="191" t="s">
        <v>415</v>
      </c>
      <c r="G146" s="413">
        <v>0.22658049999999999</v>
      </c>
      <c r="H146" s="414"/>
      <c r="I146" s="414">
        <v>1.69172E-2</v>
      </c>
      <c r="J146" s="415"/>
    </row>
    <row r="147" spans="1:10" s="145" customFormat="1" ht="11.45" customHeight="1" x14ac:dyDescent="0.2">
      <c r="A147" s="52">
        <v>1991</v>
      </c>
      <c r="B147" s="360" t="s">
        <v>482</v>
      </c>
      <c r="C147" s="52" t="s">
        <v>559</v>
      </c>
      <c r="D147" s="187" t="s">
        <v>14</v>
      </c>
      <c r="E147" s="187" t="s">
        <v>159</v>
      </c>
      <c r="F147" s="191" t="s">
        <v>415</v>
      </c>
      <c r="G147" s="413">
        <v>0.2066278</v>
      </c>
      <c r="H147" s="414"/>
      <c r="I147" s="414">
        <v>1.6995E-2</v>
      </c>
      <c r="J147" s="415"/>
    </row>
    <row r="148" spans="1:10" s="145" customFormat="1" ht="11.45" customHeight="1" x14ac:dyDescent="0.2">
      <c r="A148" s="52">
        <v>1989</v>
      </c>
      <c r="B148" s="360" t="s">
        <v>482</v>
      </c>
      <c r="C148" s="52" t="s">
        <v>559</v>
      </c>
      <c r="D148" s="187" t="s">
        <v>14</v>
      </c>
      <c r="E148" s="187" t="s">
        <v>160</v>
      </c>
      <c r="F148" s="191" t="s">
        <v>415</v>
      </c>
      <c r="G148" s="413">
        <v>0.1901679</v>
      </c>
      <c r="H148" s="414"/>
      <c r="I148" s="414">
        <v>4.4683599999999997E-2</v>
      </c>
      <c r="J148" s="415"/>
    </row>
    <row r="149" spans="1:10" s="145" customFormat="1" ht="11.45" customHeight="1" x14ac:dyDescent="0.2">
      <c r="A149" s="52">
        <v>1987</v>
      </c>
      <c r="B149" s="360" t="s">
        <v>482</v>
      </c>
      <c r="C149" s="52" t="s">
        <v>559</v>
      </c>
      <c r="D149" s="187" t="s">
        <v>16</v>
      </c>
      <c r="E149" s="187" t="s">
        <v>161</v>
      </c>
      <c r="F149" s="191" t="s">
        <v>415</v>
      </c>
      <c r="G149" s="413">
        <v>0.1831113</v>
      </c>
      <c r="H149" s="414"/>
      <c r="I149" s="414">
        <v>2.59636E-2</v>
      </c>
      <c r="J149" s="415"/>
    </row>
    <row r="150" spans="1:10" s="145" customFormat="1" ht="11.45" customHeight="1" x14ac:dyDescent="0.2">
      <c r="A150" s="68">
        <v>1986</v>
      </c>
      <c r="B150" s="363" t="s">
        <v>482</v>
      </c>
      <c r="C150" s="68" t="s">
        <v>559</v>
      </c>
      <c r="D150" s="192" t="s">
        <v>16</v>
      </c>
      <c r="E150" s="192" t="s">
        <v>162</v>
      </c>
      <c r="F150" s="193" t="s">
        <v>415</v>
      </c>
      <c r="G150" s="413">
        <v>0.20231650000000001</v>
      </c>
      <c r="H150" s="414"/>
      <c r="I150" s="414">
        <v>4.5334199999999998E-2</v>
      </c>
      <c r="J150" s="415"/>
    </row>
    <row r="151" spans="1:10" s="145" customFormat="1" ht="11.45" customHeight="1" x14ac:dyDescent="0.2">
      <c r="A151" s="4">
        <v>2008</v>
      </c>
      <c r="B151" s="358" t="s">
        <v>483</v>
      </c>
      <c r="C151" s="4" t="s">
        <v>566</v>
      </c>
      <c r="D151" s="185" t="s">
        <v>6</v>
      </c>
      <c r="E151" s="185" t="s">
        <v>164</v>
      </c>
      <c r="F151" s="189" t="s">
        <v>314</v>
      </c>
      <c r="G151" s="422">
        <v>0.1487781</v>
      </c>
      <c r="H151" s="423">
        <v>0.15480849999999999</v>
      </c>
      <c r="I151" s="423">
        <v>-3.6214700000000002E-2</v>
      </c>
      <c r="J151" s="424">
        <v>-0.42146869999999997</v>
      </c>
    </row>
    <row r="152" spans="1:10" s="145" customFormat="1" ht="11.45" customHeight="1" x14ac:dyDescent="0.2">
      <c r="A152" s="7">
        <v>2013</v>
      </c>
      <c r="B152" s="359" t="s">
        <v>484</v>
      </c>
      <c r="C152" s="449" t="s">
        <v>559</v>
      </c>
      <c r="D152" s="321" t="s">
        <v>20</v>
      </c>
      <c r="E152" s="321" t="s">
        <v>165</v>
      </c>
      <c r="F152" s="327" t="s">
        <v>314</v>
      </c>
      <c r="G152" s="407">
        <v>0.25956380000000001</v>
      </c>
      <c r="H152" s="408">
        <v>0.2269158</v>
      </c>
      <c r="I152" s="408">
        <v>0.1064148</v>
      </c>
      <c r="J152" s="409">
        <v>-0.44789410000000002</v>
      </c>
    </row>
    <row r="153" spans="1:10" s="145" customFormat="1" ht="11.45" customHeight="1" x14ac:dyDescent="0.2">
      <c r="A153" s="4">
        <v>2010</v>
      </c>
      <c r="B153" s="358" t="s">
        <v>484</v>
      </c>
      <c r="C153" s="4" t="s">
        <v>559</v>
      </c>
      <c r="D153" s="185" t="s">
        <v>4</v>
      </c>
      <c r="E153" s="185" t="s">
        <v>166</v>
      </c>
      <c r="F153" s="189" t="s">
        <v>314</v>
      </c>
      <c r="G153" s="407">
        <v>0.25283870000000003</v>
      </c>
      <c r="H153" s="408">
        <v>0.2104423</v>
      </c>
      <c r="I153" s="408">
        <v>5.8284299999999997E-2</v>
      </c>
      <c r="J153" s="409">
        <v>-0.44696380000000002</v>
      </c>
    </row>
    <row r="154" spans="1:10" s="145" customFormat="1" ht="11.45" customHeight="1" x14ac:dyDescent="0.2">
      <c r="A154" s="4">
        <v>2007</v>
      </c>
      <c r="B154" s="358" t="s">
        <v>484</v>
      </c>
      <c r="C154" s="4" t="s">
        <v>559</v>
      </c>
      <c r="D154" s="185" t="s">
        <v>4</v>
      </c>
      <c r="E154" s="185" t="s">
        <v>167</v>
      </c>
      <c r="F154" s="189" t="s">
        <v>314</v>
      </c>
      <c r="G154" s="407">
        <v>0.22115000000000001</v>
      </c>
      <c r="H154" s="408">
        <v>0.2101971</v>
      </c>
      <c r="I154" s="408">
        <v>2.1150000000000001E-3</v>
      </c>
      <c r="J154" s="409">
        <v>-0.45248509999999997</v>
      </c>
    </row>
    <row r="155" spans="1:10" s="145" customFormat="1" ht="11.45" customHeight="1" x14ac:dyDescent="0.2">
      <c r="A155" s="4">
        <v>2004</v>
      </c>
      <c r="B155" s="358" t="s">
        <v>484</v>
      </c>
      <c r="C155" s="4" t="s">
        <v>559</v>
      </c>
      <c r="D155" s="185" t="s">
        <v>8</v>
      </c>
      <c r="E155" s="185" t="s">
        <v>168</v>
      </c>
      <c r="F155" s="189" t="s">
        <v>314</v>
      </c>
      <c r="G155" s="407">
        <v>0.23272699999999999</v>
      </c>
      <c r="H155" s="408">
        <v>0.1943336</v>
      </c>
      <c r="I155" s="408">
        <v>2.8537E-2</v>
      </c>
      <c r="J155" s="409">
        <v>-0.4699914</v>
      </c>
    </row>
    <row r="156" spans="1:10" s="145" customFormat="1" ht="11.45" customHeight="1" x14ac:dyDescent="0.2">
      <c r="A156" s="52">
        <v>2000</v>
      </c>
      <c r="B156" s="360" t="s">
        <v>484</v>
      </c>
      <c r="C156" s="52" t="s">
        <v>559</v>
      </c>
      <c r="D156" s="187" t="s">
        <v>10</v>
      </c>
      <c r="E156" s="187" t="s">
        <v>169</v>
      </c>
      <c r="F156" s="191" t="s">
        <v>415</v>
      </c>
      <c r="G156" s="413">
        <v>0.25277670000000002</v>
      </c>
      <c r="H156" s="414"/>
      <c r="I156" s="414">
        <v>-4.6941999999999999E-3</v>
      </c>
      <c r="J156" s="415"/>
    </row>
    <row r="157" spans="1:10" s="145" customFormat="1" ht="11.45" customHeight="1" x14ac:dyDescent="0.2">
      <c r="A157" s="52">
        <v>1997</v>
      </c>
      <c r="B157" s="360" t="s">
        <v>484</v>
      </c>
      <c r="C157" s="52" t="s">
        <v>559</v>
      </c>
      <c r="D157" s="187" t="s">
        <v>12</v>
      </c>
      <c r="E157" s="187" t="s">
        <v>170</v>
      </c>
      <c r="F157" s="191" t="s">
        <v>415</v>
      </c>
      <c r="G157" s="413">
        <v>0.26230409999999998</v>
      </c>
      <c r="H157" s="414"/>
      <c r="I157" s="414">
        <v>3.9823999999999997E-3</v>
      </c>
      <c r="J157" s="415"/>
    </row>
    <row r="158" spans="1:10" s="145" customFormat="1" ht="11.45" customHeight="1" x14ac:dyDescent="0.2">
      <c r="A158" s="52">
        <v>1994</v>
      </c>
      <c r="B158" s="360" t="s">
        <v>484</v>
      </c>
      <c r="C158" s="52" t="s">
        <v>559</v>
      </c>
      <c r="D158" s="187" t="s">
        <v>12</v>
      </c>
      <c r="E158" s="187" t="s">
        <v>171</v>
      </c>
      <c r="F158" s="191" t="s">
        <v>415</v>
      </c>
      <c r="G158" s="413">
        <v>0.25018899999999999</v>
      </c>
      <c r="H158" s="414"/>
      <c r="I158" s="414">
        <v>9.8790000000000011E-4</v>
      </c>
      <c r="J158" s="415"/>
    </row>
    <row r="159" spans="1:10" s="145" customFormat="1" ht="11.45" customHeight="1" x14ac:dyDescent="0.2">
      <c r="A159" s="52">
        <v>1991</v>
      </c>
      <c r="B159" s="360" t="s">
        <v>484</v>
      </c>
      <c r="C159" s="52" t="s">
        <v>559</v>
      </c>
      <c r="D159" s="187" t="s">
        <v>14</v>
      </c>
      <c r="E159" s="187" t="s">
        <v>172</v>
      </c>
      <c r="F159" s="191" t="s">
        <v>415</v>
      </c>
      <c r="G159" s="413">
        <v>0.2307623</v>
      </c>
      <c r="H159" s="414"/>
      <c r="I159" s="414">
        <v>2.7089999999999999E-2</v>
      </c>
      <c r="J159" s="415"/>
    </row>
    <row r="160" spans="1:10" s="145" customFormat="1" ht="11.45" customHeight="1" x14ac:dyDescent="0.2">
      <c r="A160" s="68">
        <v>1985</v>
      </c>
      <c r="B160" s="363" t="s">
        <v>484</v>
      </c>
      <c r="C160" s="68" t="s">
        <v>559</v>
      </c>
      <c r="D160" s="192" t="s">
        <v>16</v>
      </c>
      <c r="E160" s="192" t="s">
        <v>173</v>
      </c>
      <c r="F160" s="193" t="s">
        <v>415</v>
      </c>
      <c r="G160" s="413">
        <v>0.22420409999999999</v>
      </c>
      <c r="H160" s="414"/>
      <c r="I160" s="414">
        <v>-1.0281200000000001E-2</v>
      </c>
      <c r="J160" s="415"/>
    </row>
    <row r="161" spans="1:10" s="145" customFormat="1" ht="11.45" customHeight="1" x14ac:dyDescent="0.2">
      <c r="A161" s="52">
        <v>2012</v>
      </c>
      <c r="B161" s="360" t="s">
        <v>485</v>
      </c>
      <c r="C161" s="52" t="s">
        <v>564</v>
      </c>
      <c r="D161" s="187" t="s">
        <v>20</v>
      </c>
      <c r="E161" s="187" t="s">
        <v>174</v>
      </c>
      <c r="F161" s="191" t="s">
        <v>415</v>
      </c>
      <c r="G161" s="416">
        <v>0.1130118</v>
      </c>
      <c r="H161" s="417"/>
      <c r="I161" s="417">
        <v>2.2407900000000001E-2</v>
      </c>
      <c r="J161" s="418"/>
    </row>
    <row r="162" spans="1:10" s="145" customFormat="1" ht="11.45" customHeight="1" x14ac:dyDescent="0.2">
      <c r="A162" s="52">
        <v>2010</v>
      </c>
      <c r="B162" s="360" t="s">
        <v>485</v>
      </c>
      <c r="C162" s="52" t="s">
        <v>564</v>
      </c>
      <c r="D162" s="187" t="s">
        <v>4</v>
      </c>
      <c r="E162" s="187" t="s">
        <v>175</v>
      </c>
      <c r="F162" s="191" t="s">
        <v>415</v>
      </c>
      <c r="G162" s="413">
        <v>0.1028852</v>
      </c>
      <c r="H162" s="414"/>
      <c r="I162" s="414">
        <v>-7.0454199999999995E-2</v>
      </c>
      <c r="J162" s="415"/>
    </row>
    <row r="163" spans="1:10" s="145" customFormat="1" ht="11.45" customHeight="1" x14ac:dyDescent="0.2">
      <c r="A163" s="52">
        <v>2008</v>
      </c>
      <c r="B163" s="360" t="s">
        <v>485</v>
      </c>
      <c r="C163" s="52" t="s">
        <v>564</v>
      </c>
      <c r="D163" s="187" t="s">
        <v>6</v>
      </c>
      <c r="E163" s="187" t="s">
        <v>176</v>
      </c>
      <c r="F163" s="191" t="s">
        <v>415</v>
      </c>
      <c r="G163" s="413">
        <v>9.0519100000000005E-2</v>
      </c>
      <c r="H163" s="414"/>
      <c r="I163" s="414">
        <v>0.1086825</v>
      </c>
      <c r="J163" s="415"/>
    </row>
    <row r="164" spans="1:10" s="145" customFormat="1" ht="11.45" customHeight="1" x14ac:dyDescent="0.2">
      <c r="A164" s="52">
        <v>2004</v>
      </c>
      <c r="B164" s="360" t="s">
        <v>485</v>
      </c>
      <c r="C164" s="52" t="s">
        <v>564</v>
      </c>
      <c r="D164" s="187" t="s">
        <v>8</v>
      </c>
      <c r="E164" s="187" t="s">
        <v>177</v>
      </c>
      <c r="F164" s="191" t="s">
        <v>415</v>
      </c>
      <c r="G164" s="413">
        <v>5.94265E-2</v>
      </c>
      <c r="H164" s="414"/>
      <c r="I164" s="414">
        <v>8.7157600000000002E-2</v>
      </c>
      <c r="J164" s="415"/>
    </row>
    <row r="165" spans="1:10" s="145" customFormat="1" ht="11.45" customHeight="1" x14ac:dyDescent="0.2">
      <c r="A165" s="52">
        <v>2002</v>
      </c>
      <c r="B165" s="360" t="s">
        <v>485</v>
      </c>
      <c r="C165" s="52" t="s">
        <v>564</v>
      </c>
      <c r="D165" s="187" t="s">
        <v>10</v>
      </c>
      <c r="E165" s="187" t="s">
        <v>178</v>
      </c>
      <c r="F165" s="191" t="s">
        <v>415</v>
      </c>
      <c r="G165" s="413">
        <v>5.3944899999999997E-2</v>
      </c>
      <c r="H165" s="414"/>
      <c r="I165" s="414">
        <v>9.0823899999999999E-2</v>
      </c>
      <c r="J165" s="415"/>
    </row>
    <row r="166" spans="1:10" s="145" customFormat="1" ht="11.45" customHeight="1" x14ac:dyDescent="0.2">
      <c r="A166" s="52">
        <v>2000</v>
      </c>
      <c r="B166" s="360" t="s">
        <v>485</v>
      </c>
      <c r="C166" s="52" t="s">
        <v>564</v>
      </c>
      <c r="D166" s="187" t="s">
        <v>10</v>
      </c>
      <c r="E166" s="187" t="s">
        <v>179</v>
      </c>
      <c r="F166" s="191" t="s">
        <v>415</v>
      </c>
      <c r="G166" s="413">
        <v>4.3616799999999997E-2</v>
      </c>
      <c r="H166" s="414"/>
      <c r="I166" s="414">
        <v>-7.9775999999999996E-3</v>
      </c>
      <c r="J166" s="415"/>
    </row>
    <row r="167" spans="1:10" s="145" customFormat="1" ht="11.45" customHeight="1" x14ac:dyDescent="0.2">
      <c r="A167" s="52">
        <v>1998</v>
      </c>
      <c r="B167" s="360" t="s">
        <v>485</v>
      </c>
      <c r="C167" s="52" t="s">
        <v>564</v>
      </c>
      <c r="D167" s="187" t="s">
        <v>10</v>
      </c>
      <c r="E167" s="187" t="s">
        <v>180</v>
      </c>
      <c r="F167" s="191" t="s">
        <v>415</v>
      </c>
      <c r="G167" s="413">
        <v>3.7097499999999999E-2</v>
      </c>
      <c r="H167" s="414"/>
      <c r="I167" s="414">
        <v>-6.1799000000000003E-3</v>
      </c>
      <c r="J167" s="415"/>
    </row>
    <row r="168" spans="1:10" s="145" customFormat="1" ht="11.45" customHeight="1" x14ac:dyDescent="0.2">
      <c r="A168" s="52">
        <v>1996</v>
      </c>
      <c r="B168" s="360" t="s">
        <v>485</v>
      </c>
      <c r="C168" s="52" t="s">
        <v>564</v>
      </c>
      <c r="D168" s="187" t="s">
        <v>12</v>
      </c>
      <c r="E168" s="187" t="s">
        <v>181</v>
      </c>
      <c r="F168" s="191" t="s">
        <v>415</v>
      </c>
      <c r="G168" s="413">
        <v>3.26252E-2</v>
      </c>
      <c r="H168" s="414"/>
      <c r="I168" s="414">
        <v>1.94796E-2</v>
      </c>
      <c r="J168" s="415"/>
    </row>
    <row r="169" spans="1:10" s="145" customFormat="1" ht="11.45" customHeight="1" x14ac:dyDescent="0.2">
      <c r="A169" s="52">
        <v>1994</v>
      </c>
      <c r="B169" s="360" t="s">
        <v>485</v>
      </c>
      <c r="C169" s="52" t="s">
        <v>564</v>
      </c>
      <c r="D169" s="187" t="s">
        <v>12</v>
      </c>
      <c r="E169" s="187" t="s">
        <v>182</v>
      </c>
      <c r="F169" s="191" t="s">
        <v>415</v>
      </c>
      <c r="G169" s="413">
        <v>3.3896000000000003E-2</v>
      </c>
      <c r="H169" s="414"/>
      <c r="I169" s="414">
        <v>2.51924E-2</v>
      </c>
      <c r="J169" s="415"/>
    </row>
    <row r="170" spans="1:10" s="145" customFormat="1" ht="11.45" customHeight="1" x14ac:dyDescent="0.2">
      <c r="A170" s="52">
        <v>1992</v>
      </c>
      <c r="B170" s="360" t="s">
        <v>485</v>
      </c>
      <c r="C170" s="52" t="s">
        <v>564</v>
      </c>
      <c r="D170" s="187" t="s">
        <v>14</v>
      </c>
      <c r="E170" s="187" t="s">
        <v>183</v>
      </c>
      <c r="F170" s="191" t="s">
        <v>415</v>
      </c>
      <c r="G170" s="413">
        <v>2.3624900000000001E-2</v>
      </c>
      <c r="H170" s="414"/>
      <c r="I170" s="414">
        <v>-1.2749399999999999E-2</v>
      </c>
      <c r="J170" s="415"/>
    </row>
    <row r="171" spans="1:10" s="145" customFormat="1" ht="11.45" customHeight="1" x14ac:dyDescent="0.2">
      <c r="A171" s="52">
        <v>1989</v>
      </c>
      <c r="B171" s="360" t="s">
        <v>485</v>
      </c>
      <c r="C171" s="52" t="s">
        <v>564</v>
      </c>
      <c r="D171" s="187" t="s">
        <v>14</v>
      </c>
      <c r="E171" s="187" t="s">
        <v>184</v>
      </c>
      <c r="F171" s="191" t="s">
        <v>415</v>
      </c>
      <c r="G171" s="413">
        <v>2.2273500000000002E-2</v>
      </c>
      <c r="H171" s="414"/>
      <c r="I171" s="414">
        <v>-1.87995E-2</v>
      </c>
      <c r="J171" s="415"/>
    </row>
    <row r="172" spans="1:10" s="145" customFormat="1" ht="11.45" customHeight="1" x14ac:dyDescent="0.2">
      <c r="A172" s="52">
        <v>1984</v>
      </c>
      <c r="B172" s="360" t="s">
        <v>485</v>
      </c>
      <c r="C172" s="52" t="s">
        <v>564</v>
      </c>
      <c r="D172" s="187" t="s">
        <v>16</v>
      </c>
      <c r="E172" s="187" t="s">
        <v>185</v>
      </c>
      <c r="F172" s="191" t="s">
        <v>415</v>
      </c>
      <c r="G172" s="419">
        <v>1.9356499999999999E-2</v>
      </c>
      <c r="H172" s="420"/>
      <c r="I172" s="420">
        <v>-2.1379100000000002E-2</v>
      </c>
      <c r="J172" s="421"/>
    </row>
    <row r="173" spans="1:10" s="145" customFormat="1" ht="11.45" customHeight="1" x14ac:dyDescent="0.2">
      <c r="A173" s="7">
        <v>2013</v>
      </c>
      <c r="B173" s="359" t="s">
        <v>486</v>
      </c>
      <c r="C173" s="449" t="s">
        <v>559</v>
      </c>
      <c r="D173" s="321" t="s">
        <v>4</v>
      </c>
      <c r="E173" s="321" t="s">
        <v>186</v>
      </c>
      <c r="F173" s="327" t="s">
        <v>314</v>
      </c>
      <c r="G173" s="407">
        <v>0.22156670000000001</v>
      </c>
      <c r="H173" s="408">
        <v>0.3255304</v>
      </c>
      <c r="I173" s="408">
        <v>-0.1171387</v>
      </c>
      <c r="J173" s="409">
        <v>-0.42243009999999998</v>
      </c>
    </row>
    <row r="174" spans="1:10" s="145" customFormat="1" ht="11.45" customHeight="1" x14ac:dyDescent="0.2">
      <c r="A174" s="4">
        <v>2010</v>
      </c>
      <c r="B174" s="358" t="s">
        <v>486</v>
      </c>
      <c r="C174" s="4" t="s">
        <v>559</v>
      </c>
      <c r="D174" s="185" t="s">
        <v>4</v>
      </c>
      <c r="E174" s="185" t="s">
        <v>187</v>
      </c>
      <c r="F174" s="189" t="s">
        <v>314</v>
      </c>
      <c r="G174" s="407">
        <v>0.21341789999999999</v>
      </c>
      <c r="H174" s="408">
        <v>0.34434999999999999</v>
      </c>
      <c r="I174" s="408">
        <v>-0.1355896</v>
      </c>
      <c r="J174" s="409">
        <v>-0.40195039999999999</v>
      </c>
    </row>
    <row r="175" spans="1:10" s="145" customFormat="1" ht="11.45" customHeight="1" x14ac:dyDescent="0.2">
      <c r="A175" s="4">
        <v>2007</v>
      </c>
      <c r="B175" s="358" t="s">
        <v>486</v>
      </c>
      <c r="C175" s="4" t="s">
        <v>559</v>
      </c>
      <c r="D175" s="185" t="s">
        <v>6</v>
      </c>
      <c r="E175" s="185" t="s">
        <v>188</v>
      </c>
      <c r="F175" s="189" t="s">
        <v>314</v>
      </c>
      <c r="G175" s="407">
        <v>0.19315869999999999</v>
      </c>
      <c r="H175" s="408">
        <v>0.32249919999999999</v>
      </c>
      <c r="I175" s="408">
        <v>-0.17509079999999999</v>
      </c>
      <c r="J175" s="409">
        <v>-0.43580419999999997</v>
      </c>
    </row>
    <row r="176" spans="1:10" s="145" customFormat="1" ht="11.45" customHeight="1" x14ac:dyDescent="0.2">
      <c r="A176" s="4">
        <v>2004</v>
      </c>
      <c r="B176" s="358" t="s">
        <v>486</v>
      </c>
      <c r="C176" s="4" t="s">
        <v>559</v>
      </c>
      <c r="D176" s="185" t="s">
        <v>8</v>
      </c>
      <c r="E176" s="185" t="s">
        <v>189</v>
      </c>
      <c r="F176" s="189" t="s">
        <v>314</v>
      </c>
      <c r="G176" s="407">
        <v>0.2111828</v>
      </c>
      <c r="H176" s="408">
        <v>0.32296930000000001</v>
      </c>
      <c r="I176" s="408">
        <v>-0.14665030000000001</v>
      </c>
      <c r="J176" s="409">
        <v>-0.41494389999999998</v>
      </c>
    </row>
    <row r="177" spans="1:10" s="145" customFormat="1" ht="11.45" customHeight="1" x14ac:dyDescent="0.2">
      <c r="A177" s="4">
        <v>1999</v>
      </c>
      <c r="B177" s="358" t="s">
        <v>486</v>
      </c>
      <c r="C177" s="4" t="s">
        <v>559</v>
      </c>
      <c r="D177" s="185" t="s">
        <v>10</v>
      </c>
      <c r="E177" s="185" t="s">
        <v>190</v>
      </c>
      <c r="F177" s="189" t="s">
        <v>314</v>
      </c>
      <c r="G177" s="407">
        <v>0.21151059999999999</v>
      </c>
      <c r="H177" s="408">
        <v>0.25833650000000002</v>
      </c>
      <c r="I177" s="408">
        <v>-0.1263456</v>
      </c>
      <c r="J177" s="409">
        <v>-0.40929320000000002</v>
      </c>
    </row>
    <row r="178" spans="1:10" s="145" customFormat="1" ht="11.45" customHeight="1" x14ac:dyDescent="0.2">
      <c r="A178" s="4">
        <v>1993</v>
      </c>
      <c r="B178" s="358" t="s">
        <v>486</v>
      </c>
      <c r="C178" s="4" t="s">
        <v>559</v>
      </c>
      <c r="D178" s="185" t="s">
        <v>12</v>
      </c>
      <c r="E178" s="185" t="s">
        <v>191</v>
      </c>
      <c r="F178" s="189" t="s">
        <v>314</v>
      </c>
      <c r="G178" s="407">
        <v>0.2326328</v>
      </c>
      <c r="H178" s="408">
        <v>0.32175559999999997</v>
      </c>
      <c r="I178" s="408">
        <v>-8.24381E-2</v>
      </c>
      <c r="J178" s="409">
        <v>-0.3858008</v>
      </c>
    </row>
    <row r="179" spans="1:10" s="145" customFormat="1" ht="11.45" customHeight="1" x14ac:dyDescent="0.2">
      <c r="A179" s="4">
        <v>1990</v>
      </c>
      <c r="B179" s="358" t="s">
        <v>486</v>
      </c>
      <c r="C179" s="4" t="s">
        <v>559</v>
      </c>
      <c r="D179" s="185" t="s">
        <v>14</v>
      </c>
      <c r="E179" s="185" t="s">
        <v>192</v>
      </c>
      <c r="F179" s="189" t="s">
        <v>314</v>
      </c>
      <c r="G179" s="407">
        <v>0.24104629999999999</v>
      </c>
      <c r="H179" s="408">
        <v>0.25921759999999999</v>
      </c>
      <c r="I179" s="408">
        <v>-7.3958399999999994E-2</v>
      </c>
      <c r="J179" s="409">
        <v>-0.34357720000000003</v>
      </c>
    </row>
    <row r="180" spans="1:10" s="145" customFormat="1" ht="11.45" customHeight="1" x14ac:dyDescent="0.2">
      <c r="A180" s="4">
        <v>1987</v>
      </c>
      <c r="B180" s="358" t="s">
        <v>486</v>
      </c>
      <c r="C180" s="4" t="s">
        <v>559</v>
      </c>
      <c r="D180" s="185" t="s">
        <v>16</v>
      </c>
      <c r="E180" s="185" t="s">
        <v>193</v>
      </c>
      <c r="F180" s="189" t="s">
        <v>314</v>
      </c>
      <c r="G180" s="407">
        <v>0.293964</v>
      </c>
      <c r="H180" s="408">
        <v>0.34050540000000001</v>
      </c>
      <c r="I180" s="408">
        <v>1.2803999999999999E-3</v>
      </c>
      <c r="J180" s="409">
        <v>-0.41206480000000001</v>
      </c>
    </row>
    <row r="181" spans="1:10" s="145" customFormat="1" ht="11.45" customHeight="1" x14ac:dyDescent="0.2">
      <c r="A181" s="10">
        <v>1983</v>
      </c>
      <c r="B181" s="361" t="s">
        <v>486</v>
      </c>
      <c r="C181" s="10" t="s">
        <v>559</v>
      </c>
      <c r="D181" s="323" t="s">
        <v>16</v>
      </c>
      <c r="E181" s="323" t="s">
        <v>194</v>
      </c>
      <c r="F181" s="328" t="s">
        <v>314</v>
      </c>
      <c r="G181" s="407">
        <v>0.28979660000000002</v>
      </c>
      <c r="H181" s="408">
        <v>0.31471529999999998</v>
      </c>
      <c r="I181" s="408">
        <v>-3.2550000000000001E-3</v>
      </c>
      <c r="J181" s="409">
        <v>-0.40439269999999999</v>
      </c>
    </row>
    <row r="182" spans="1:10" s="145" customFormat="1" ht="11.45" customHeight="1" x14ac:dyDescent="0.2">
      <c r="A182" s="176">
        <v>2013</v>
      </c>
      <c r="B182" s="364" t="s">
        <v>487</v>
      </c>
      <c r="C182" s="4" t="s">
        <v>560</v>
      </c>
      <c r="D182" s="166" t="s">
        <v>20</v>
      </c>
      <c r="E182" s="166" t="s">
        <v>195</v>
      </c>
      <c r="F182" s="194" t="s">
        <v>314</v>
      </c>
      <c r="G182" s="404">
        <v>0.23187840000000001</v>
      </c>
      <c r="H182" s="405">
        <v>0.25768380000000002</v>
      </c>
      <c r="I182" s="405">
        <v>-6.3567899999999997E-2</v>
      </c>
      <c r="J182" s="406">
        <v>-0.4225082</v>
      </c>
    </row>
    <row r="183" spans="1:10" s="145" customFormat="1" ht="11.45" customHeight="1" x14ac:dyDescent="0.2">
      <c r="A183" s="176">
        <v>2010</v>
      </c>
      <c r="B183" s="365" t="s">
        <v>487</v>
      </c>
      <c r="C183" s="4" t="s">
        <v>560</v>
      </c>
      <c r="D183" s="176" t="s">
        <v>4</v>
      </c>
      <c r="E183" s="176" t="s">
        <v>196</v>
      </c>
      <c r="F183" s="194" t="s">
        <v>314</v>
      </c>
      <c r="G183" s="407">
        <v>0.2330894</v>
      </c>
      <c r="H183" s="408">
        <v>0.25765290000000002</v>
      </c>
      <c r="I183" s="408">
        <v>-9.3137399999999995E-2</v>
      </c>
      <c r="J183" s="409">
        <v>-0.41578569999999998</v>
      </c>
    </row>
    <row r="184" spans="1:10" s="145" customFormat="1" ht="11.45" customHeight="1" x14ac:dyDescent="0.2">
      <c r="A184" s="176">
        <v>2007</v>
      </c>
      <c r="B184" s="365" t="s">
        <v>487</v>
      </c>
      <c r="C184" s="4" t="s">
        <v>560</v>
      </c>
      <c r="D184" s="176" t="s">
        <v>6</v>
      </c>
      <c r="E184" s="176" t="s">
        <v>197</v>
      </c>
      <c r="F184" s="194" t="s">
        <v>314</v>
      </c>
      <c r="G184" s="407">
        <v>0.22400600000000001</v>
      </c>
      <c r="H184" s="408">
        <v>0.25320540000000002</v>
      </c>
      <c r="I184" s="408">
        <v>-0.1027695</v>
      </c>
      <c r="J184" s="409">
        <v>-0.41447840000000002</v>
      </c>
    </row>
    <row r="185" spans="1:10" s="145" customFormat="1" ht="11.45" customHeight="1" x14ac:dyDescent="0.2">
      <c r="A185" s="4">
        <v>2004</v>
      </c>
      <c r="B185" s="358" t="s">
        <v>487</v>
      </c>
      <c r="C185" s="4" t="s">
        <v>560</v>
      </c>
      <c r="D185" s="176" t="s">
        <v>8</v>
      </c>
      <c r="E185" s="176" t="s">
        <v>198</v>
      </c>
      <c r="F185" s="194" t="s">
        <v>314</v>
      </c>
      <c r="G185" s="407">
        <v>0.22730829999999999</v>
      </c>
      <c r="H185" s="408">
        <v>0.24446090000000001</v>
      </c>
      <c r="I185" s="408">
        <v>-0.11930540000000001</v>
      </c>
      <c r="J185" s="409">
        <v>-0.40657739999999998</v>
      </c>
    </row>
    <row r="186" spans="1:10" s="145" customFormat="1" ht="11.45" customHeight="1" x14ac:dyDescent="0.2">
      <c r="A186" s="4">
        <v>2000</v>
      </c>
      <c r="B186" s="358" t="s">
        <v>487</v>
      </c>
      <c r="C186" s="4" t="s">
        <v>560</v>
      </c>
      <c r="D186" s="185" t="s">
        <v>10</v>
      </c>
      <c r="E186" s="185" t="s">
        <v>199</v>
      </c>
      <c r="F186" s="189" t="s">
        <v>314</v>
      </c>
      <c r="G186" s="407">
        <v>0.18387970000000001</v>
      </c>
      <c r="H186" s="408">
        <v>0.25043260000000001</v>
      </c>
      <c r="I186" s="408">
        <v>-0.19663900000000001</v>
      </c>
      <c r="J186" s="409">
        <v>-0.4143561</v>
      </c>
    </row>
    <row r="187" spans="1:10" s="145" customFormat="1" ht="11.45" customHeight="1" x14ac:dyDescent="0.2">
      <c r="A187" s="4">
        <v>1995</v>
      </c>
      <c r="B187" s="358" t="s">
        <v>487</v>
      </c>
      <c r="C187" s="4" t="s">
        <v>560</v>
      </c>
      <c r="D187" s="185" t="s">
        <v>12</v>
      </c>
      <c r="E187" s="185" t="s">
        <v>200</v>
      </c>
      <c r="F187" s="189" t="s">
        <v>314</v>
      </c>
      <c r="G187" s="407">
        <v>0.19264529999999999</v>
      </c>
      <c r="H187" s="408">
        <v>0.2435184</v>
      </c>
      <c r="I187" s="408">
        <v>-0.19522429999999999</v>
      </c>
      <c r="J187" s="409">
        <v>-0.41467019999999999</v>
      </c>
    </row>
    <row r="188" spans="1:10" s="145" customFormat="1" ht="11.45" customHeight="1" x14ac:dyDescent="0.2">
      <c r="A188" s="4">
        <v>1991</v>
      </c>
      <c r="B188" s="358" t="s">
        <v>487</v>
      </c>
      <c r="C188" s="4" t="s">
        <v>560</v>
      </c>
      <c r="D188" s="185" t="s">
        <v>14</v>
      </c>
      <c r="E188" s="185" t="s">
        <v>201</v>
      </c>
      <c r="F188" s="189" t="s">
        <v>314</v>
      </c>
      <c r="G188" s="407">
        <v>0.17193659999999999</v>
      </c>
      <c r="H188" s="408">
        <v>0.2268597</v>
      </c>
      <c r="I188" s="408">
        <v>-0.19300149999999999</v>
      </c>
      <c r="J188" s="409">
        <v>-0.41583310000000001</v>
      </c>
    </row>
    <row r="189" spans="1:10" s="145" customFormat="1" ht="11.45" customHeight="1" x14ac:dyDescent="0.2">
      <c r="A189" s="4">
        <v>1986</v>
      </c>
      <c r="B189" s="358" t="s">
        <v>487</v>
      </c>
      <c r="C189" s="4" t="s">
        <v>560</v>
      </c>
      <c r="D189" s="185" t="s">
        <v>16</v>
      </c>
      <c r="E189" s="185" t="s">
        <v>202</v>
      </c>
      <c r="F189" s="189" t="s">
        <v>314</v>
      </c>
      <c r="G189" s="407">
        <v>0.14003660000000001</v>
      </c>
      <c r="H189" s="408">
        <v>0.24151210000000001</v>
      </c>
      <c r="I189" s="408">
        <v>-0.24360670000000001</v>
      </c>
      <c r="J189" s="409">
        <v>-0.39112839999999999</v>
      </c>
    </row>
    <row r="190" spans="1:10" s="145" customFormat="1" ht="11.45" customHeight="1" x14ac:dyDescent="0.2">
      <c r="A190" s="4">
        <v>1979</v>
      </c>
      <c r="B190" s="358" t="s">
        <v>487</v>
      </c>
      <c r="C190" s="4" t="s">
        <v>560</v>
      </c>
      <c r="D190" s="185" t="s">
        <v>18</v>
      </c>
      <c r="E190" s="185" t="s">
        <v>203</v>
      </c>
      <c r="F190" s="189" t="s">
        <v>314</v>
      </c>
      <c r="G190" s="410">
        <v>0.12656310000000001</v>
      </c>
      <c r="H190" s="411">
        <v>0.25603710000000002</v>
      </c>
      <c r="I190" s="411">
        <v>-0.32341569999999997</v>
      </c>
      <c r="J190" s="412">
        <v>-0.43203740000000002</v>
      </c>
    </row>
    <row r="191" spans="1:10" s="145" customFormat="1" ht="11.45" customHeight="1" x14ac:dyDescent="0.2">
      <c r="A191" s="7">
        <v>2013</v>
      </c>
      <c r="B191" s="359" t="s">
        <v>488</v>
      </c>
      <c r="C191" s="449" t="s">
        <v>564</v>
      </c>
      <c r="D191" s="321" t="s">
        <v>20</v>
      </c>
      <c r="E191" s="321" t="s">
        <v>204</v>
      </c>
      <c r="F191" s="327" t="s">
        <v>314</v>
      </c>
      <c r="G191" s="407">
        <v>0.116475</v>
      </c>
      <c r="H191" s="408">
        <v>8.9320899999999995E-2</v>
      </c>
      <c r="I191" s="408">
        <v>0.11130909999999999</v>
      </c>
      <c r="J191" s="409">
        <v>-0.56542309999999996</v>
      </c>
    </row>
    <row r="192" spans="1:10" s="145" customFormat="1" ht="11.45" customHeight="1" x14ac:dyDescent="0.2">
      <c r="A192" s="4">
        <v>2010</v>
      </c>
      <c r="B192" s="358" t="s">
        <v>488</v>
      </c>
      <c r="C192" s="4" t="s">
        <v>564</v>
      </c>
      <c r="D192" s="185" t="s">
        <v>4</v>
      </c>
      <c r="E192" s="185" t="s">
        <v>205</v>
      </c>
      <c r="F192" s="189" t="s">
        <v>314</v>
      </c>
      <c r="G192" s="407">
        <v>0.1245248</v>
      </c>
      <c r="H192" s="408">
        <v>7.1976799999999994E-2</v>
      </c>
      <c r="I192" s="408">
        <v>6.0442200000000001E-2</v>
      </c>
      <c r="J192" s="409">
        <v>-0.57565889999999997</v>
      </c>
    </row>
    <row r="193" spans="1:10" s="145" customFormat="1" ht="11.45" customHeight="1" x14ac:dyDescent="0.2">
      <c r="A193" s="10">
        <v>2007</v>
      </c>
      <c r="B193" s="361" t="s">
        <v>488</v>
      </c>
      <c r="C193" s="10" t="s">
        <v>564</v>
      </c>
      <c r="D193" s="323" t="s">
        <v>6</v>
      </c>
      <c r="E193" s="323" t="s">
        <v>206</v>
      </c>
      <c r="F193" s="328" t="s">
        <v>314</v>
      </c>
      <c r="G193" s="407">
        <v>0.1274952</v>
      </c>
      <c r="H193" s="408">
        <v>6.7524799999999996E-2</v>
      </c>
      <c r="I193" s="408">
        <v>0.1047643</v>
      </c>
      <c r="J193" s="409">
        <v>-0.59178750000000002</v>
      </c>
    </row>
    <row r="194" spans="1:10" s="145" customFormat="1" ht="11.45" customHeight="1" x14ac:dyDescent="0.2">
      <c r="A194" s="52">
        <v>2013</v>
      </c>
      <c r="B194" s="360" t="s">
        <v>489</v>
      </c>
      <c r="C194" s="52" t="s">
        <v>564</v>
      </c>
      <c r="D194" s="187" t="s">
        <v>20</v>
      </c>
      <c r="E194" s="187" t="s">
        <v>207</v>
      </c>
      <c r="F194" s="191" t="s">
        <v>415</v>
      </c>
      <c r="G194" s="416">
        <v>3.8959599999999997E-2</v>
      </c>
      <c r="H194" s="417"/>
      <c r="I194" s="417">
        <v>6.7627E-3</v>
      </c>
      <c r="J194" s="418"/>
    </row>
    <row r="195" spans="1:10" s="145" customFormat="1" ht="11.45" customHeight="1" x14ac:dyDescent="0.2">
      <c r="A195" s="52">
        <v>2010</v>
      </c>
      <c r="B195" s="360" t="s">
        <v>489</v>
      </c>
      <c r="C195" s="52" t="s">
        <v>564</v>
      </c>
      <c r="D195" s="187" t="s">
        <v>4</v>
      </c>
      <c r="E195" s="187" t="s">
        <v>208</v>
      </c>
      <c r="F195" s="191" t="s">
        <v>415</v>
      </c>
      <c r="G195" s="419">
        <v>4.2142699999999998E-2</v>
      </c>
      <c r="H195" s="420"/>
      <c r="I195" s="420">
        <v>-3.9321E-3</v>
      </c>
      <c r="J195" s="421"/>
    </row>
    <row r="196" spans="1:10" s="145" customFormat="1" ht="11.45" customHeight="1" x14ac:dyDescent="0.2">
      <c r="A196" s="7">
        <v>2013</v>
      </c>
      <c r="B196" s="359" t="s">
        <v>490</v>
      </c>
      <c r="C196" s="449" t="s">
        <v>564</v>
      </c>
      <c r="D196" s="321" t="s">
        <v>20</v>
      </c>
      <c r="E196" s="321" t="s">
        <v>209</v>
      </c>
      <c r="F196" s="327" t="s">
        <v>314</v>
      </c>
      <c r="G196" s="407">
        <v>7.2697300000000006E-2</v>
      </c>
      <c r="H196" s="408">
        <v>4.9187599999999998E-2</v>
      </c>
      <c r="I196" s="408">
        <v>0.1311872</v>
      </c>
      <c r="J196" s="409">
        <v>0.26440819999999998</v>
      </c>
    </row>
    <row r="197" spans="1:10" s="145" customFormat="1" ht="11.45" customHeight="1" x14ac:dyDescent="0.2">
      <c r="A197" s="4">
        <v>2010</v>
      </c>
      <c r="B197" s="358" t="s">
        <v>490</v>
      </c>
      <c r="C197" s="4" t="s">
        <v>564</v>
      </c>
      <c r="D197" s="185" t="s">
        <v>4</v>
      </c>
      <c r="E197" s="185" t="s">
        <v>210</v>
      </c>
      <c r="F197" s="189" t="s">
        <v>314</v>
      </c>
      <c r="G197" s="407">
        <v>8.0741900000000005E-2</v>
      </c>
      <c r="H197" s="408">
        <v>4.3676800000000002E-2</v>
      </c>
      <c r="I197" s="408">
        <v>0.16884569999999999</v>
      </c>
      <c r="J197" s="409">
        <v>0.24588950000000001</v>
      </c>
    </row>
    <row r="198" spans="1:10" s="145" customFormat="1" ht="11.45" customHeight="1" x14ac:dyDescent="0.2">
      <c r="A198" s="4">
        <v>2007</v>
      </c>
      <c r="B198" s="358" t="s">
        <v>490</v>
      </c>
      <c r="C198" s="4" t="s">
        <v>564</v>
      </c>
      <c r="D198" s="185" t="s">
        <v>6</v>
      </c>
      <c r="E198" s="185" t="s">
        <v>211</v>
      </c>
      <c r="F198" s="189" t="s">
        <v>314</v>
      </c>
      <c r="G198" s="407">
        <v>8.8885699999999998E-2</v>
      </c>
      <c r="H198" s="408">
        <v>3.9085500000000002E-2</v>
      </c>
      <c r="I198" s="408">
        <v>0.20958289999999999</v>
      </c>
      <c r="J198" s="409">
        <v>0.2461914</v>
      </c>
    </row>
    <row r="199" spans="1:10" s="145" customFormat="1" ht="11.45" customHeight="1" x14ac:dyDescent="0.2">
      <c r="A199" s="10">
        <v>2004</v>
      </c>
      <c r="B199" s="361" t="s">
        <v>490</v>
      </c>
      <c r="C199" s="10" t="s">
        <v>564</v>
      </c>
      <c r="D199" s="323" t="s">
        <v>8</v>
      </c>
      <c r="E199" s="323" t="s">
        <v>212</v>
      </c>
      <c r="F199" s="328" t="s">
        <v>314</v>
      </c>
      <c r="G199" s="407">
        <v>8.8256100000000004E-2</v>
      </c>
      <c r="H199" s="408">
        <v>3.8345499999999998E-2</v>
      </c>
      <c r="I199" s="408">
        <v>0.25094100000000003</v>
      </c>
      <c r="J199" s="409">
        <v>0.20523749999999999</v>
      </c>
    </row>
    <row r="200" spans="1:10" s="145" customFormat="1" ht="11.45" customHeight="1" x14ac:dyDescent="0.2">
      <c r="A200" s="4">
        <v>2013</v>
      </c>
      <c r="B200" s="358" t="s">
        <v>491</v>
      </c>
      <c r="C200" s="4" t="s">
        <v>565</v>
      </c>
      <c r="D200" s="185" t="s">
        <v>20</v>
      </c>
      <c r="E200" s="185" t="s">
        <v>213</v>
      </c>
      <c r="F200" s="189" t="s">
        <v>314</v>
      </c>
      <c r="G200" s="404">
        <v>0.2554361</v>
      </c>
      <c r="H200" s="405">
        <v>2.36402E-2</v>
      </c>
      <c r="I200" s="405">
        <v>6.8140900000000004E-2</v>
      </c>
      <c r="J200" s="406">
        <v>2.0112399999999999E-2</v>
      </c>
    </row>
    <row r="201" spans="1:10" s="145" customFormat="1" ht="11.45" customHeight="1" x14ac:dyDescent="0.2">
      <c r="A201" s="4">
        <v>2010</v>
      </c>
      <c r="B201" s="358" t="s">
        <v>491</v>
      </c>
      <c r="C201" s="4" t="s">
        <v>565</v>
      </c>
      <c r="D201" s="185" t="s">
        <v>4</v>
      </c>
      <c r="E201" s="185" t="s">
        <v>214</v>
      </c>
      <c r="F201" s="189" t="s">
        <v>314</v>
      </c>
      <c r="G201" s="407">
        <v>0.2521274</v>
      </c>
      <c r="H201" s="408">
        <v>3.4421899999999998E-2</v>
      </c>
      <c r="I201" s="408">
        <v>4.9277099999999997E-2</v>
      </c>
      <c r="J201" s="409">
        <v>2.5194899999999999E-2</v>
      </c>
    </row>
    <row r="202" spans="1:10" s="145" customFormat="1" ht="11.45" customHeight="1" x14ac:dyDescent="0.2">
      <c r="A202" s="4">
        <v>2007</v>
      </c>
      <c r="B202" s="358" t="s">
        <v>491</v>
      </c>
      <c r="C202" s="4" t="s">
        <v>565</v>
      </c>
      <c r="D202" s="185" t="s">
        <v>6</v>
      </c>
      <c r="E202" s="185" t="s">
        <v>215</v>
      </c>
      <c r="F202" s="189" t="s">
        <v>314</v>
      </c>
      <c r="G202" s="407">
        <v>0.27668690000000001</v>
      </c>
      <c r="H202" s="408">
        <v>5.1793600000000002E-2</v>
      </c>
      <c r="I202" s="408">
        <v>7.9807100000000006E-2</v>
      </c>
      <c r="J202" s="409">
        <v>5.0397200000000003E-2</v>
      </c>
    </row>
    <row r="203" spans="1:10" s="145" customFormat="1" ht="11.45" customHeight="1" x14ac:dyDescent="0.2">
      <c r="A203" s="4">
        <v>2004</v>
      </c>
      <c r="B203" s="358" t="s">
        <v>491</v>
      </c>
      <c r="C203" s="4" t="s">
        <v>565</v>
      </c>
      <c r="D203" s="185" t="s">
        <v>8</v>
      </c>
      <c r="E203" s="185" t="s">
        <v>216</v>
      </c>
      <c r="F203" s="189" t="s">
        <v>314</v>
      </c>
      <c r="G203" s="407">
        <v>0.32906200000000002</v>
      </c>
      <c r="H203" s="408">
        <v>6.9106100000000004E-2</v>
      </c>
      <c r="I203" s="408">
        <v>0.14884649999999999</v>
      </c>
      <c r="J203" s="409">
        <v>9.5581100000000002E-2</v>
      </c>
    </row>
    <row r="204" spans="1:10" s="145" customFormat="1" ht="11.45" customHeight="1" x14ac:dyDescent="0.2">
      <c r="A204" s="4">
        <v>1999</v>
      </c>
      <c r="B204" s="358" t="s">
        <v>491</v>
      </c>
      <c r="C204" s="4" t="s">
        <v>565</v>
      </c>
      <c r="D204" s="185" t="s">
        <v>10</v>
      </c>
      <c r="E204" s="185" t="s">
        <v>217</v>
      </c>
      <c r="F204" s="189" t="s">
        <v>314</v>
      </c>
      <c r="G204" s="407">
        <v>0.30447540000000001</v>
      </c>
      <c r="H204" s="408">
        <v>0.1083047</v>
      </c>
      <c r="I204" s="408">
        <v>0.11971229999999999</v>
      </c>
      <c r="J204" s="409">
        <v>-0.3656742</v>
      </c>
    </row>
    <row r="205" spans="1:10" s="145" customFormat="1" ht="11.45" customHeight="1" x14ac:dyDescent="0.2">
      <c r="A205" s="4">
        <v>1995</v>
      </c>
      <c r="B205" s="358" t="s">
        <v>491</v>
      </c>
      <c r="C205" s="4" t="s">
        <v>565</v>
      </c>
      <c r="D205" s="185" t="s">
        <v>12</v>
      </c>
      <c r="E205" s="185" t="s">
        <v>219</v>
      </c>
      <c r="F205" s="189" t="s">
        <v>416</v>
      </c>
      <c r="G205" s="407">
        <v>0.35953380000000001</v>
      </c>
      <c r="H205" s="408">
        <v>0.1573051</v>
      </c>
      <c r="I205" s="408">
        <v>0.1020417</v>
      </c>
      <c r="J205" s="409">
        <v>-0.28527330000000001</v>
      </c>
    </row>
    <row r="206" spans="1:10" s="145" customFormat="1" ht="11.45" customHeight="1" x14ac:dyDescent="0.2">
      <c r="A206" s="52">
        <v>1992</v>
      </c>
      <c r="B206" s="360" t="s">
        <v>491</v>
      </c>
      <c r="C206" s="52" t="s">
        <v>565</v>
      </c>
      <c r="D206" s="187" t="s">
        <v>14</v>
      </c>
      <c r="E206" s="187" t="s">
        <v>220</v>
      </c>
      <c r="F206" s="191" t="s">
        <v>415</v>
      </c>
      <c r="G206" s="413">
        <v>0.2233367</v>
      </c>
      <c r="H206" s="414"/>
      <c r="I206" s="414">
        <v>-4.0193E-2</v>
      </c>
      <c r="J206" s="415"/>
    </row>
    <row r="207" spans="1:10" s="145" customFormat="1" ht="11.45" customHeight="1" x14ac:dyDescent="0.2">
      <c r="A207" s="52">
        <v>1986</v>
      </c>
      <c r="B207" s="360" t="s">
        <v>491</v>
      </c>
      <c r="C207" s="52" t="s">
        <v>565</v>
      </c>
      <c r="D207" s="187" t="s">
        <v>16</v>
      </c>
      <c r="E207" s="187" t="s">
        <v>221</v>
      </c>
      <c r="F207" s="191" t="s">
        <v>415</v>
      </c>
      <c r="G207" s="419">
        <v>0.1515225</v>
      </c>
      <c r="H207" s="420"/>
      <c r="I207" s="420">
        <v>-0.1018399</v>
      </c>
      <c r="J207" s="421"/>
    </row>
    <row r="208" spans="1:10" s="145" customFormat="1" ht="11.45" customHeight="1" x14ac:dyDescent="0.2">
      <c r="A208" s="7">
        <v>1997</v>
      </c>
      <c r="B208" s="359" t="s">
        <v>492</v>
      </c>
      <c r="C208" s="449" t="s">
        <v>565</v>
      </c>
      <c r="D208" s="321" t="s">
        <v>12</v>
      </c>
      <c r="E208" s="321" t="s">
        <v>222</v>
      </c>
      <c r="F208" s="327" t="s">
        <v>314</v>
      </c>
      <c r="G208" s="407">
        <v>0.1527773</v>
      </c>
      <c r="H208" s="408">
        <v>0.1150872</v>
      </c>
      <c r="I208" s="408">
        <v>-2.0809299999999999E-2</v>
      </c>
      <c r="J208" s="409">
        <v>-0.42867549999999999</v>
      </c>
    </row>
    <row r="209" spans="1:10" s="145" customFormat="1" ht="11.45" customHeight="1" x14ac:dyDescent="0.2">
      <c r="A209" s="10">
        <v>1995</v>
      </c>
      <c r="B209" s="361" t="s">
        <v>492</v>
      </c>
      <c r="C209" s="10" t="s">
        <v>565</v>
      </c>
      <c r="D209" s="323" t="s">
        <v>12</v>
      </c>
      <c r="E209" s="323" t="s">
        <v>223</v>
      </c>
      <c r="F209" s="328" t="s">
        <v>314</v>
      </c>
      <c r="G209" s="407">
        <v>0.1411007</v>
      </c>
      <c r="H209" s="408">
        <v>0.12736130000000001</v>
      </c>
      <c r="I209" s="408">
        <v>-3.77457E-2</v>
      </c>
      <c r="J209" s="409">
        <v>-0.44490030000000003</v>
      </c>
    </row>
    <row r="210" spans="1:10" s="145" customFormat="1" ht="11.45" customHeight="1" x14ac:dyDescent="0.2">
      <c r="A210" s="52">
        <v>2013</v>
      </c>
      <c r="B210" s="360" t="s">
        <v>493</v>
      </c>
      <c r="C210" s="52" t="s">
        <v>562</v>
      </c>
      <c r="D210" s="187" t="s">
        <v>20</v>
      </c>
      <c r="E210" s="187" t="s">
        <v>224</v>
      </c>
      <c r="F210" s="191" t="s">
        <v>415</v>
      </c>
      <c r="G210" s="416">
        <v>0.22154199999999999</v>
      </c>
      <c r="H210" s="417"/>
      <c r="I210" s="417">
        <v>5.4781499999999997E-2</v>
      </c>
      <c r="J210" s="418"/>
    </row>
    <row r="211" spans="1:10" s="145" customFormat="1" ht="11.45" customHeight="1" x14ac:dyDescent="0.2">
      <c r="A211" s="52">
        <v>2010</v>
      </c>
      <c r="B211" s="360" t="s">
        <v>493</v>
      </c>
      <c r="C211" s="52" t="s">
        <v>562</v>
      </c>
      <c r="D211" s="187" t="s">
        <v>4</v>
      </c>
      <c r="E211" s="187" t="s">
        <v>225</v>
      </c>
      <c r="F211" s="191" t="s">
        <v>415</v>
      </c>
      <c r="G211" s="413">
        <v>0.21029010000000001</v>
      </c>
      <c r="H211" s="414"/>
      <c r="I211" s="414">
        <v>8.8746099999999994E-2</v>
      </c>
      <c r="J211" s="415"/>
    </row>
    <row r="212" spans="1:10" s="145" customFormat="1" ht="11.45" customHeight="1" x14ac:dyDescent="0.2">
      <c r="A212" s="52">
        <v>2007</v>
      </c>
      <c r="B212" s="360" t="s">
        <v>493</v>
      </c>
      <c r="C212" s="52" t="s">
        <v>562</v>
      </c>
      <c r="D212" s="187" t="s">
        <v>6</v>
      </c>
      <c r="E212" s="187" t="s">
        <v>226</v>
      </c>
      <c r="F212" s="191" t="s">
        <v>415</v>
      </c>
      <c r="G212" s="413">
        <v>0.16722300000000001</v>
      </c>
      <c r="H212" s="414"/>
      <c r="I212" s="414">
        <v>-9.6553999999999997E-3</v>
      </c>
      <c r="J212" s="415"/>
    </row>
    <row r="213" spans="1:10" s="145" customFormat="1" ht="11.45" customHeight="1" x14ac:dyDescent="0.2">
      <c r="A213" s="52">
        <v>2004</v>
      </c>
      <c r="B213" s="360" t="s">
        <v>493</v>
      </c>
      <c r="C213" s="52" t="s">
        <v>562</v>
      </c>
      <c r="D213" s="187" t="s">
        <v>8</v>
      </c>
      <c r="E213" s="187" t="s">
        <v>227</v>
      </c>
      <c r="F213" s="191" t="s">
        <v>415</v>
      </c>
      <c r="G213" s="413">
        <v>0.17300309999999999</v>
      </c>
      <c r="H213" s="414"/>
      <c r="I213" s="414">
        <v>2.1879E-3</v>
      </c>
      <c r="J213" s="415"/>
    </row>
    <row r="214" spans="1:10" s="145" customFormat="1" ht="11.45" customHeight="1" x14ac:dyDescent="0.2">
      <c r="A214" s="52">
        <v>2000</v>
      </c>
      <c r="B214" s="360" t="s">
        <v>493</v>
      </c>
      <c r="C214" s="52" t="s">
        <v>562</v>
      </c>
      <c r="D214" s="187" t="s">
        <v>10</v>
      </c>
      <c r="E214" s="187" t="s">
        <v>228</v>
      </c>
      <c r="F214" s="191" t="s">
        <v>415</v>
      </c>
      <c r="G214" s="419">
        <v>0.1632161</v>
      </c>
      <c r="H214" s="420"/>
      <c r="I214" s="420">
        <v>1.5991600000000002E-2</v>
      </c>
      <c r="J214" s="421"/>
    </row>
    <row r="215" spans="1:10" s="145" customFormat="1" ht="11.45" customHeight="1" x14ac:dyDescent="0.2">
      <c r="A215" s="78">
        <v>2013</v>
      </c>
      <c r="B215" s="366" t="s">
        <v>494</v>
      </c>
      <c r="C215" s="450" t="s">
        <v>560</v>
      </c>
      <c r="D215" s="330" t="s">
        <v>20</v>
      </c>
      <c r="E215" s="330" t="s">
        <v>229</v>
      </c>
      <c r="F215" s="331" t="s">
        <v>415</v>
      </c>
      <c r="G215" s="413">
        <v>0.33649000000000001</v>
      </c>
      <c r="H215" s="414"/>
      <c r="I215" s="414">
        <v>0.18289150000000001</v>
      </c>
      <c r="J215" s="415"/>
    </row>
    <row r="216" spans="1:10" s="145" customFormat="1" ht="11.45" customHeight="1" x14ac:dyDescent="0.2">
      <c r="A216" s="52">
        <v>2010</v>
      </c>
      <c r="B216" s="360" t="s">
        <v>494</v>
      </c>
      <c r="C216" s="52" t="s">
        <v>560</v>
      </c>
      <c r="D216" s="187" t="s">
        <v>4</v>
      </c>
      <c r="E216" s="187" t="s">
        <v>230</v>
      </c>
      <c r="F216" s="191" t="s">
        <v>415</v>
      </c>
      <c r="G216" s="413">
        <v>0.34316479999999999</v>
      </c>
      <c r="H216" s="414"/>
      <c r="I216" s="414">
        <v>0.18404200000000001</v>
      </c>
      <c r="J216" s="415"/>
    </row>
    <row r="217" spans="1:10" s="145" customFormat="1" ht="11.45" customHeight="1" x14ac:dyDescent="0.2">
      <c r="A217" s="68">
        <v>2006</v>
      </c>
      <c r="B217" s="363" t="s">
        <v>494</v>
      </c>
      <c r="C217" s="68" t="s">
        <v>560</v>
      </c>
      <c r="D217" s="192" t="s">
        <v>6</v>
      </c>
      <c r="E217" s="192" t="s">
        <v>231</v>
      </c>
      <c r="F217" s="193" t="s">
        <v>415</v>
      </c>
      <c r="G217" s="413">
        <v>0.27482069999999997</v>
      </c>
      <c r="H217" s="414"/>
      <c r="I217" s="414">
        <v>0.19292019999999999</v>
      </c>
      <c r="J217" s="415"/>
    </row>
    <row r="218" spans="1:10" s="145" customFormat="1" ht="11.45" customHeight="1" x14ac:dyDescent="0.2">
      <c r="A218" s="4">
        <v>2013</v>
      </c>
      <c r="B218" s="358" t="s">
        <v>495</v>
      </c>
      <c r="C218" s="4" t="s">
        <v>565</v>
      </c>
      <c r="D218" s="185" t="s">
        <v>20</v>
      </c>
      <c r="E218" s="185" t="s">
        <v>232</v>
      </c>
      <c r="F218" s="189" t="s">
        <v>314</v>
      </c>
      <c r="G218" s="404">
        <v>0.2087357</v>
      </c>
      <c r="H218" s="405">
        <v>0.12585969999999999</v>
      </c>
      <c r="I218" s="405">
        <v>-0.1082866</v>
      </c>
      <c r="J218" s="406">
        <v>-0.42542079999999999</v>
      </c>
    </row>
    <row r="219" spans="1:10" s="145" customFormat="1" ht="11.45" customHeight="1" x14ac:dyDescent="0.2">
      <c r="A219" s="4">
        <v>2010</v>
      </c>
      <c r="B219" s="358" t="s">
        <v>495</v>
      </c>
      <c r="C219" s="4" t="s">
        <v>565</v>
      </c>
      <c r="D219" s="185" t="s">
        <v>4</v>
      </c>
      <c r="E219" s="185" t="s">
        <v>233</v>
      </c>
      <c r="F219" s="189" t="s">
        <v>314</v>
      </c>
      <c r="G219" s="407">
        <v>0.2216244</v>
      </c>
      <c r="H219" s="408">
        <v>0.1062869</v>
      </c>
      <c r="I219" s="408">
        <v>-0.122598</v>
      </c>
      <c r="J219" s="409">
        <v>-0.46141650000000001</v>
      </c>
    </row>
    <row r="220" spans="1:10" s="145" customFormat="1" ht="11.45" customHeight="1" x14ac:dyDescent="0.2">
      <c r="A220" s="4">
        <v>2007</v>
      </c>
      <c r="B220" s="358" t="s">
        <v>495</v>
      </c>
      <c r="C220" s="4" t="s">
        <v>565</v>
      </c>
      <c r="D220" s="185" t="s">
        <v>6</v>
      </c>
      <c r="E220" s="185" t="s">
        <v>234</v>
      </c>
      <c r="F220" s="189" t="s">
        <v>314</v>
      </c>
      <c r="G220" s="407">
        <v>0.20121140000000001</v>
      </c>
      <c r="H220" s="408">
        <v>0.1419386</v>
      </c>
      <c r="I220" s="408">
        <v>-3.2351100000000001E-2</v>
      </c>
      <c r="J220" s="409">
        <v>-0.4309945</v>
      </c>
    </row>
    <row r="221" spans="1:10" s="145" customFormat="1" ht="11.45" customHeight="1" x14ac:dyDescent="0.2">
      <c r="A221" s="4">
        <v>2004</v>
      </c>
      <c r="B221" s="358" t="s">
        <v>495</v>
      </c>
      <c r="C221" s="4" t="s">
        <v>565</v>
      </c>
      <c r="D221" s="185" t="s">
        <v>8</v>
      </c>
      <c r="E221" s="185" t="s">
        <v>235</v>
      </c>
      <c r="F221" s="189" t="s">
        <v>314</v>
      </c>
      <c r="G221" s="407">
        <v>0.21786040000000001</v>
      </c>
      <c r="H221" s="408">
        <v>0.1604537</v>
      </c>
      <c r="I221" s="408">
        <v>-0.10077179999999999</v>
      </c>
      <c r="J221" s="409">
        <v>-0.46365879999999998</v>
      </c>
    </row>
    <row r="222" spans="1:10" s="145" customFormat="1" ht="11.45" customHeight="1" x14ac:dyDescent="0.2">
      <c r="A222" s="52">
        <v>1996</v>
      </c>
      <c r="B222" s="360" t="s">
        <v>495</v>
      </c>
      <c r="C222" s="52" t="s">
        <v>565</v>
      </c>
      <c r="D222" s="187" t="s">
        <v>12</v>
      </c>
      <c r="E222" s="187" t="s">
        <v>237</v>
      </c>
      <c r="F222" s="191" t="s">
        <v>415</v>
      </c>
      <c r="G222" s="413">
        <v>0.26547739999999997</v>
      </c>
      <c r="H222" s="414"/>
      <c r="I222" s="414">
        <v>-0.10018829999999999</v>
      </c>
      <c r="J222" s="415"/>
    </row>
    <row r="223" spans="1:10" s="145" customFormat="1" ht="11.45" customHeight="1" x14ac:dyDescent="0.2">
      <c r="A223" s="4">
        <v>1992</v>
      </c>
      <c r="B223" s="358" t="s">
        <v>495</v>
      </c>
      <c r="C223" s="4" t="s">
        <v>565</v>
      </c>
      <c r="D223" s="185" t="s">
        <v>14</v>
      </c>
      <c r="E223" s="185" t="s">
        <v>238</v>
      </c>
      <c r="F223" s="189" t="s">
        <v>314</v>
      </c>
      <c r="G223" s="410">
        <v>0.29013820000000001</v>
      </c>
      <c r="H223" s="411">
        <v>0.12892619999999999</v>
      </c>
      <c r="I223" s="411">
        <v>-0.1417118</v>
      </c>
      <c r="J223" s="412">
        <v>-0.41052810000000001</v>
      </c>
    </row>
    <row r="224" spans="1:10" s="145" customFormat="1" ht="11.45" customHeight="1" x14ac:dyDescent="0.2">
      <c r="A224" s="78">
        <v>2012</v>
      </c>
      <c r="B224" s="366" t="s">
        <v>496</v>
      </c>
      <c r="C224" s="450" t="s">
        <v>565</v>
      </c>
      <c r="D224" s="330" t="s">
        <v>20</v>
      </c>
      <c r="E224" s="330" t="s">
        <v>239</v>
      </c>
      <c r="F224" s="331" t="s">
        <v>415</v>
      </c>
      <c r="G224" s="413">
        <v>0.28230810000000001</v>
      </c>
      <c r="H224" s="414"/>
      <c r="I224" s="414">
        <v>2.1432000000000001E-3</v>
      </c>
      <c r="J224" s="415"/>
    </row>
    <row r="225" spans="1:10" s="145" customFormat="1" ht="11.45" customHeight="1" x14ac:dyDescent="0.2">
      <c r="A225" s="52">
        <v>2010</v>
      </c>
      <c r="B225" s="360" t="s">
        <v>496</v>
      </c>
      <c r="C225" s="52" t="s">
        <v>565</v>
      </c>
      <c r="D225" s="187" t="s">
        <v>4</v>
      </c>
      <c r="E225" s="187" t="s">
        <v>240</v>
      </c>
      <c r="F225" s="191" t="s">
        <v>415</v>
      </c>
      <c r="G225" s="413">
        <v>0.26092149999999997</v>
      </c>
      <c r="H225" s="414"/>
      <c r="I225" s="414">
        <v>-1.28205E-2</v>
      </c>
      <c r="J225" s="415"/>
    </row>
    <row r="226" spans="1:10" s="145" customFormat="1" ht="11.45" customHeight="1" x14ac:dyDescent="0.2">
      <c r="A226" s="52">
        <v>2007</v>
      </c>
      <c r="B226" s="360" t="s">
        <v>496</v>
      </c>
      <c r="C226" s="52" t="s">
        <v>565</v>
      </c>
      <c r="D226" s="187" t="s">
        <v>6</v>
      </c>
      <c r="E226" s="187" t="s">
        <v>241</v>
      </c>
      <c r="F226" s="191" t="s">
        <v>415</v>
      </c>
      <c r="G226" s="413">
        <v>0.2583261</v>
      </c>
      <c r="H226" s="414"/>
      <c r="I226" s="414">
        <v>-4.08286E-2</v>
      </c>
      <c r="J226" s="415"/>
    </row>
    <row r="227" spans="1:10" ht="11.45" customHeight="1" x14ac:dyDescent="0.2">
      <c r="A227" s="52">
        <v>2004</v>
      </c>
      <c r="B227" s="360" t="s">
        <v>496</v>
      </c>
      <c r="C227" s="52" t="s">
        <v>565</v>
      </c>
      <c r="D227" s="187" t="s">
        <v>8</v>
      </c>
      <c r="E227" s="187" t="s">
        <v>242</v>
      </c>
      <c r="F227" s="191" t="s">
        <v>415</v>
      </c>
      <c r="G227" s="413">
        <v>0.26657249999999999</v>
      </c>
      <c r="H227" s="414"/>
      <c r="I227" s="414">
        <v>4.5269999999999998E-3</v>
      </c>
      <c r="J227" s="415"/>
    </row>
    <row r="228" spans="1:10" ht="11.45" customHeight="1" x14ac:dyDescent="0.2">
      <c r="A228" s="52">
        <v>1999</v>
      </c>
      <c r="B228" s="360" t="s">
        <v>496</v>
      </c>
      <c r="C228" s="52" t="s">
        <v>565</v>
      </c>
      <c r="D228" s="187" t="s">
        <v>10</v>
      </c>
      <c r="E228" s="187" t="s">
        <v>243</v>
      </c>
      <c r="F228" s="191" t="s">
        <v>415</v>
      </c>
      <c r="G228" s="413">
        <v>0.26135740000000002</v>
      </c>
      <c r="H228" s="414"/>
      <c r="I228" s="414">
        <v>6.2433799999999998E-2</v>
      </c>
      <c r="J228" s="415"/>
    </row>
    <row r="229" spans="1:10" ht="11.45" customHeight="1" x14ac:dyDescent="0.2">
      <c r="A229" s="68">
        <v>1997</v>
      </c>
      <c r="B229" s="363" t="s">
        <v>496</v>
      </c>
      <c r="C229" s="68" t="s">
        <v>565</v>
      </c>
      <c r="D229" s="192" t="s">
        <v>12</v>
      </c>
      <c r="E229" s="192" t="s">
        <v>244</v>
      </c>
      <c r="F229" s="193" t="s">
        <v>415</v>
      </c>
      <c r="G229" s="413">
        <v>0.26062289999999999</v>
      </c>
      <c r="H229" s="414"/>
      <c r="I229" s="414">
        <v>6.6942399999999999E-2</v>
      </c>
      <c r="J229" s="415"/>
    </row>
    <row r="230" spans="1:10" ht="11.45" customHeight="1" x14ac:dyDescent="0.2">
      <c r="A230" s="4">
        <v>2012</v>
      </c>
      <c r="B230" s="358" t="s">
        <v>497</v>
      </c>
      <c r="C230" s="4" t="s">
        <v>562</v>
      </c>
      <c r="D230" s="185" t="s">
        <v>20</v>
      </c>
      <c r="E230" s="185" t="s">
        <v>245</v>
      </c>
      <c r="F230" s="189" t="s">
        <v>314</v>
      </c>
      <c r="G230" s="404">
        <v>0.1061935</v>
      </c>
      <c r="H230" s="405">
        <v>0.18815029999999999</v>
      </c>
      <c r="I230" s="405">
        <v>0.19323670000000001</v>
      </c>
      <c r="J230" s="406">
        <v>0.37686419999999998</v>
      </c>
    </row>
    <row r="231" spans="1:10" ht="11.45" customHeight="1" x14ac:dyDescent="0.2">
      <c r="A231" s="4">
        <v>2010</v>
      </c>
      <c r="B231" s="358" t="s">
        <v>497</v>
      </c>
      <c r="C231" s="4" t="s">
        <v>562</v>
      </c>
      <c r="D231" s="185" t="s">
        <v>4</v>
      </c>
      <c r="E231" s="185" t="s">
        <v>246</v>
      </c>
      <c r="F231" s="189" t="s">
        <v>314</v>
      </c>
      <c r="G231" s="407">
        <v>0.1405711</v>
      </c>
      <c r="H231" s="408">
        <v>0.19849729999999999</v>
      </c>
      <c r="I231" s="408">
        <v>0.30101090000000003</v>
      </c>
      <c r="J231" s="409">
        <v>0.37927040000000001</v>
      </c>
    </row>
    <row r="232" spans="1:10" ht="11.45" customHeight="1" x14ac:dyDescent="0.2">
      <c r="A232" s="4">
        <v>2008</v>
      </c>
      <c r="B232" s="358" t="s">
        <v>497</v>
      </c>
      <c r="C232" s="4" t="s">
        <v>562</v>
      </c>
      <c r="D232" s="185" t="s">
        <v>6</v>
      </c>
      <c r="E232" s="185" t="s">
        <v>247</v>
      </c>
      <c r="F232" s="189" t="s">
        <v>314</v>
      </c>
      <c r="G232" s="410">
        <v>0.10874789999999999</v>
      </c>
      <c r="H232" s="411">
        <v>0.15167800000000001</v>
      </c>
      <c r="I232" s="411">
        <v>0.1551662</v>
      </c>
      <c r="J232" s="412">
        <v>0.33482630000000002</v>
      </c>
    </row>
    <row r="233" spans="1:10" ht="11.45" customHeight="1" x14ac:dyDescent="0.2">
      <c r="A233" s="7">
        <v>2012</v>
      </c>
      <c r="B233" s="359" t="s">
        <v>498</v>
      </c>
      <c r="C233" s="449" t="s">
        <v>566</v>
      </c>
      <c r="D233" s="321" t="s">
        <v>20</v>
      </c>
      <c r="E233" s="321" t="s">
        <v>248</v>
      </c>
      <c r="F233" s="327" t="s">
        <v>314</v>
      </c>
      <c r="G233" s="407">
        <v>4.5746200000000001E-2</v>
      </c>
      <c r="H233" s="408">
        <v>8.61122E-2</v>
      </c>
      <c r="I233" s="408">
        <v>5.03252E-2</v>
      </c>
      <c r="J233" s="409">
        <v>-0.40044419999999997</v>
      </c>
    </row>
    <row r="234" spans="1:10" ht="11.45" customHeight="1" x14ac:dyDescent="0.2">
      <c r="A234" s="4">
        <v>2010</v>
      </c>
      <c r="B234" s="358" t="s">
        <v>498</v>
      </c>
      <c r="C234" s="4" t="s">
        <v>566</v>
      </c>
      <c r="D234" s="185" t="s">
        <v>4</v>
      </c>
      <c r="E234" s="185" t="s">
        <v>249</v>
      </c>
      <c r="F234" s="189" t="s">
        <v>314</v>
      </c>
      <c r="G234" s="407">
        <v>4.5508300000000002E-2</v>
      </c>
      <c r="H234" s="408">
        <v>8.1533400000000006E-2</v>
      </c>
      <c r="I234" s="408">
        <v>6.4471799999999996E-2</v>
      </c>
      <c r="J234" s="409">
        <v>-0.40405390000000002</v>
      </c>
    </row>
    <row r="235" spans="1:10" ht="11.45" customHeight="1" x14ac:dyDescent="0.2">
      <c r="A235" s="4">
        <v>2008</v>
      </c>
      <c r="B235" s="358" t="s">
        <v>498</v>
      </c>
      <c r="C235" s="4" t="s">
        <v>566</v>
      </c>
      <c r="D235" s="185" t="s">
        <v>6</v>
      </c>
      <c r="E235" s="185" t="s">
        <v>250</v>
      </c>
      <c r="F235" s="189" t="s">
        <v>314</v>
      </c>
      <c r="G235" s="407">
        <v>3.9908100000000002E-2</v>
      </c>
      <c r="H235" s="408">
        <v>7.7261099999999999E-2</v>
      </c>
      <c r="I235" s="408">
        <v>-0.1881852</v>
      </c>
      <c r="J235" s="409">
        <v>-0.43145650000000002</v>
      </c>
    </row>
    <row r="236" spans="1:10" ht="11.45" customHeight="1" x14ac:dyDescent="0.2">
      <c r="A236" s="10">
        <v>2006</v>
      </c>
      <c r="B236" s="361" t="s">
        <v>498</v>
      </c>
      <c r="C236" s="10" t="s">
        <v>566</v>
      </c>
      <c r="D236" s="323" t="s">
        <v>8</v>
      </c>
      <c r="E236" s="323" t="s">
        <v>251</v>
      </c>
      <c r="F236" s="328" t="s">
        <v>314</v>
      </c>
      <c r="G236" s="407">
        <v>3.1893100000000001E-2</v>
      </c>
      <c r="H236" s="408">
        <v>7.2699100000000003E-2</v>
      </c>
      <c r="I236" s="408">
        <v>-0.1716985</v>
      </c>
      <c r="J236" s="409">
        <v>-0.41816720000000002</v>
      </c>
    </row>
    <row r="237" spans="1:10" ht="11.45" customHeight="1" x14ac:dyDescent="0.2">
      <c r="A237" s="4">
        <v>2013</v>
      </c>
      <c r="B237" s="358" t="s">
        <v>499</v>
      </c>
      <c r="C237" s="4" t="s">
        <v>559</v>
      </c>
      <c r="D237" s="185" t="s">
        <v>20</v>
      </c>
      <c r="E237" s="185" t="s">
        <v>252</v>
      </c>
      <c r="F237" s="189" t="s">
        <v>314</v>
      </c>
      <c r="G237" s="404">
        <v>0.26307900000000001</v>
      </c>
      <c r="H237" s="405">
        <v>0.16062219999999999</v>
      </c>
      <c r="I237" s="405">
        <v>0.15307609999999999</v>
      </c>
      <c r="J237" s="406">
        <v>-0.55162630000000001</v>
      </c>
    </row>
    <row r="238" spans="1:10" ht="11.45" customHeight="1" x14ac:dyDescent="0.2">
      <c r="A238" s="4">
        <v>2010</v>
      </c>
      <c r="B238" s="358" t="s">
        <v>499</v>
      </c>
      <c r="C238" s="4" t="s">
        <v>559</v>
      </c>
      <c r="D238" s="185" t="s">
        <v>4</v>
      </c>
      <c r="E238" s="185" t="s">
        <v>253</v>
      </c>
      <c r="F238" s="189" t="s">
        <v>314</v>
      </c>
      <c r="G238" s="407">
        <v>0.23352619999999999</v>
      </c>
      <c r="H238" s="408">
        <v>0.13525870000000001</v>
      </c>
      <c r="I238" s="408">
        <v>8.1071000000000004E-2</v>
      </c>
      <c r="J238" s="409">
        <v>-0.4607561</v>
      </c>
    </row>
    <row r="239" spans="1:10" ht="11.45" customHeight="1" x14ac:dyDescent="0.2">
      <c r="A239" s="4">
        <v>2007</v>
      </c>
      <c r="B239" s="358" t="s">
        <v>499</v>
      </c>
      <c r="C239" s="4" t="s">
        <v>559</v>
      </c>
      <c r="D239" s="185" t="s">
        <v>6</v>
      </c>
      <c r="E239" s="185" t="s">
        <v>254</v>
      </c>
      <c r="F239" s="189" t="s">
        <v>314</v>
      </c>
      <c r="G239" s="407">
        <v>0.17889740000000001</v>
      </c>
      <c r="H239" s="408">
        <v>0.14619770000000001</v>
      </c>
      <c r="I239" s="408">
        <v>-0.12365660000000001</v>
      </c>
      <c r="J239" s="409">
        <v>-0.45739360000000001</v>
      </c>
    </row>
    <row r="240" spans="1:10" ht="11.45" customHeight="1" x14ac:dyDescent="0.2">
      <c r="A240" s="52">
        <v>2004</v>
      </c>
      <c r="B240" s="360" t="s">
        <v>499</v>
      </c>
      <c r="C240" s="52" t="s">
        <v>559</v>
      </c>
      <c r="D240" s="187" t="s">
        <v>8</v>
      </c>
      <c r="E240" s="187" t="s">
        <v>255</v>
      </c>
      <c r="F240" s="191" t="s">
        <v>415</v>
      </c>
      <c r="G240" s="413">
        <v>0.20374429999999999</v>
      </c>
      <c r="H240" s="414"/>
      <c r="I240" s="414">
        <v>-8.3584500000000006E-2</v>
      </c>
      <c r="J240" s="415"/>
    </row>
    <row r="241" spans="1:10" ht="11.45" customHeight="1" x14ac:dyDescent="0.2">
      <c r="A241" s="52">
        <v>2000</v>
      </c>
      <c r="B241" s="360" t="s">
        <v>499</v>
      </c>
      <c r="C241" s="52" t="s">
        <v>559</v>
      </c>
      <c r="D241" s="187" t="s">
        <v>10</v>
      </c>
      <c r="E241" s="187" t="s">
        <v>256</v>
      </c>
      <c r="F241" s="191" t="s">
        <v>415</v>
      </c>
      <c r="G241" s="413">
        <v>0.20325409999999999</v>
      </c>
      <c r="H241" s="414"/>
      <c r="I241" s="414">
        <v>-6.9339899999999996E-2</v>
      </c>
      <c r="J241" s="415"/>
    </row>
    <row r="242" spans="1:10" ht="11.45" customHeight="1" x14ac:dyDescent="0.2">
      <c r="A242" s="52">
        <v>1995</v>
      </c>
      <c r="B242" s="360" t="s">
        <v>499</v>
      </c>
      <c r="C242" s="52" t="s">
        <v>559</v>
      </c>
      <c r="D242" s="187" t="s">
        <v>12</v>
      </c>
      <c r="E242" s="187" t="s">
        <v>257</v>
      </c>
      <c r="F242" s="191" t="s">
        <v>415</v>
      </c>
      <c r="G242" s="413">
        <v>0.2206062</v>
      </c>
      <c r="H242" s="414"/>
      <c r="I242" s="414">
        <v>2.7009999999999998E-3</v>
      </c>
      <c r="J242" s="415"/>
    </row>
    <row r="243" spans="1:10" ht="11.45" customHeight="1" x14ac:dyDescent="0.2">
      <c r="A243" s="52">
        <v>1990</v>
      </c>
      <c r="B243" s="360" t="s">
        <v>499</v>
      </c>
      <c r="C243" s="52" t="s">
        <v>559</v>
      </c>
      <c r="D243" s="187" t="s">
        <v>14</v>
      </c>
      <c r="E243" s="187" t="s">
        <v>258</v>
      </c>
      <c r="F243" s="191" t="s">
        <v>415</v>
      </c>
      <c r="G243" s="413">
        <v>0.21030940000000001</v>
      </c>
      <c r="H243" s="414"/>
      <c r="I243" s="414">
        <v>-7.0952699999999994E-2</v>
      </c>
      <c r="J243" s="415"/>
    </row>
    <row r="244" spans="1:10" ht="11.45" customHeight="1" x14ac:dyDescent="0.2">
      <c r="A244" s="52">
        <v>1985</v>
      </c>
      <c r="B244" s="360" t="s">
        <v>499</v>
      </c>
      <c r="C244" s="52" t="s">
        <v>559</v>
      </c>
      <c r="D244" s="187" t="s">
        <v>16</v>
      </c>
      <c r="E244" s="187" t="s">
        <v>259</v>
      </c>
      <c r="F244" s="191" t="s">
        <v>415</v>
      </c>
      <c r="G244" s="413">
        <v>0.20325270000000001</v>
      </c>
      <c r="H244" s="414"/>
      <c r="I244" s="414">
        <v>-7.1516399999999994E-2</v>
      </c>
      <c r="J244" s="415"/>
    </row>
    <row r="245" spans="1:10" ht="11.45" customHeight="1" x14ac:dyDescent="0.2">
      <c r="A245" s="52">
        <v>1980</v>
      </c>
      <c r="B245" s="360" t="s">
        <v>499</v>
      </c>
      <c r="C245" s="52" t="s">
        <v>559</v>
      </c>
      <c r="D245" s="187" t="s">
        <v>18</v>
      </c>
      <c r="E245" s="187" t="s">
        <v>260</v>
      </c>
      <c r="F245" s="191" t="s">
        <v>415</v>
      </c>
      <c r="G245" s="419">
        <v>0.1510011</v>
      </c>
      <c r="H245" s="420"/>
      <c r="I245" s="420">
        <v>5.4584300000000002E-2</v>
      </c>
      <c r="J245" s="421"/>
    </row>
    <row r="246" spans="1:10" ht="11.45" customHeight="1" x14ac:dyDescent="0.2">
      <c r="A246" s="7">
        <v>2005</v>
      </c>
      <c r="B246" s="359" t="s">
        <v>500</v>
      </c>
      <c r="C246" s="449" t="s">
        <v>559</v>
      </c>
      <c r="D246" s="321" t="s">
        <v>8</v>
      </c>
      <c r="E246" s="321" t="s">
        <v>261</v>
      </c>
      <c r="F246" s="327" t="s">
        <v>314</v>
      </c>
      <c r="G246" s="407">
        <v>0.28062500000000001</v>
      </c>
      <c r="H246" s="408">
        <v>0.28142650000000002</v>
      </c>
      <c r="I246" s="408">
        <v>-7.4219199999999999E-2</v>
      </c>
      <c r="J246" s="409">
        <v>-0.3669229</v>
      </c>
    </row>
    <row r="247" spans="1:10" ht="11.45" customHeight="1" x14ac:dyDescent="0.2">
      <c r="A247" s="4">
        <v>2000</v>
      </c>
      <c r="B247" s="358" t="s">
        <v>500</v>
      </c>
      <c r="C247" s="4" t="s">
        <v>559</v>
      </c>
      <c r="D247" s="185" t="s">
        <v>10</v>
      </c>
      <c r="E247" s="185" t="s">
        <v>262</v>
      </c>
      <c r="F247" s="189" t="s">
        <v>314</v>
      </c>
      <c r="G247" s="407">
        <v>0.26239970000000001</v>
      </c>
      <c r="H247" s="408">
        <v>0.30184250000000001</v>
      </c>
      <c r="I247" s="408">
        <v>-7.9672499999999993E-2</v>
      </c>
      <c r="J247" s="409">
        <v>-0.37746269999999998</v>
      </c>
    </row>
    <row r="248" spans="1:10" ht="11.45" customHeight="1" x14ac:dyDescent="0.2">
      <c r="A248" s="4">
        <v>1995</v>
      </c>
      <c r="B248" s="358" t="s">
        <v>500</v>
      </c>
      <c r="C248" s="4" t="s">
        <v>559</v>
      </c>
      <c r="D248" s="185" t="s">
        <v>12</v>
      </c>
      <c r="E248" s="185" t="s">
        <v>263</v>
      </c>
      <c r="F248" s="189" t="s">
        <v>314</v>
      </c>
      <c r="G248" s="407">
        <v>0.33109739999999999</v>
      </c>
      <c r="H248" s="408">
        <v>0.28571780000000002</v>
      </c>
      <c r="I248" s="408">
        <v>-4.1804399999999999E-2</v>
      </c>
      <c r="J248" s="409">
        <v>-0.37274370000000001</v>
      </c>
    </row>
    <row r="249" spans="1:10" ht="11.45" customHeight="1" x14ac:dyDescent="0.2">
      <c r="A249" s="4">
        <v>1992</v>
      </c>
      <c r="B249" s="358" t="s">
        <v>500</v>
      </c>
      <c r="C249" s="4" t="s">
        <v>559</v>
      </c>
      <c r="D249" s="185" t="s">
        <v>14</v>
      </c>
      <c r="E249" s="185" t="s">
        <v>264</v>
      </c>
      <c r="F249" s="189" t="s">
        <v>314</v>
      </c>
      <c r="G249" s="407">
        <v>0.30671500000000002</v>
      </c>
      <c r="H249" s="408">
        <v>0.25097960000000002</v>
      </c>
      <c r="I249" s="408">
        <v>-3.0317199999999999E-2</v>
      </c>
      <c r="J249" s="409">
        <v>-0.36009809999999998</v>
      </c>
    </row>
    <row r="250" spans="1:10" ht="11.45" customHeight="1" x14ac:dyDescent="0.2">
      <c r="A250" s="4">
        <v>1987</v>
      </c>
      <c r="B250" s="358" t="s">
        <v>500</v>
      </c>
      <c r="C250" s="4" t="s">
        <v>559</v>
      </c>
      <c r="D250" s="185" t="s">
        <v>16</v>
      </c>
      <c r="E250" s="185" t="s">
        <v>265</v>
      </c>
      <c r="F250" s="189" t="s">
        <v>314</v>
      </c>
      <c r="G250" s="407">
        <v>0.27628249999999999</v>
      </c>
      <c r="H250" s="408">
        <v>0.3251211</v>
      </c>
      <c r="I250" s="408">
        <v>-3.0317899999999998E-2</v>
      </c>
      <c r="J250" s="409">
        <v>-0.36045840000000001</v>
      </c>
    </row>
    <row r="251" spans="1:10" ht="11.45" customHeight="1" x14ac:dyDescent="0.2">
      <c r="A251" s="4">
        <v>1981</v>
      </c>
      <c r="B251" s="358" t="s">
        <v>500</v>
      </c>
      <c r="C251" s="4" t="s">
        <v>559</v>
      </c>
      <c r="D251" s="185" t="s">
        <v>18</v>
      </c>
      <c r="E251" s="185" t="s">
        <v>266</v>
      </c>
      <c r="F251" s="189" t="s">
        <v>314</v>
      </c>
      <c r="G251" s="407">
        <v>0.26763949999999997</v>
      </c>
      <c r="H251" s="408">
        <v>0.29796600000000001</v>
      </c>
      <c r="I251" s="408">
        <v>-5.2735799999999999E-2</v>
      </c>
      <c r="J251" s="409">
        <v>-0.37406859999999997</v>
      </c>
    </row>
    <row r="252" spans="1:10" ht="11.45" customHeight="1" x14ac:dyDescent="0.2">
      <c r="A252" s="4">
        <v>1975</v>
      </c>
      <c r="B252" s="358" t="s">
        <v>500</v>
      </c>
      <c r="C252" s="4" t="s">
        <v>559</v>
      </c>
      <c r="D252" s="185" t="s">
        <v>50</v>
      </c>
      <c r="E252" s="185" t="s">
        <v>267</v>
      </c>
      <c r="F252" s="189" t="s">
        <v>314</v>
      </c>
      <c r="G252" s="407">
        <v>0.19350200000000001</v>
      </c>
      <c r="H252" s="408">
        <v>0.30740719999999999</v>
      </c>
      <c r="I252" s="408">
        <v>-0.13199350000000001</v>
      </c>
      <c r="J252" s="409">
        <v>-0.42612</v>
      </c>
    </row>
    <row r="253" spans="1:10" ht="11.45" customHeight="1" x14ac:dyDescent="0.2">
      <c r="A253" s="10">
        <v>1967</v>
      </c>
      <c r="B253" s="361" t="s">
        <v>500</v>
      </c>
      <c r="C253" s="10" t="s">
        <v>559</v>
      </c>
      <c r="D253" s="323" t="s">
        <v>50</v>
      </c>
      <c r="E253" s="323" t="s">
        <v>268</v>
      </c>
      <c r="F253" s="328" t="s">
        <v>314</v>
      </c>
      <c r="G253" s="407">
        <v>0.1187965</v>
      </c>
      <c r="H253" s="408">
        <v>0.28834589999999999</v>
      </c>
      <c r="I253" s="408">
        <v>-0.14753330000000001</v>
      </c>
      <c r="J253" s="409">
        <v>-0.45445829999999998</v>
      </c>
    </row>
    <row r="254" spans="1:10" ht="11.45" customHeight="1" x14ac:dyDescent="0.2">
      <c r="A254" s="4">
        <v>2013</v>
      </c>
      <c r="B254" s="358" t="s">
        <v>501</v>
      </c>
      <c r="C254" s="4" t="s">
        <v>560</v>
      </c>
      <c r="D254" s="185" t="s">
        <v>20</v>
      </c>
      <c r="E254" s="185" t="s">
        <v>269</v>
      </c>
      <c r="F254" s="189" t="s">
        <v>314</v>
      </c>
      <c r="G254" s="404">
        <v>0.1715863</v>
      </c>
      <c r="H254" s="405">
        <v>0.28065709999999999</v>
      </c>
      <c r="I254" s="405">
        <v>-0.1437918</v>
      </c>
      <c r="J254" s="406">
        <v>-0.32116719999999999</v>
      </c>
    </row>
    <row r="255" spans="1:10" ht="11.45" customHeight="1" x14ac:dyDescent="0.2">
      <c r="A255" s="4">
        <v>2010</v>
      </c>
      <c r="B255" s="358" t="s">
        <v>501</v>
      </c>
      <c r="C255" s="4" t="s">
        <v>560</v>
      </c>
      <c r="D255" s="185" t="s">
        <v>4</v>
      </c>
      <c r="E255" s="185" t="s">
        <v>270</v>
      </c>
      <c r="F255" s="189" t="s">
        <v>314</v>
      </c>
      <c r="G255" s="407">
        <v>0.16102929999999999</v>
      </c>
      <c r="H255" s="408">
        <v>0.27441349999999998</v>
      </c>
      <c r="I255" s="408">
        <v>-0.16024160000000001</v>
      </c>
      <c r="J255" s="409">
        <v>-0.29896790000000001</v>
      </c>
    </row>
    <row r="256" spans="1:10" ht="11.45" customHeight="1" x14ac:dyDescent="0.2">
      <c r="A256" s="4">
        <v>2007</v>
      </c>
      <c r="B256" s="358" t="s">
        <v>501</v>
      </c>
      <c r="C256" s="4" t="s">
        <v>560</v>
      </c>
      <c r="D256" s="185" t="s">
        <v>6</v>
      </c>
      <c r="E256" s="185" t="s">
        <v>271</v>
      </c>
      <c r="F256" s="189" t="s">
        <v>314</v>
      </c>
      <c r="G256" s="407">
        <v>0.15501380000000001</v>
      </c>
      <c r="H256" s="408">
        <v>0.27305309999999999</v>
      </c>
      <c r="I256" s="408">
        <v>-0.14681720000000001</v>
      </c>
      <c r="J256" s="409">
        <v>-0.30166559999999998</v>
      </c>
    </row>
    <row r="257" spans="1:10" ht="11.45" customHeight="1" x14ac:dyDescent="0.2">
      <c r="A257" s="4">
        <v>2004</v>
      </c>
      <c r="B257" s="358" t="s">
        <v>501</v>
      </c>
      <c r="C257" s="4" t="s">
        <v>560</v>
      </c>
      <c r="D257" s="185" t="s">
        <v>8</v>
      </c>
      <c r="E257" s="185" t="s">
        <v>272</v>
      </c>
      <c r="F257" s="189" t="s">
        <v>314</v>
      </c>
      <c r="G257" s="407">
        <v>0.17389979999999999</v>
      </c>
      <c r="H257" s="408">
        <v>0.26064169999999998</v>
      </c>
      <c r="I257" s="408">
        <v>-0.16427810000000001</v>
      </c>
      <c r="J257" s="409">
        <v>-0.27912439999999999</v>
      </c>
    </row>
    <row r="258" spans="1:10" ht="11.45" customHeight="1" x14ac:dyDescent="0.2">
      <c r="A258" s="4">
        <v>2002</v>
      </c>
      <c r="B258" s="358" t="s">
        <v>501</v>
      </c>
      <c r="C258" s="4" t="s">
        <v>560</v>
      </c>
      <c r="D258" s="185" t="s">
        <v>10</v>
      </c>
      <c r="E258" s="185" t="s">
        <v>273</v>
      </c>
      <c r="F258" s="189" t="s">
        <v>314</v>
      </c>
      <c r="G258" s="407">
        <v>0.16034000000000001</v>
      </c>
      <c r="H258" s="408">
        <v>0.25084430000000002</v>
      </c>
      <c r="I258" s="408">
        <v>-0.1485775</v>
      </c>
      <c r="J258" s="409">
        <v>-0.29440169999999999</v>
      </c>
    </row>
    <row r="259" spans="1:10" s="145" customFormat="1" ht="11.45" customHeight="1" x14ac:dyDescent="0.2">
      <c r="A259" s="4">
        <v>2000</v>
      </c>
      <c r="B259" s="358" t="s">
        <v>501</v>
      </c>
      <c r="C259" s="4" t="s">
        <v>560</v>
      </c>
      <c r="D259" s="185" t="s">
        <v>10</v>
      </c>
      <c r="E259" s="185" t="s">
        <v>274</v>
      </c>
      <c r="F259" s="189" t="s">
        <v>314</v>
      </c>
      <c r="G259" s="407">
        <v>0.15342330000000001</v>
      </c>
      <c r="H259" s="408">
        <v>0.24482429999999999</v>
      </c>
      <c r="I259" s="408">
        <v>-0.13515969999999999</v>
      </c>
      <c r="J259" s="409">
        <v>-0.29594700000000002</v>
      </c>
    </row>
    <row r="260" spans="1:10" s="145" customFormat="1" ht="11.45" customHeight="1" x14ac:dyDescent="0.2">
      <c r="A260" s="4">
        <v>1992</v>
      </c>
      <c r="B260" s="358" t="s">
        <v>501</v>
      </c>
      <c r="C260" s="4" t="s">
        <v>560</v>
      </c>
      <c r="D260" s="185" t="s">
        <v>14</v>
      </c>
      <c r="E260" s="185" t="s">
        <v>275</v>
      </c>
      <c r="F260" s="189" t="s">
        <v>314</v>
      </c>
      <c r="G260" s="407">
        <v>0.1224889</v>
      </c>
      <c r="H260" s="408">
        <v>0.1691145</v>
      </c>
      <c r="I260" s="408">
        <v>3.5316899999999998E-2</v>
      </c>
      <c r="J260" s="409">
        <v>-0.38487130000000003</v>
      </c>
    </row>
    <row r="261" spans="1:10" s="145" customFormat="1" ht="11.45" customHeight="1" x14ac:dyDescent="0.2">
      <c r="A261" s="4">
        <v>1982</v>
      </c>
      <c r="B261" s="358" t="s">
        <v>501</v>
      </c>
      <c r="C261" s="4" t="s">
        <v>560</v>
      </c>
      <c r="D261" s="185" t="s">
        <v>18</v>
      </c>
      <c r="E261" s="185" t="s">
        <v>276</v>
      </c>
      <c r="F261" s="189" t="s">
        <v>314</v>
      </c>
      <c r="G261" s="410">
        <v>8.0637899999999998E-2</v>
      </c>
      <c r="H261" s="411">
        <v>0.1795185</v>
      </c>
      <c r="I261" s="411">
        <v>8.8607900000000003E-2</v>
      </c>
      <c r="J261" s="412">
        <v>-0.42842279999999999</v>
      </c>
    </row>
    <row r="262" spans="1:10" s="145" customFormat="1" ht="11.45" customHeight="1" x14ac:dyDescent="0.2">
      <c r="A262" s="7">
        <v>2013</v>
      </c>
      <c r="B262" s="359" t="s">
        <v>502</v>
      </c>
      <c r="C262" s="449" t="s">
        <v>566</v>
      </c>
      <c r="D262" s="321" t="s">
        <v>20</v>
      </c>
      <c r="E262" s="321" t="s">
        <v>277</v>
      </c>
      <c r="F262" s="327" t="s">
        <v>314</v>
      </c>
      <c r="G262" s="407">
        <v>9.8784200000000003E-2</v>
      </c>
      <c r="H262" s="408">
        <v>0.1332103</v>
      </c>
      <c r="I262" s="408">
        <v>7.7302300000000004E-2</v>
      </c>
      <c r="J262" s="409">
        <v>-0.28428949999999997</v>
      </c>
    </row>
    <row r="263" spans="1:10" s="145" customFormat="1" ht="11.45" customHeight="1" x14ac:dyDescent="0.2">
      <c r="A263" s="4">
        <v>2010</v>
      </c>
      <c r="B263" s="358" t="s">
        <v>502</v>
      </c>
      <c r="C263" s="4" t="s">
        <v>566</v>
      </c>
      <c r="D263" s="185" t="s">
        <v>4</v>
      </c>
      <c r="E263" s="185" t="s">
        <v>278</v>
      </c>
      <c r="F263" s="189" t="s">
        <v>314</v>
      </c>
      <c r="G263" s="407">
        <v>8.0641699999999997E-2</v>
      </c>
      <c r="H263" s="408">
        <v>0.122977</v>
      </c>
      <c r="I263" s="408">
        <v>6.7876900000000004E-2</v>
      </c>
      <c r="J263" s="409">
        <v>-0.24615300000000001</v>
      </c>
    </row>
    <row r="264" spans="1:10" s="145" customFormat="1" ht="11.45" customHeight="1" x14ac:dyDescent="0.2">
      <c r="A264" s="4">
        <v>2007</v>
      </c>
      <c r="B264" s="358" t="s">
        <v>502</v>
      </c>
      <c r="C264" s="4" t="s">
        <v>566</v>
      </c>
      <c r="D264" s="185" t="s">
        <v>6</v>
      </c>
      <c r="E264" s="185" t="s">
        <v>279</v>
      </c>
      <c r="F264" s="189" t="s">
        <v>314</v>
      </c>
      <c r="G264" s="407">
        <v>8.1284300000000004E-2</v>
      </c>
      <c r="H264" s="408">
        <v>0.1026489</v>
      </c>
      <c r="I264" s="408">
        <v>5.7137899999999998E-2</v>
      </c>
      <c r="J264" s="409">
        <v>-0.28823260000000001</v>
      </c>
    </row>
    <row r="265" spans="1:10" s="145" customFormat="1" ht="11.45" customHeight="1" x14ac:dyDescent="0.2">
      <c r="A265" s="4">
        <v>2005</v>
      </c>
      <c r="B265" s="358" t="s">
        <v>502</v>
      </c>
      <c r="C265" s="4" t="s">
        <v>566</v>
      </c>
      <c r="D265" s="185" t="s">
        <v>8</v>
      </c>
      <c r="E265" s="185" t="s">
        <v>280</v>
      </c>
      <c r="F265" s="189" t="s">
        <v>314</v>
      </c>
      <c r="G265" s="407">
        <v>8.9370900000000003E-2</v>
      </c>
      <c r="H265" s="408">
        <v>4.80405E-2</v>
      </c>
      <c r="I265" s="408">
        <v>9.9118800000000007E-2</v>
      </c>
      <c r="J265" s="409">
        <v>-0.36667670000000002</v>
      </c>
    </row>
    <row r="266" spans="1:10" s="145" customFormat="1" ht="11.45" customHeight="1" x14ac:dyDescent="0.2">
      <c r="A266" s="4">
        <v>2000</v>
      </c>
      <c r="B266" s="358" t="s">
        <v>502</v>
      </c>
      <c r="C266" s="4" t="s">
        <v>566</v>
      </c>
      <c r="D266" s="185" t="s">
        <v>10</v>
      </c>
      <c r="E266" s="185" t="s">
        <v>281</v>
      </c>
      <c r="F266" s="189" t="s">
        <v>314</v>
      </c>
      <c r="G266" s="407">
        <v>5.9023800000000001E-2</v>
      </c>
      <c r="H266" s="408">
        <v>4.4325200000000002E-2</v>
      </c>
      <c r="I266" s="408">
        <v>6.3235200000000005E-2</v>
      </c>
      <c r="J266" s="409">
        <v>-0.34353240000000002</v>
      </c>
    </row>
    <row r="267" spans="1:10" s="145" customFormat="1" ht="11.45" customHeight="1" x14ac:dyDescent="0.2">
      <c r="A267" s="4">
        <v>1997</v>
      </c>
      <c r="B267" s="358" t="s">
        <v>502</v>
      </c>
      <c r="C267" s="4" t="s">
        <v>566</v>
      </c>
      <c r="D267" s="185" t="s">
        <v>12</v>
      </c>
      <c r="E267" s="185" t="s">
        <v>282</v>
      </c>
      <c r="F267" s="189" t="s">
        <v>314</v>
      </c>
      <c r="G267" s="407">
        <v>4.6392000000000003E-2</v>
      </c>
      <c r="H267" s="408">
        <v>4.3613399999999997E-2</v>
      </c>
      <c r="I267" s="408">
        <v>1.4312E-2</v>
      </c>
      <c r="J267" s="409">
        <v>-0.31172060000000001</v>
      </c>
    </row>
    <row r="268" spans="1:10" s="145" customFormat="1" ht="11.45" customHeight="1" x14ac:dyDescent="0.2">
      <c r="A268" s="4">
        <v>1995</v>
      </c>
      <c r="B268" s="358" t="s">
        <v>502</v>
      </c>
      <c r="C268" s="4" t="s">
        <v>566</v>
      </c>
      <c r="D268" s="185" t="s">
        <v>12</v>
      </c>
      <c r="E268" s="176" t="s">
        <v>283</v>
      </c>
      <c r="F268" s="189" t="s">
        <v>314</v>
      </c>
      <c r="G268" s="407"/>
      <c r="H268" s="408"/>
      <c r="I268" s="408"/>
      <c r="J268" s="409"/>
    </row>
    <row r="269" spans="1:10" s="145" customFormat="1" ht="11.45" customHeight="1" x14ac:dyDescent="0.2">
      <c r="A269" s="4">
        <v>1991</v>
      </c>
      <c r="B269" s="358" t="s">
        <v>502</v>
      </c>
      <c r="C269" s="4" t="s">
        <v>566</v>
      </c>
      <c r="D269" s="185" t="s">
        <v>14</v>
      </c>
      <c r="E269" s="185" t="s">
        <v>284</v>
      </c>
      <c r="F269" s="189" t="s">
        <v>314</v>
      </c>
      <c r="G269" s="407">
        <v>1.25743E-2</v>
      </c>
      <c r="H269" s="408">
        <v>1.4392500000000001E-2</v>
      </c>
      <c r="I269" s="408">
        <v>-0.12573100000000001</v>
      </c>
      <c r="J269" s="409">
        <v>-0.35494439999999999</v>
      </c>
    </row>
    <row r="270" spans="1:10" s="145" customFormat="1" ht="11.45" customHeight="1" x14ac:dyDescent="0.2">
      <c r="A270" s="4">
        <v>1986</v>
      </c>
      <c r="B270" s="358" t="s">
        <v>502</v>
      </c>
      <c r="C270" s="4" t="s">
        <v>566</v>
      </c>
      <c r="D270" s="185" t="s">
        <v>16</v>
      </c>
      <c r="E270" s="185" t="s">
        <v>285</v>
      </c>
      <c r="F270" s="189" t="s">
        <v>314</v>
      </c>
      <c r="G270" s="407">
        <v>5.2801999999999997E-3</v>
      </c>
      <c r="H270" s="408">
        <v>1.35143E-2</v>
      </c>
      <c r="I270" s="408">
        <v>4.8220100000000002E-2</v>
      </c>
      <c r="J270" s="409">
        <v>0.25913940000000002</v>
      </c>
    </row>
    <row r="271" spans="1:10" s="145" customFormat="1" ht="11.45" customHeight="1" x14ac:dyDescent="0.2">
      <c r="A271" s="10">
        <v>1981</v>
      </c>
      <c r="B271" s="361" t="s">
        <v>502</v>
      </c>
      <c r="C271" s="10" t="s">
        <v>566</v>
      </c>
      <c r="D271" s="323" t="s">
        <v>18</v>
      </c>
      <c r="E271" s="323" t="s">
        <v>286</v>
      </c>
      <c r="F271" s="328" t="s">
        <v>314</v>
      </c>
      <c r="G271" s="407">
        <v>3.9842999999999996E-3</v>
      </c>
      <c r="H271" s="408">
        <v>1.0479199999999999E-2</v>
      </c>
      <c r="I271" s="408">
        <v>4.3133499999999998E-2</v>
      </c>
      <c r="J271" s="409">
        <v>0.22352379999999999</v>
      </c>
    </row>
    <row r="272" spans="1:10" s="145" customFormat="1" ht="11.45" customHeight="1" x14ac:dyDescent="0.2">
      <c r="A272" s="4">
        <v>2013</v>
      </c>
      <c r="B272" s="358" t="s">
        <v>503</v>
      </c>
      <c r="C272" s="4" t="s">
        <v>559</v>
      </c>
      <c r="D272" s="185" t="s">
        <v>20</v>
      </c>
      <c r="E272" s="185" t="s">
        <v>287</v>
      </c>
      <c r="F272" s="189" t="s">
        <v>314</v>
      </c>
      <c r="G272" s="404">
        <v>0.21740699999999999</v>
      </c>
      <c r="H272" s="405">
        <v>0.16745450000000001</v>
      </c>
      <c r="I272" s="405">
        <v>-0.12266299999999999</v>
      </c>
      <c r="J272" s="406">
        <v>-0.53609580000000001</v>
      </c>
    </row>
    <row r="273" spans="1:10" s="145" customFormat="1" ht="11.45" customHeight="1" x14ac:dyDescent="0.2">
      <c r="A273" s="4">
        <v>2010</v>
      </c>
      <c r="B273" s="358" t="s">
        <v>503</v>
      </c>
      <c r="C273" s="4" t="s">
        <v>559</v>
      </c>
      <c r="D273" s="185" t="s">
        <v>4</v>
      </c>
      <c r="E273" s="185" t="s">
        <v>288</v>
      </c>
      <c r="F273" s="189" t="s">
        <v>314</v>
      </c>
      <c r="G273" s="407">
        <v>0.2136816</v>
      </c>
      <c r="H273" s="408">
        <v>0.177757</v>
      </c>
      <c r="I273" s="408">
        <v>-0.14146980000000001</v>
      </c>
      <c r="J273" s="409">
        <v>-0.53726790000000002</v>
      </c>
    </row>
    <row r="274" spans="1:10" s="145" customFormat="1" ht="11.45" customHeight="1" x14ac:dyDescent="0.2">
      <c r="A274" s="4">
        <v>2007</v>
      </c>
      <c r="B274" s="358" t="s">
        <v>503</v>
      </c>
      <c r="C274" s="4" t="s">
        <v>559</v>
      </c>
      <c r="D274" s="185" t="s">
        <v>6</v>
      </c>
      <c r="E274" s="185" t="s">
        <v>289</v>
      </c>
      <c r="F274" s="189" t="s">
        <v>314</v>
      </c>
      <c r="G274" s="407">
        <v>0.1892674</v>
      </c>
      <c r="H274" s="408">
        <v>0.17779439999999999</v>
      </c>
      <c r="I274" s="408">
        <v>-0.18129410000000001</v>
      </c>
      <c r="J274" s="409">
        <v>-0.53480130000000003</v>
      </c>
    </row>
    <row r="275" spans="1:10" s="145" customFormat="1" ht="11.45" customHeight="1" x14ac:dyDescent="0.2">
      <c r="A275" s="4">
        <v>2004</v>
      </c>
      <c r="B275" s="358" t="s">
        <v>503</v>
      </c>
      <c r="C275" s="4" t="s">
        <v>559</v>
      </c>
      <c r="D275" s="185" t="s">
        <v>8</v>
      </c>
      <c r="E275" s="185" t="s">
        <v>290</v>
      </c>
      <c r="F275" s="189" t="s">
        <v>314</v>
      </c>
      <c r="G275" s="407">
        <v>0.19621</v>
      </c>
      <c r="H275" s="408">
        <v>0.20502190000000001</v>
      </c>
      <c r="I275" s="408">
        <v>-0.17888860000000001</v>
      </c>
      <c r="J275" s="409">
        <v>-0.4666266</v>
      </c>
    </row>
    <row r="276" spans="1:10" s="145" customFormat="1" ht="11.45" customHeight="1" x14ac:dyDescent="0.2">
      <c r="A276" s="4">
        <v>1999</v>
      </c>
      <c r="B276" s="358" t="s">
        <v>503</v>
      </c>
      <c r="C276" s="4" t="s">
        <v>559</v>
      </c>
      <c r="D276" s="185" t="s">
        <v>10</v>
      </c>
      <c r="E276" s="185" t="s">
        <v>291</v>
      </c>
      <c r="F276" s="189" t="s">
        <v>314</v>
      </c>
      <c r="G276" s="407">
        <v>0.19600310000000001</v>
      </c>
      <c r="H276" s="408">
        <v>0.21174519999999999</v>
      </c>
      <c r="I276" s="408">
        <v>-0.18462139999999999</v>
      </c>
      <c r="J276" s="409">
        <v>-0.47963230000000001</v>
      </c>
    </row>
    <row r="277" spans="1:10" s="145" customFormat="1" ht="11.45" customHeight="1" x14ac:dyDescent="0.2">
      <c r="A277" s="4">
        <v>1995</v>
      </c>
      <c r="B277" s="358" t="s">
        <v>503</v>
      </c>
      <c r="C277" s="4" t="s">
        <v>559</v>
      </c>
      <c r="D277" s="185" t="s">
        <v>12</v>
      </c>
      <c r="E277" s="185" t="s">
        <v>292</v>
      </c>
      <c r="F277" s="189" t="s">
        <v>314</v>
      </c>
      <c r="G277" s="407">
        <v>0.20597579999999999</v>
      </c>
      <c r="H277" s="408">
        <v>0.2205019</v>
      </c>
      <c r="I277" s="408">
        <v>-0.14469290000000001</v>
      </c>
      <c r="J277" s="409">
        <v>-0.51354999999999995</v>
      </c>
    </row>
    <row r="278" spans="1:10" s="145" customFormat="1" ht="11.45" customHeight="1" x14ac:dyDescent="0.2">
      <c r="A278" s="4">
        <v>1994</v>
      </c>
      <c r="B278" s="358" t="s">
        <v>503</v>
      </c>
      <c r="C278" s="4" t="s">
        <v>559</v>
      </c>
      <c r="D278" s="185" t="s">
        <v>12</v>
      </c>
      <c r="E278" s="185" t="s">
        <v>293</v>
      </c>
      <c r="F278" s="189" t="s">
        <v>314</v>
      </c>
      <c r="G278" s="407">
        <v>0.21059549999999999</v>
      </c>
      <c r="H278" s="408">
        <v>0.20864460000000001</v>
      </c>
      <c r="I278" s="408">
        <v>-0.16650110000000001</v>
      </c>
      <c r="J278" s="409">
        <v>-0.4946353</v>
      </c>
    </row>
    <row r="279" spans="1:10" s="145" customFormat="1" ht="11.45" customHeight="1" x14ac:dyDescent="0.2">
      <c r="A279" s="4">
        <v>1991</v>
      </c>
      <c r="B279" s="358" t="s">
        <v>503</v>
      </c>
      <c r="C279" s="4" t="s">
        <v>559</v>
      </c>
      <c r="D279" s="185" t="s">
        <v>14</v>
      </c>
      <c r="E279" s="185" t="s">
        <v>294</v>
      </c>
      <c r="F279" s="189" t="s">
        <v>314</v>
      </c>
      <c r="G279" s="407">
        <v>0.1716</v>
      </c>
      <c r="H279" s="408">
        <v>0.2346819</v>
      </c>
      <c r="I279" s="408">
        <v>-0.20661950000000001</v>
      </c>
      <c r="J279" s="409">
        <v>-0.47761379999999998</v>
      </c>
    </row>
    <row r="280" spans="1:10" s="145" customFormat="1" ht="11.45" customHeight="1" x14ac:dyDescent="0.2">
      <c r="A280" s="4">
        <v>1986</v>
      </c>
      <c r="B280" s="358" t="s">
        <v>503</v>
      </c>
      <c r="C280" s="4" t="s">
        <v>559</v>
      </c>
      <c r="D280" s="185" t="s">
        <v>16</v>
      </c>
      <c r="E280" s="185" t="s">
        <v>295</v>
      </c>
      <c r="F280" s="189" t="s">
        <v>314</v>
      </c>
      <c r="G280" s="407">
        <v>0.21878239999999999</v>
      </c>
      <c r="H280" s="408">
        <v>0.2190732</v>
      </c>
      <c r="I280" s="408">
        <v>-0.138185</v>
      </c>
      <c r="J280" s="409">
        <v>-0.4817208</v>
      </c>
    </row>
    <row r="281" spans="1:10" s="145" customFormat="1" ht="11.45" customHeight="1" x14ac:dyDescent="0.2">
      <c r="A281" s="4">
        <v>1979</v>
      </c>
      <c r="B281" s="358" t="s">
        <v>503</v>
      </c>
      <c r="C281" s="4" t="s">
        <v>559</v>
      </c>
      <c r="D281" s="185" t="s">
        <v>18</v>
      </c>
      <c r="E281" s="185" t="s">
        <v>296</v>
      </c>
      <c r="F281" s="189" t="s">
        <v>314</v>
      </c>
      <c r="G281" s="407">
        <v>0.1715235</v>
      </c>
      <c r="H281" s="408">
        <v>0.19529369999999999</v>
      </c>
      <c r="I281" s="408">
        <v>-0.17280499999999999</v>
      </c>
      <c r="J281" s="409">
        <v>-0.43078270000000002</v>
      </c>
    </row>
    <row r="282" spans="1:10" s="145" customFormat="1" ht="11.45" customHeight="1" x14ac:dyDescent="0.2">
      <c r="A282" s="4">
        <v>1974</v>
      </c>
      <c r="B282" s="358" t="s">
        <v>503</v>
      </c>
      <c r="C282" s="4" t="s">
        <v>559</v>
      </c>
      <c r="D282" s="185" t="s">
        <v>50</v>
      </c>
      <c r="E282" s="185" t="s">
        <v>297</v>
      </c>
      <c r="F282" s="189" t="s">
        <v>314</v>
      </c>
      <c r="G282" s="407">
        <v>9.6798599999999999E-2</v>
      </c>
      <c r="H282" s="408">
        <v>0.14174800000000001</v>
      </c>
      <c r="I282" s="408">
        <v>-0.26253130000000002</v>
      </c>
      <c r="J282" s="409">
        <v>-0.46867560000000003</v>
      </c>
    </row>
    <row r="283" spans="1:10" s="145" customFormat="1" ht="11.45" customHeight="1" x14ac:dyDescent="0.2">
      <c r="A283" s="4">
        <v>1969</v>
      </c>
      <c r="B283" s="358" t="s">
        <v>503</v>
      </c>
      <c r="C283" s="4" t="s">
        <v>559</v>
      </c>
      <c r="D283" s="185" t="s">
        <v>50</v>
      </c>
      <c r="E283" s="185" t="s">
        <v>298</v>
      </c>
      <c r="F283" s="189" t="s">
        <v>314</v>
      </c>
      <c r="G283" s="410">
        <v>0.1017251</v>
      </c>
      <c r="H283" s="411">
        <v>0.12567</v>
      </c>
      <c r="I283" s="411">
        <v>-0.2059629</v>
      </c>
      <c r="J283" s="412">
        <v>-0.48734870000000002</v>
      </c>
    </row>
    <row r="284" spans="1:10" s="145" customFormat="1" ht="11.45" customHeight="1" x14ac:dyDescent="0.2">
      <c r="A284" s="7">
        <v>2013</v>
      </c>
      <c r="B284" s="359" t="s">
        <v>504</v>
      </c>
      <c r="C284" s="449" t="s">
        <v>561</v>
      </c>
      <c r="D284" s="321" t="s">
        <v>20</v>
      </c>
      <c r="E284" s="321" t="s">
        <v>299</v>
      </c>
      <c r="F284" s="327" t="s">
        <v>314</v>
      </c>
      <c r="G284" s="407">
        <v>0.13771910000000001</v>
      </c>
      <c r="H284" s="408">
        <v>0.19615640000000001</v>
      </c>
      <c r="I284" s="408">
        <v>-9.1219700000000001E-2</v>
      </c>
      <c r="J284" s="409">
        <v>-0.57433369999999995</v>
      </c>
    </row>
    <row r="285" spans="1:10" s="145" customFormat="1" ht="11.45" customHeight="1" x14ac:dyDescent="0.2">
      <c r="A285" s="4">
        <v>2010</v>
      </c>
      <c r="B285" s="358" t="s">
        <v>504</v>
      </c>
      <c r="C285" s="4" t="s">
        <v>561</v>
      </c>
      <c r="D285" s="185" t="s">
        <v>4</v>
      </c>
      <c r="E285" s="185" t="s">
        <v>300</v>
      </c>
      <c r="F285" s="189" t="s">
        <v>314</v>
      </c>
      <c r="G285" s="407">
        <v>0.1482029</v>
      </c>
      <c r="H285" s="408">
        <v>0.19640369999999999</v>
      </c>
      <c r="I285" s="408">
        <v>-5.1524100000000003E-2</v>
      </c>
      <c r="J285" s="409">
        <v>-0.57858080000000001</v>
      </c>
    </row>
    <row r="286" spans="1:10" s="145" customFormat="1" ht="11.45" customHeight="1" x14ac:dyDescent="0.2">
      <c r="A286" s="4">
        <v>2007</v>
      </c>
      <c r="B286" s="358" t="s">
        <v>504</v>
      </c>
      <c r="C286" s="4" t="s">
        <v>561</v>
      </c>
      <c r="D286" s="185" t="s">
        <v>6</v>
      </c>
      <c r="E286" s="185" t="s">
        <v>301</v>
      </c>
      <c r="F286" s="189" t="s">
        <v>314</v>
      </c>
      <c r="G286" s="407">
        <v>0.1149665</v>
      </c>
      <c r="H286" s="408">
        <v>0.2008471</v>
      </c>
      <c r="I286" s="408">
        <v>-0.13323850000000001</v>
      </c>
      <c r="J286" s="409">
        <v>-0.55119960000000001</v>
      </c>
    </row>
    <row r="287" spans="1:10" s="145" customFormat="1" ht="11.45" customHeight="1" x14ac:dyDescent="0.2">
      <c r="A287" s="4">
        <v>2004</v>
      </c>
      <c r="B287" s="358" t="s">
        <v>504</v>
      </c>
      <c r="C287" s="4" t="s">
        <v>561</v>
      </c>
      <c r="D287" s="185" t="s">
        <v>8</v>
      </c>
      <c r="E287" s="185" t="s">
        <v>302</v>
      </c>
      <c r="F287" s="189" t="s">
        <v>314</v>
      </c>
      <c r="G287" s="407">
        <v>0.11976199999999999</v>
      </c>
      <c r="H287" s="408">
        <v>0.19835749999999999</v>
      </c>
      <c r="I287" s="408">
        <v>-0.1150431</v>
      </c>
      <c r="J287" s="409">
        <v>-0.57236120000000001</v>
      </c>
    </row>
    <row r="288" spans="1:10" s="145" customFormat="1" ht="11.45" customHeight="1" x14ac:dyDescent="0.2">
      <c r="A288" s="4">
        <v>2000</v>
      </c>
      <c r="B288" s="358" t="s">
        <v>504</v>
      </c>
      <c r="C288" s="4" t="s">
        <v>561</v>
      </c>
      <c r="D288" s="185" t="s">
        <v>10</v>
      </c>
      <c r="E288" s="185" t="s">
        <v>303</v>
      </c>
      <c r="F288" s="189" t="s">
        <v>314</v>
      </c>
      <c r="G288" s="407">
        <v>0.10189520000000001</v>
      </c>
      <c r="H288" s="408">
        <v>0.22369259999999999</v>
      </c>
      <c r="I288" s="408">
        <v>-0.24259559999999999</v>
      </c>
      <c r="J288" s="409">
        <v>-0.56867400000000001</v>
      </c>
    </row>
    <row r="289" spans="1:10" s="145" customFormat="1" ht="11.45" customHeight="1" x14ac:dyDescent="0.2">
      <c r="A289" s="4">
        <v>1997</v>
      </c>
      <c r="B289" s="358" t="s">
        <v>504</v>
      </c>
      <c r="C289" s="4" t="s">
        <v>561</v>
      </c>
      <c r="D289" s="185" t="s">
        <v>12</v>
      </c>
      <c r="E289" s="185" t="s">
        <v>304</v>
      </c>
      <c r="F289" s="189" t="s">
        <v>314</v>
      </c>
      <c r="G289" s="407">
        <v>0.1120328</v>
      </c>
      <c r="H289" s="408">
        <v>0.21470620000000001</v>
      </c>
      <c r="I289" s="408">
        <v>-0.23564099999999999</v>
      </c>
      <c r="J289" s="409">
        <v>-0.56131810000000004</v>
      </c>
    </row>
    <row r="290" spans="1:10" s="145" customFormat="1" ht="11.45" customHeight="1" x14ac:dyDescent="0.2">
      <c r="A290" s="4">
        <v>1994</v>
      </c>
      <c r="B290" s="358" t="s">
        <v>504</v>
      </c>
      <c r="C290" s="4" t="s">
        <v>561</v>
      </c>
      <c r="D290" s="185" t="s">
        <v>12</v>
      </c>
      <c r="E290" s="185" t="s">
        <v>305</v>
      </c>
      <c r="F290" s="189" t="s">
        <v>314</v>
      </c>
      <c r="G290" s="407">
        <v>0.1214886</v>
      </c>
      <c r="H290" s="408">
        <v>0.20484450000000001</v>
      </c>
      <c r="I290" s="408">
        <v>-0.21513889999999999</v>
      </c>
      <c r="J290" s="409">
        <v>-0.56373580000000001</v>
      </c>
    </row>
    <row r="291" spans="1:10" s="145" customFormat="1" ht="11.45" customHeight="1" x14ac:dyDescent="0.2">
      <c r="A291" s="4">
        <v>1991</v>
      </c>
      <c r="B291" s="358" t="s">
        <v>504</v>
      </c>
      <c r="C291" s="4" t="s">
        <v>561</v>
      </c>
      <c r="D291" s="185" t="s">
        <v>14</v>
      </c>
      <c r="E291" s="185" t="s">
        <v>306</v>
      </c>
      <c r="F291" s="189" t="s">
        <v>314</v>
      </c>
      <c r="G291" s="407">
        <v>0.1199161</v>
      </c>
      <c r="H291" s="408">
        <v>0.19981969999999999</v>
      </c>
      <c r="I291" s="408">
        <v>-0.2080003</v>
      </c>
      <c r="J291" s="409">
        <v>-0.54892770000000002</v>
      </c>
    </row>
    <row r="292" spans="1:10" s="145" customFormat="1" ht="11.45" customHeight="1" x14ac:dyDescent="0.2">
      <c r="A292" s="4">
        <v>1986</v>
      </c>
      <c r="B292" s="358" t="s">
        <v>504</v>
      </c>
      <c r="C292" s="4" t="s">
        <v>561</v>
      </c>
      <c r="D292" s="185" t="s">
        <v>16</v>
      </c>
      <c r="E292" s="185" t="s">
        <v>307</v>
      </c>
      <c r="F292" s="189" t="s">
        <v>314</v>
      </c>
      <c r="G292" s="407">
        <v>0.1087832</v>
      </c>
      <c r="H292" s="408">
        <v>0.2108652</v>
      </c>
      <c r="I292" s="408">
        <v>-0.2068072</v>
      </c>
      <c r="J292" s="409">
        <v>-0.54174719999999998</v>
      </c>
    </row>
    <row r="293" spans="1:10" s="145" customFormat="1" ht="11.45" customHeight="1" x14ac:dyDescent="0.2">
      <c r="A293" s="4">
        <v>1979</v>
      </c>
      <c r="B293" s="358" t="s">
        <v>504</v>
      </c>
      <c r="C293" s="4" t="s">
        <v>561</v>
      </c>
      <c r="D293" s="185" t="s">
        <v>18</v>
      </c>
      <c r="E293" s="185" t="s">
        <v>308</v>
      </c>
      <c r="F293" s="189" t="s">
        <v>314</v>
      </c>
      <c r="G293" s="407">
        <v>0.1041531</v>
      </c>
      <c r="H293" s="408">
        <v>0.20383480000000001</v>
      </c>
      <c r="I293" s="408">
        <v>-0.23097670000000001</v>
      </c>
      <c r="J293" s="409">
        <v>-0.52828560000000002</v>
      </c>
    </row>
    <row r="294" spans="1:10" s="145" customFormat="1" ht="11.45" customHeight="1" x14ac:dyDescent="0.2">
      <c r="A294" s="10">
        <v>1974</v>
      </c>
      <c r="B294" s="361" t="s">
        <v>504</v>
      </c>
      <c r="C294" s="10" t="s">
        <v>561</v>
      </c>
      <c r="D294" s="323" t="s">
        <v>50</v>
      </c>
      <c r="E294" s="323" t="s">
        <v>309</v>
      </c>
      <c r="F294" s="328" t="s">
        <v>314</v>
      </c>
      <c r="G294" s="407">
        <v>8.4954399999999999E-2</v>
      </c>
      <c r="H294" s="408">
        <v>0.18253849999999999</v>
      </c>
      <c r="I294" s="408">
        <v>0.1210093</v>
      </c>
      <c r="J294" s="409">
        <v>-0.50014210000000003</v>
      </c>
    </row>
    <row r="295" spans="1:10" s="145" customFormat="1" ht="11.45" customHeight="1" x14ac:dyDescent="0.2">
      <c r="A295" s="52">
        <v>2013</v>
      </c>
      <c r="B295" s="360" t="s">
        <v>505</v>
      </c>
      <c r="C295" s="450" t="s">
        <v>564</v>
      </c>
      <c r="D295" s="330" t="s">
        <v>20</v>
      </c>
      <c r="E295" s="330" t="s">
        <v>310</v>
      </c>
      <c r="F295" s="331" t="s">
        <v>415</v>
      </c>
      <c r="G295" s="416">
        <v>0.20226150000000001</v>
      </c>
      <c r="H295" s="417"/>
      <c r="I295" s="417">
        <v>7.6200599999999993E-2</v>
      </c>
      <c r="J295" s="418"/>
    </row>
    <row r="296" spans="1:10" s="145" customFormat="1" ht="11.45" customHeight="1" x14ac:dyDescent="0.2">
      <c r="A296" s="52">
        <v>2010</v>
      </c>
      <c r="B296" s="360" t="s">
        <v>505</v>
      </c>
      <c r="C296" s="52" t="s">
        <v>564</v>
      </c>
      <c r="D296" s="187" t="s">
        <v>4</v>
      </c>
      <c r="E296" s="187" t="s">
        <v>311</v>
      </c>
      <c r="F296" s="191" t="s">
        <v>415</v>
      </c>
      <c r="G296" s="413">
        <v>0.1986724</v>
      </c>
      <c r="H296" s="414"/>
      <c r="I296" s="414">
        <v>8.2855300000000007E-2</v>
      </c>
      <c r="J296" s="415"/>
    </row>
    <row r="297" spans="1:10" s="145" customFormat="1" ht="11.45" customHeight="1" x14ac:dyDescent="0.2">
      <c r="A297" s="52">
        <v>2007</v>
      </c>
      <c r="B297" s="360" t="s">
        <v>505</v>
      </c>
      <c r="C297" s="52" t="s">
        <v>564</v>
      </c>
      <c r="D297" s="187" t="s">
        <v>6</v>
      </c>
      <c r="E297" s="187" t="s">
        <v>312</v>
      </c>
      <c r="F297" s="191" t="s">
        <v>415</v>
      </c>
      <c r="G297" s="413">
        <v>0.20192599999999999</v>
      </c>
      <c r="H297" s="414"/>
      <c r="I297" s="414">
        <v>0.1024077</v>
      </c>
      <c r="J297" s="415"/>
    </row>
    <row r="298" spans="1:10" s="145" customFormat="1" ht="11.45" customHeight="1" x14ac:dyDescent="0.2">
      <c r="A298" s="68">
        <v>2004</v>
      </c>
      <c r="B298" s="363" t="s">
        <v>505</v>
      </c>
      <c r="C298" s="68" t="s">
        <v>564</v>
      </c>
      <c r="D298" s="192" t="s">
        <v>8</v>
      </c>
      <c r="E298" s="192" t="s">
        <v>313</v>
      </c>
      <c r="F298" s="193" t="s">
        <v>415</v>
      </c>
      <c r="G298" s="419">
        <v>0.25238569999999999</v>
      </c>
      <c r="H298" s="420"/>
      <c r="I298" s="420">
        <v>0.20819260000000001</v>
      </c>
      <c r="J298" s="421"/>
    </row>
    <row r="299" spans="1:10" ht="11.45" customHeight="1" x14ac:dyDescent="0.2">
      <c r="A299" s="124"/>
      <c r="B299" s="124"/>
      <c r="C299" s="124"/>
      <c r="D299" s="185"/>
      <c r="E299" s="185"/>
      <c r="F299" s="189"/>
      <c r="G299" s="190"/>
      <c r="H299" s="190"/>
      <c r="I299" s="190"/>
      <c r="J299" s="190"/>
    </row>
    <row r="300" spans="1:10" ht="11.45" customHeight="1" x14ac:dyDescent="0.2">
      <c r="A300" s="4" t="s">
        <v>420</v>
      </c>
      <c r="B300" s="124"/>
      <c r="C300" s="124"/>
      <c r="G300" s="278">
        <f>AVERAGE(G6:G298)</f>
        <v>0.18471958206896547</v>
      </c>
      <c r="H300" s="278">
        <f t="shared" ref="H300:J300" si="0">AVERAGE(H6:H298)</f>
        <v>0.19102504619047619</v>
      </c>
      <c r="I300" s="278">
        <f t="shared" si="0"/>
        <v>-5.280906413793101E-2</v>
      </c>
      <c r="J300" s="278">
        <f t="shared" si="0"/>
        <v>-0.40675169190476185</v>
      </c>
    </row>
    <row r="301" spans="1:10" ht="11.45" customHeight="1" x14ac:dyDescent="0.2">
      <c r="A301" s="4" t="s">
        <v>456</v>
      </c>
      <c r="B301" s="124"/>
      <c r="C301" s="124"/>
      <c r="G301" s="278">
        <f>MIN(G6:G298)</f>
        <v>3.9842999999999996E-3</v>
      </c>
      <c r="H301" s="278">
        <f t="shared" ref="H301:J301" si="1">MIN(H6:H298)</f>
        <v>1.0479199999999999E-2</v>
      </c>
      <c r="I301" s="278">
        <f t="shared" si="1"/>
        <v>-0.37014910000000001</v>
      </c>
      <c r="J301" s="278">
        <f t="shared" si="1"/>
        <v>-0.60249490000000006</v>
      </c>
    </row>
    <row r="302" spans="1:10" ht="11.45" customHeight="1" x14ac:dyDescent="0.2">
      <c r="A302" s="4" t="s">
        <v>457</v>
      </c>
      <c r="B302" s="124"/>
      <c r="C302" s="124"/>
      <c r="G302" s="278">
        <f>MAX(G6:G298)</f>
        <v>0.3866581</v>
      </c>
      <c r="H302" s="278">
        <f t="shared" ref="H302:J302" si="2">MAX(H6:H298)</f>
        <v>0.34434999999999999</v>
      </c>
      <c r="I302" s="278">
        <f t="shared" si="2"/>
        <v>0.32398130000000003</v>
      </c>
      <c r="J302" s="278">
        <f t="shared" si="2"/>
        <v>0.37927040000000001</v>
      </c>
    </row>
    <row r="303" spans="1:10" ht="11.45" customHeight="1" x14ac:dyDescent="0.2">
      <c r="A303" s="4" t="s">
        <v>427</v>
      </c>
      <c r="B303" s="124"/>
      <c r="C303" s="124"/>
      <c r="G303" s="16">
        <f t="shared" ref="G303:J303" si="3">COUNT(G6:G298)</f>
        <v>290</v>
      </c>
      <c r="H303" s="16">
        <f t="shared" si="3"/>
        <v>210</v>
      </c>
      <c r="I303" s="16">
        <f t="shared" si="3"/>
        <v>290</v>
      </c>
      <c r="J303" s="16">
        <f t="shared" si="3"/>
        <v>210</v>
      </c>
    </row>
    <row r="304" spans="1:10" ht="11.45" customHeight="1" x14ac:dyDescent="0.2">
      <c r="A304" s="4"/>
      <c r="F304" s="128"/>
    </row>
    <row r="305" spans="1:10" ht="11.45" customHeight="1" x14ac:dyDescent="0.2">
      <c r="A305" s="52" t="s">
        <v>443</v>
      </c>
      <c r="B305" s="124"/>
      <c r="C305" s="124"/>
      <c r="G305" s="278"/>
      <c r="H305" s="278"/>
      <c r="I305" s="278"/>
      <c r="J305" s="279"/>
    </row>
    <row r="306" spans="1:10" ht="11.45" customHeight="1" x14ac:dyDescent="0.2">
      <c r="A306" s="4" t="s">
        <v>454</v>
      </c>
      <c r="B306" s="124"/>
      <c r="C306" s="124"/>
      <c r="G306" s="278"/>
      <c r="H306" s="278"/>
      <c r="I306" s="278"/>
      <c r="J306" s="279"/>
    </row>
    <row r="307" spans="1:10" ht="24" customHeight="1" x14ac:dyDescent="0.2">
      <c r="A307" s="865" t="s">
        <v>539</v>
      </c>
      <c r="B307" s="865"/>
      <c r="C307" s="865"/>
      <c r="D307" s="865"/>
      <c r="E307" s="865"/>
      <c r="F307" s="865"/>
      <c r="G307" s="865"/>
      <c r="H307" s="865"/>
      <c r="I307" s="865"/>
      <c r="J307" s="865"/>
    </row>
    <row r="308" spans="1:10" ht="24" customHeight="1" x14ac:dyDescent="0.2">
      <c r="A308" s="834" t="s">
        <v>528</v>
      </c>
      <c r="B308" s="834"/>
      <c r="C308" s="834"/>
      <c r="D308" s="834"/>
      <c r="E308" s="834"/>
      <c r="F308" s="834"/>
      <c r="G308" s="834"/>
      <c r="H308" s="834"/>
      <c r="I308" s="834"/>
      <c r="J308" s="834"/>
    </row>
    <row r="309" spans="1:10" ht="57.75" customHeight="1" x14ac:dyDescent="0.2">
      <c r="A309" s="834" t="s">
        <v>567</v>
      </c>
      <c r="B309" s="834"/>
      <c r="C309" s="834"/>
      <c r="D309" s="834"/>
      <c r="E309" s="834"/>
      <c r="F309" s="834"/>
      <c r="G309" s="834"/>
      <c r="H309" s="834"/>
      <c r="I309" s="834"/>
      <c r="J309" s="834"/>
    </row>
    <row r="310" spans="1:10" ht="24" customHeight="1" x14ac:dyDescent="0.2">
      <c r="A310" s="861" t="s">
        <v>444</v>
      </c>
      <c r="B310" s="861"/>
      <c r="C310" s="861"/>
      <c r="D310" s="861"/>
      <c r="E310" s="861"/>
      <c r="F310" s="861"/>
      <c r="G310" s="861"/>
      <c r="H310" s="861"/>
      <c r="I310" s="861"/>
      <c r="J310" s="861"/>
    </row>
    <row r="311" spans="1:10" ht="11.45" customHeight="1" x14ac:dyDescent="0.2">
      <c r="F311" s="128"/>
    </row>
    <row r="312" spans="1:10" ht="11.45" customHeight="1" x14ac:dyDescent="0.2">
      <c r="F312" s="128"/>
    </row>
    <row r="313" spans="1:10" ht="11.45" customHeight="1" x14ac:dyDescent="0.2">
      <c r="F313" s="128"/>
    </row>
    <row r="314" spans="1:10" ht="11.45" customHeight="1" x14ac:dyDescent="0.2">
      <c r="F314" s="128"/>
    </row>
    <row r="315" spans="1:10" ht="11.45" customHeight="1" x14ac:dyDescent="0.2">
      <c r="F315" s="128"/>
    </row>
    <row r="316" spans="1:10" ht="11.45" customHeight="1" x14ac:dyDescent="0.2">
      <c r="F316" s="128"/>
    </row>
    <row r="317" spans="1:10" ht="11.45" customHeight="1" x14ac:dyDescent="0.2">
      <c r="F317" s="128"/>
    </row>
    <row r="318" spans="1:10" ht="11.45" customHeight="1" x14ac:dyDescent="0.2">
      <c r="F318" s="128"/>
    </row>
    <row r="319" spans="1:10" ht="11.45" customHeight="1" x14ac:dyDescent="0.2">
      <c r="F319" s="128"/>
    </row>
    <row r="320" spans="1:10" ht="11.45" customHeight="1" x14ac:dyDescent="0.2"/>
    <row r="321" ht="11.45" customHeight="1" x14ac:dyDescent="0.2"/>
    <row r="322" ht="11.45" customHeight="1" x14ac:dyDescent="0.2"/>
  </sheetData>
  <mergeCells count="6">
    <mergeCell ref="G3:J3"/>
    <mergeCell ref="A310:J310"/>
    <mergeCell ref="G4:J4"/>
    <mergeCell ref="A309:J309"/>
    <mergeCell ref="A308:J308"/>
    <mergeCell ref="A307:J307"/>
  </mergeCells>
  <pageMargins left="0.70866141732283472" right="0.70866141732283472" top="0.62992125984251968" bottom="0.35433070866141736" header="0.27559055118110237" footer="0.15748031496062992"/>
  <pageSetup paperSize="9" fitToHeight="0" orientation="portrait" r:id="rId1"/>
  <headerFooter>
    <oddHeader xml:space="preserve">&amp;C </oddHeader>
    <oddFooter>&amp;L&amp;7&amp;F&amp;C&amp;8&amp; &amp;"-,Bold"  &amp;"-,Regular" Page &amp;P / &amp;N&amp;R&amp;8&amp;A</oddFooter>
  </headerFooter>
  <rowBreaks count="1" manualBreakCount="1">
    <brk id="310" max="9" man="1"/>
  </rowBreaks>
  <ignoredErrors>
    <ignoredError sqref="G300:J302 G303:J303" unlockedFormula="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09"/>
  <sheetViews>
    <sheetView workbookViewId="0">
      <selection activeCell="C2" sqref="C2"/>
    </sheetView>
  </sheetViews>
  <sheetFormatPr defaultRowHeight="15" x14ac:dyDescent="0.25"/>
  <cols>
    <col min="1" max="1" width="17.5703125" customWidth="1"/>
    <col min="2" max="2" width="15.7109375" customWidth="1"/>
    <col min="3" max="3" width="10.42578125" customWidth="1"/>
    <col min="4" max="4" width="7.85546875" customWidth="1"/>
    <col min="5" max="5" width="10.42578125" customWidth="1"/>
  </cols>
  <sheetData>
    <row r="1" spans="1:13" x14ac:dyDescent="0.25">
      <c r="A1" s="332" t="s">
        <v>445</v>
      </c>
      <c r="B1" s="198" t="s">
        <v>513</v>
      </c>
    </row>
    <row r="2" spans="1:13" ht="12" customHeight="1" x14ac:dyDescent="0.25">
      <c r="A2" s="332" t="s">
        <v>414</v>
      </c>
      <c r="B2" s="198" t="s">
        <v>511</v>
      </c>
      <c r="C2" s="198"/>
      <c r="D2" s="198"/>
      <c r="E2" s="198"/>
      <c r="F2" s="198"/>
      <c r="G2" s="198"/>
      <c r="H2" s="198"/>
      <c r="I2" s="198"/>
      <c r="J2" s="198"/>
      <c r="K2" s="198"/>
      <c r="L2" s="198"/>
      <c r="M2" s="198"/>
    </row>
    <row r="3" spans="1:13" ht="12" customHeight="1" x14ac:dyDescent="0.25">
      <c r="A3" s="332" t="s">
        <v>1</v>
      </c>
      <c r="B3" s="198" t="s">
        <v>511</v>
      </c>
      <c r="C3" s="198"/>
      <c r="D3" s="198"/>
      <c r="E3" s="198"/>
      <c r="F3" s="198"/>
      <c r="G3" s="198"/>
      <c r="H3" s="198"/>
      <c r="I3" s="198"/>
      <c r="J3" s="198"/>
      <c r="K3" s="198"/>
      <c r="L3" s="198"/>
      <c r="M3" s="198"/>
    </row>
    <row r="4" spans="1:13" ht="12" customHeight="1" x14ac:dyDescent="0.25">
      <c r="A4" s="332" t="s">
        <v>510</v>
      </c>
      <c r="B4" s="198" t="s">
        <v>314</v>
      </c>
      <c r="C4" s="198"/>
      <c r="D4" s="198"/>
      <c r="E4" s="198"/>
      <c r="F4" s="198"/>
      <c r="G4" s="198"/>
      <c r="H4" s="198"/>
      <c r="I4" s="198"/>
      <c r="J4" s="198"/>
      <c r="K4" s="198"/>
      <c r="L4" s="198"/>
      <c r="M4" s="198"/>
    </row>
    <row r="5" spans="1:13" ht="12" customHeight="1" thickBot="1" x14ac:dyDescent="0.3">
      <c r="A5" s="332" t="s">
        <v>558</v>
      </c>
      <c r="B5" s="198" t="s">
        <v>511</v>
      </c>
      <c r="C5" s="198"/>
      <c r="D5" s="198"/>
      <c r="E5" s="198"/>
      <c r="F5" s="198"/>
      <c r="G5" s="198"/>
      <c r="H5" s="198"/>
      <c r="I5" s="198"/>
      <c r="J5" s="198"/>
      <c r="K5" s="198"/>
      <c r="L5" s="198"/>
      <c r="M5" s="198"/>
    </row>
    <row r="6" spans="1:13" ht="12" customHeight="1" x14ac:dyDescent="0.25">
      <c r="A6" s="198"/>
      <c r="B6" s="866" t="s">
        <v>437</v>
      </c>
      <c r="C6" s="867"/>
      <c r="D6" s="867"/>
      <c r="E6" s="868"/>
      <c r="F6" s="378"/>
      <c r="G6" s="198"/>
      <c r="H6" s="198"/>
      <c r="I6" s="198"/>
      <c r="J6" s="198"/>
      <c r="K6" s="198"/>
      <c r="L6" s="198"/>
      <c r="M6" s="198"/>
    </row>
    <row r="7" spans="1:13" ht="25.9" customHeight="1" thickBot="1" x14ac:dyDescent="0.3">
      <c r="A7" s="332" t="s">
        <v>512</v>
      </c>
      <c r="B7" s="347" t="s">
        <v>533</v>
      </c>
      <c r="C7" s="348" t="s">
        <v>581</v>
      </c>
      <c r="D7" s="650" t="s">
        <v>534</v>
      </c>
      <c r="E7" s="349" t="s">
        <v>582</v>
      </c>
      <c r="F7" s="378"/>
      <c r="G7" s="198"/>
      <c r="H7" s="198"/>
      <c r="I7" s="198"/>
      <c r="J7" s="198"/>
      <c r="K7" s="198"/>
      <c r="L7" s="198"/>
      <c r="M7" s="198"/>
    </row>
    <row r="8" spans="1:13" ht="14.1" customHeight="1" x14ac:dyDescent="0.25">
      <c r="A8" s="140" t="s">
        <v>21</v>
      </c>
      <c r="B8" s="380">
        <v>0.2608491</v>
      </c>
      <c r="C8" s="429">
        <v>0.25444329999999998</v>
      </c>
      <c r="D8" s="651">
        <v>4.4714400000000001E-2</v>
      </c>
      <c r="E8" s="384">
        <v>-0.45810469999999998</v>
      </c>
      <c r="F8" s="378"/>
      <c r="G8" s="198"/>
      <c r="H8" s="198"/>
      <c r="I8" s="198"/>
      <c r="J8" s="198"/>
      <c r="K8" s="198"/>
      <c r="L8" s="198"/>
      <c r="M8" s="198"/>
    </row>
    <row r="9" spans="1:13" ht="14.1" customHeight="1" x14ac:dyDescent="0.25">
      <c r="A9" s="140" t="s">
        <v>37</v>
      </c>
      <c r="B9" s="380">
        <v>0.2015699</v>
      </c>
      <c r="C9" s="429">
        <v>8.5588700000000004E-2</v>
      </c>
      <c r="D9" s="268">
        <v>0.15331110000000001</v>
      </c>
      <c r="E9" s="384">
        <v>-0.58114529999999998</v>
      </c>
      <c r="F9" s="378"/>
      <c r="G9" s="198"/>
      <c r="H9" s="198"/>
      <c r="I9" s="198"/>
      <c r="J9" s="198"/>
      <c r="K9" s="198"/>
      <c r="L9" s="198"/>
      <c r="M9" s="198"/>
    </row>
    <row r="10" spans="1:13" ht="14.1" customHeight="1" x14ac:dyDescent="0.25">
      <c r="A10" s="140" t="s">
        <v>36</v>
      </c>
      <c r="B10" s="380">
        <v>0.20431579999999999</v>
      </c>
      <c r="C10" s="429">
        <v>8.9672500000000002E-2</v>
      </c>
      <c r="D10" s="268">
        <v>0.15791179999999999</v>
      </c>
      <c r="E10" s="384">
        <v>-0.58035530000000002</v>
      </c>
      <c r="F10" s="378"/>
      <c r="G10" s="198"/>
      <c r="H10" s="198"/>
      <c r="I10" s="198"/>
      <c r="J10" s="198"/>
      <c r="K10" s="198"/>
      <c r="L10" s="198"/>
      <c r="M10" s="198"/>
    </row>
    <row r="11" spans="1:13" ht="14.1" customHeight="1" x14ac:dyDescent="0.25">
      <c r="A11" s="140" t="s">
        <v>60</v>
      </c>
      <c r="B11" s="380">
        <v>0.2052271</v>
      </c>
      <c r="C11" s="429">
        <v>0.1380246</v>
      </c>
      <c r="D11" s="268">
        <v>-0.19842129999999999</v>
      </c>
      <c r="E11" s="384">
        <v>-0.5203276</v>
      </c>
      <c r="F11" s="378"/>
      <c r="G11" s="198"/>
      <c r="H11" s="198"/>
      <c r="I11" s="198"/>
      <c r="J11" s="198"/>
      <c r="K11" s="198"/>
      <c r="L11" s="198"/>
      <c r="M11" s="198"/>
    </row>
    <row r="12" spans="1:13" ht="14.1" customHeight="1" x14ac:dyDescent="0.25">
      <c r="A12" s="140" t="s">
        <v>67</v>
      </c>
      <c r="B12" s="380">
        <v>0.23573759999999999</v>
      </c>
      <c r="C12" s="429">
        <v>0.3214051</v>
      </c>
      <c r="D12" s="268">
        <v>-0.1991366</v>
      </c>
      <c r="E12" s="384">
        <v>-0.36431059999999998</v>
      </c>
      <c r="F12" s="378"/>
      <c r="G12" s="198"/>
      <c r="H12" s="198"/>
      <c r="I12" s="198"/>
      <c r="J12" s="198"/>
      <c r="K12" s="198"/>
      <c r="L12" s="198"/>
      <c r="M12" s="198"/>
    </row>
    <row r="13" spans="1:13" ht="14.1" customHeight="1" x14ac:dyDescent="0.25">
      <c r="A13" s="140" t="s">
        <v>78</v>
      </c>
      <c r="B13" s="380">
        <v>0.19119510000000001</v>
      </c>
      <c r="C13" s="429">
        <v>0.1500785</v>
      </c>
      <c r="D13" s="268">
        <v>2.24292E-2</v>
      </c>
      <c r="E13" s="384">
        <v>-0.50457529999999995</v>
      </c>
      <c r="F13" s="378"/>
      <c r="G13" s="198"/>
      <c r="H13" s="198"/>
      <c r="I13" s="198"/>
      <c r="J13" s="198"/>
      <c r="K13" s="198"/>
      <c r="L13" s="198"/>
      <c r="M13" s="198"/>
    </row>
    <row r="14" spans="1:13" ht="14.1" customHeight="1" x14ac:dyDescent="0.25">
      <c r="A14" s="140" t="s">
        <v>84</v>
      </c>
      <c r="B14" s="380">
        <v>0.2548937</v>
      </c>
      <c r="C14" s="429">
        <v>0.2428553</v>
      </c>
      <c r="D14" s="268">
        <v>-3.3408399999999998E-2</v>
      </c>
      <c r="E14" s="384">
        <v>-0.44126130000000002</v>
      </c>
      <c r="F14" s="378"/>
      <c r="G14" s="198"/>
      <c r="H14" s="198"/>
      <c r="I14" s="198"/>
      <c r="J14" s="198"/>
      <c r="K14" s="198"/>
      <c r="L14" s="198"/>
      <c r="M14" s="198"/>
    </row>
    <row r="15" spans="1:13" ht="14.1" customHeight="1" x14ac:dyDescent="0.25">
      <c r="A15" s="140" t="s">
        <v>101</v>
      </c>
      <c r="B15" s="380">
        <v>0.2242014</v>
      </c>
      <c r="C15" s="429">
        <v>0.26106859999999998</v>
      </c>
      <c r="D15" s="268">
        <v>-0.1183477</v>
      </c>
      <c r="E15" s="384">
        <v>-0.50985049999999998</v>
      </c>
      <c r="F15" s="378"/>
      <c r="G15" s="198"/>
      <c r="H15" s="198"/>
      <c r="I15" s="198"/>
      <c r="J15" s="198"/>
      <c r="K15" s="198"/>
      <c r="L15" s="198"/>
      <c r="M15" s="198"/>
    </row>
    <row r="16" spans="1:13" ht="14.1" customHeight="1" x14ac:dyDescent="0.25">
      <c r="A16" s="140" t="s">
        <v>113</v>
      </c>
      <c r="B16" s="380">
        <v>0.29631429999999997</v>
      </c>
      <c r="C16" s="429">
        <v>0.2045196</v>
      </c>
      <c r="D16" s="268">
        <v>0.17165169999999999</v>
      </c>
      <c r="E16" s="384">
        <v>-0.47346250000000001</v>
      </c>
      <c r="F16" s="378"/>
      <c r="G16" s="198"/>
      <c r="H16" s="198"/>
      <c r="I16" s="198"/>
      <c r="J16" s="198"/>
      <c r="K16" s="198"/>
      <c r="L16" s="198"/>
      <c r="M16" s="198"/>
    </row>
    <row r="17" spans="1:13" ht="14.1" customHeight="1" x14ac:dyDescent="0.25">
      <c r="A17" s="140" t="s">
        <v>120</v>
      </c>
      <c r="B17" s="380">
        <v>1.88691E-2</v>
      </c>
      <c r="C17" s="429">
        <v>5.6307599999999999E-2</v>
      </c>
      <c r="D17" s="268">
        <v>-4.4248500000000003E-2</v>
      </c>
      <c r="E17" s="384">
        <v>0.16968</v>
      </c>
      <c r="F17" s="378"/>
      <c r="G17" s="198"/>
      <c r="H17" s="198"/>
      <c r="I17" s="198"/>
      <c r="J17" s="198"/>
      <c r="K17" s="198"/>
      <c r="L17" s="198"/>
      <c r="M17" s="198"/>
    </row>
    <row r="18" spans="1:13" ht="14.1" customHeight="1" x14ac:dyDescent="0.25">
      <c r="A18" s="140" t="s">
        <v>119</v>
      </c>
      <c r="B18" s="380">
        <v>2.7992199999999998E-2</v>
      </c>
      <c r="C18" s="429">
        <v>0.1462435</v>
      </c>
      <c r="D18" s="268">
        <v>-3.9479E-2</v>
      </c>
      <c r="E18" s="384">
        <v>0.165405</v>
      </c>
      <c r="F18" s="378"/>
      <c r="G18" s="198"/>
      <c r="H18" s="198"/>
      <c r="I18" s="198"/>
      <c r="J18" s="198"/>
      <c r="K18" s="198"/>
      <c r="L18" s="198"/>
      <c r="M18" s="198"/>
    </row>
    <row r="19" spans="1:13" ht="14.1" customHeight="1" x14ac:dyDescent="0.25">
      <c r="A19" s="140" t="s">
        <v>142</v>
      </c>
      <c r="B19" s="380">
        <v>0.1481237</v>
      </c>
      <c r="C19" s="429">
        <v>0.1640462</v>
      </c>
      <c r="D19" s="268">
        <v>9.6457000000000001E-3</v>
      </c>
      <c r="E19" s="384">
        <v>-0.57067579999999996</v>
      </c>
      <c r="F19" s="378"/>
      <c r="G19" s="198"/>
      <c r="H19" s="198"/>
      <c r="I19" s="198"/>
      <c r="J19" s="198"/>
      <c r="K19" s="198"/>
      <c r="L19" s="198"/>
      <c r="M19" s="198"/>
    </row>
    <row r="20" spans="1:13" ht="14.1" customHeight="1" x14ac:dyDescent="0.25">
      <c r="A20" s="140" t="s">
        <v>165</v>
      </c>
      <c r="B20" s="380">
        <v>0.25956380000000001</v>
      </c>
      <c r="C20" s="429">
        <v>0.2269158</v>
      </c>
      <c r="D20" s="268">
        <v>0.1064148</v>
      </c>
      <c r="E20" s="384">
        <v>-0.44789410000000002</v>
      </c>
      <c r="F20" s="378"/>
      <c r="G20" s="198"/>
      <c r="H20" s="198"/>
      <c r="I20" s="198"/>
      <c r="J20" s="198"/>
      <c r="K20" s="198"/>
      <c r="L20" s="198"/>
      <c r="M20" s="198"/>
    </row>
    <row r="21" spans="1:13" ht="14.1" customHeight="1" x14ac:dyDescent="0.25">
      <c r="A21" s="140" t="s">
        <v>186</v>
      </c>
      <c r="B21" s="380">
        <v>0.22156670000000001</v>
      </c>
      <c r="C21" s="429">
        <v>0.3255304</v>
      </c>
      <c r="D21" s="268">
        <v>-0.1171387</v>
      </c>
      <c r="E21" s="384">
        <v>-0.42243009999999998</v>
      </c>
      <c r="F21" s="378"/>
      <c r="G21" s="198"/>
      <c r="H21" s="198"/>
      <c r="I21" s="198"/>
      <c r="J21" s="198"/>
      <c r="K21" s="198"/>
      <c r="L21" s="198"/>
      <c r="M21" s="198"/>
    </row>
    <row r="22" spans="1:13" ht="14.1" customHeight="1" x14ac:dyDescent="0.25">
      <c r="A22" s="140" t="s">
        <v>195</v>
      </c>
      <c r="B22" s="380">
        <v>0.23187840000000001</v>
      </c>
      <c r="C22" s="429">
        <v>0.25768380000000002</v>
      </c>
      <c r="D22" s="268">
        <v>-6.3567899999999997E-2</v>
      </c>
      <c r="E22" s="384">
        <v>-0.4225082</v>
      </c>
      <c r="F22" s="378"/>
      <c r="G22" s="198"/>
      <c r="H22" s="198"/>
      <c r="I22" s="198"/>
      <c r="J22" s="198"/>
      <c r="K22" s="198"/>
      <c r="L22" s="198"/>
      <c r="M22" s="198"/>
    </row>
    <row r="23" spans="1:13" ht="14.1" customHeight="1" x14ac:dyDescent="0.25">
      <c r="A23" s="140" t="s">
        <v>204</v>
      </c>
      <c r="B23" s="380">
        <v>0.116475</v>
      </c>
      <c r="C23" s="429">
        <v>8.9320899999999995E-2</v>
      </c>
      <c r="D23" s="268">
        <v>0.11130909999999999</v>
      </c>
      <c r="E23" s="384">
        <v>-0.56542309999999996</v>
      </c>
      <c r="F23" s="378"/>
      <c r="G23" s="198"/>
      <c r="H23" s="198"/>
      <c r="I23" s="198"/>
      <c r="J23" s="198"/>
      <c r="K23" s="198"/>
      <c r="L23" s="198"/>
      <c r="M23" s="198"/>
    </row>
    <row r="24" spans="1:13" ht="14.1" customHeight="1" x14ac:dyDescent="0.25">
      <c r="A24" s="140" t="s">
        <v>209</v>
      </c>
      <c r="B24" s="380">
        <v>7.2697300000000006E-2</v>
      </c>
      <c r="C24" s="429">
        <v>4.9187599999999998E-2</v>
      </c>
      <c r="D24" s="268">
        <v>0.1311872</v>
      </c>
      <c r="E24" s="384">
        <v>0.26440819999999998</v>
      </c>
      <c r="F24" s="378"/>
      <c r="G24" s="198"/>
      <c r="H24" s="198"/>
      <c r="I24" s="198"/>
      <c r="J24" s="198"/>
      <c r="K24" s="198"/>
      <c r="L24" s="198"/>
      <c r="M24" s="198"/>
    </row>
    <row r="25" spans="1:13" ht="14.1" customHeight="1" x14ac:dyDescent="0.25">
      <c r="A25" s="140" t="s">
        <v>213</v>
      </c>
      <c r="B25" s="380">
        <v>0.2554361</v>
      </c>
      <c r="C25" s="429">
        <v>2.36402E-2</v>
      </c>
      <c r="D25" s="268">
        <v>6.8140900000000004E-2</v>
      </c>
      <c r="E25" s="384">
        <v>2.0112399999999999E-2</v>
      </c>
      <c r="F25" s="378"/>
      <c r="G25" s="198"/>
      <c r="H25" s="198"/>
      <c r="I25" s="198"/>
      <c r="J25" s="198"/>
      <c r="K25" s="198"/>
      <c r="L25" s="198"/>
      <c r="M25" s="198"/>
    </row>
    <row r="26" spans="1:13" ht="14.1" customHeight="1" x14ac:dyDescent="0.25">
      <c r="A26" s="140" t="s">
        <v>232</v>
      </c>
      <c r="B26" s="380">
        <v>0.2087357</v>
      </c>
      <c r="C26" s="429">
        <v>0.12585969999999999</v>
      </c>
      <c r="D26" s="268">
        <v>-0.1082866</v>
      </c>
      <c r="E26" s="384">
        <v>-0.42542079999999999</v>
      </c>
      <c r="F26" s="378"/>
      <c r="G26" s="198"/>
      <c r="H26" s="198"/>
      <c r="I26" s="198"/>
      <c r="J26" s="198"/>
      <c r="K26" s="198"/>
      <c r="L26" s="198"/>
      <c r="M26" s="198"/>
    </row>
    <row r="27" spans="1:13" ht="14.1" customHeight="1" x14ac:dyDescent="0.25">
      <c r="A27" s="140" t="s">
        <v>245</v>
      </c>
      <c r="B27" s="380">
        <v>0.1061935</v>
      </c>
      <c r="C27" s="429">
        <v>0.18815029999999999</v>
      </c>
      <c r="D27" s="268">
        <v>0.19323670000000001</v>
      </c>
      <c r="E27" s="384">
        <v>0.37686419999999998</v>
      </c>
      <c r="F27" s="378"/>
      <c r="G27" s="198"/>
      <c r="H27" s="198"/>
      <c r="I27" s="198"/>
      <c r="J27" s="198"/>
      <c r="K27" s="198"/>
      <c r="L27" s="198"/>
      <c r="M27" s="198"/>
    </row>
    <row r="28" spans="1:13" ht="14.1" customHeight="1" x14ac:dyDescent="0.25">
      <c r="A28" s="140" t="s">
        <v>248</v>
      </c>
      <c r="B28" s="380">
        <v>4.5746200000000001E-2</v>
      </c>
      <c r="C28" s="429">
        <v>8.61122E-2</v>
      </c>
      <c r="D28" s="268">
        <v>5.03252E-2</v>
      </c>
      <c r="E28" s="384">
        <v>-0.40044419999999997</v>
      </c>
      <c r="F28" s="378"/>
      <c r="G28" s="198"/>
      <c r="H28" s="198"/>
      <c r="I28" s="198"/>
      <c r="J28" s="198"/>
      <c r="K28" s="198"/>
      <c r="L28" s="198"/>
      <c r="M28" s="198"/>
    </row>
    <row r="29" spans="1:13" ht="14.1" customHeight="1" x14ac:dyDescent="0.25">
      <c r="A29" s="140" t="s">
        <v>252</v>
      </c>
      <c r="B29" s="380">
        <v>0.26307900000000001</v>
      </c>
      <c r="C29" s="429">
        <v>0.16062219999999999</v>
      </c>
      <c r="D29" s="268">
        <v>0.15307609999999999</v>
      </c>
      <c r="E29" s="384">
        <v>-0.55162630000000001</v>
      </c>
      <c r="F29" s="378"/>
      <c r="G29" s="198"/>
      <c r="H29" s="198"/>
      <c r="I29" s="198"/>
      <c r="J29" s="198"/>
      <c r="K29" s="198"/>
      <c r="L29" s="198"/>
      <c r="M29" s="198"/>
    </row>
    <row r="30" spans="1:13" ht="14.1" customHeight="1" x14ac:dyDescent="0.25">
      <c r="A30" s="140" t="s">
        <v>269</v>
      </c>
      <c r="B30" s="380">
        <v>0.1715863</v>
      </c>
      <c r="C30" s="429">
        <v>0.28065709999999999</v>
      </c>
      <c r="D30" s="268">
        <v>-0.1437918</v>
      </c>
      <c r="E30" s="384">
        <v>-0.32116719999999999</v>
      </c>
      <c r="F30" s="378"/>
      <c r="G30" s="198"/>
      <c r="H30" s="198"/>
      <c r="I30" s="198"/>
      <c r="J30" s="198"/>
      <c r="K30" s="198"/>
      <c r="L30" s="198"/>
      <c r="M30" s="198"/>
    </row>
    <row r="31" spans="1:13" ht="14.1" customHeight="1" x14ac:dyDescent="0.25">
      <c r="A31" s="140" t="s">
        <v>277</v>
      </c>
      <c r="B31" s="380">
        <v>9.8784200000000003E-2</v>
      </c>
      <c r="C31" s="429">
        <v>0.1332103</v>
      </c>
      <c r="D31" s="268">
        <v>7.7302300000000004E-2</v>
      </c>
      <c r="E31" s="384">
        <v>-0.28428949999999997</v>
      </c>
      <c r="F31" s="378"/>
      <c r="G31" s="198"/>
      <c r="H31" s="198"/>
      <c r="I31" s="198"/>
      <c r="J31" s="198"/>
      <c r="K31" s="198"/>
      <c r="L31" s="198"/>
      <c r="M31" s="198"/>
    </row>
    <row r="32" spans="1:13" ht="14.1" customHeight="1" x14ac:dyDescent="0.25">
      <c r="A32" s="140" t="s">
        <v>287</v>
      </c>
      <c r="B32" s="380">
        <v>0.21740699999999999</v>
      </c>
      <c r="C32" s="429">
        <v>0.16745450000000001</v>
      </c>
      <c r="D32" s="268">
        <v>-0.12266299999999999</v>
      </c>
      <c r="E32" s="384">
        <v>-0.53609580000000001</v>
      </c>
      <c r="F32" s="378"/>
      <c r="G32" s="198"/>
      <c r="H32" s="198"/>
      <c r="I32" s="198"/>
      <c r="J32" s="198"/>
      <c r="K32" s="198"/>
      <c r="L32" s="198"/>
      <c r="M32" s="198"/>
    </row>
    <row r="33" spans="1:13" ht="14.1" customHeight="1" x14ac:dyDescent="0.25">
      <c r="A33" s="140" t="s">
        <v>299</v>
      </c>
      <c r="B33" s="380">
        <v>0.13771910000000001</v>
      </c>
      <c r="C33" s="429">
        <v>0.19615640000000001</v>
      </c>
      <c r="D33" s="268">
        <v>-9.1219700000000001E-2</v>
      </c>
      <c r="E33" s="384">
        <v>-0.57433369999999995</v>
      </c>
      <c r="F33" s="378"/>
      <c r="G33" s="198"/>
      <c r="H33" s="198"/>
      <c r="I33" s="198"/>
      <c r="J33" s="198"/>
      <c r="K33" s="198"/>
      <c r="L33" s="198"/>
      <c r="M33" s="198"/>
    </row>
    <row r="34" spans="1:13" ht="14.1" customHeight="1" thickBot="1" x14ac:dyDescent="0.3">
      <c r="A34" s="140" t="s">
        <v>420</v>
      </c>
      <c r="B34" s="382">
        <v>0.17985220384615383</v>
      </c>
      <c r="C34" s="430">
        <v>0.17018288076923077</v>
      </c>
      <c r="D34" s="343">
        <v>6.5748846153846135E-3</v>
      </c>
      <c r="E34" s="385">
        <v>-0.34458585000000003</v>
      </c>
      <c r="F34" s="378"/>
      <c r="G34" s="198"/>
      <c r="H34" s="198"/>
      <c r="I34" s="198"/>
      <c r="J34" s="198"/>
      <c r="K34" s="198"/>
      <c r="L34" s="198"/>
      <c r="M34" s="198"/>
    </row>
    <row r="35" spans="1:13" ht="12" customHeight="1" x14ac:dyDescent="0.25">
      <c r="B35" s="379"/>
      <c r="C35" s="379"/>
      <c r="D35" s="379"/>
      <c r="E35" s="379"/>
      <c r="F35" s="378"/>
      <c r="G35" s="198"/>
      <c r="H35" s="198"/>
      <c r="I35" s="198"/>
      <c r="J35" s="198"/>
      <c r="K35" s="198"/>
      <c r="L35" s="198"/>
      <c r="M35" s="198"/>
    </row>
    <row r="36" spans="1:13" ht="12" customHeight="1" x14ac:dyDescent="0.25">
      <c r="B36" s="379"/>
      <c r="C36" s="379"/>
      <c r="D36" s="379"/>
      <c r="E36" s="379"/>
      <c r="F36" s="378"/>
      <c r="G36" s="198"/>
      <c r="H36" s="198"/>
      <c r="I36" s="198"/>
      <c r="J36" s="198"/>
      <c r="K36" s="198"/>
      <c r="L36" s="198"/>
      <c r="M36" s="198"/>
    </row>
    <row r="37" spans="1:13" ht="12" customHeight="1" x14ac:dyDescent="0.25">
      <c r="F37" s="198"/>
      <c r="G37" s="198"/>
      <c r="H37" s="198"/>
      <c r="I37" s="198"/>
      <c r="J37" s="198"/>
      <c r="K37" s="198"/>
      <c r="L37" s="198"/>
      <c r="M37" s="198"/>
    </row>
    <row r="38" spans="1:13" ht="12" customHeight="1" x14ac:dyDescent="0.25">
      <c r="F38" s="198"/>
      <c r="G38" s="198"/>
      <c r="H38" s="198"/>
      <c r="I38" s="198"/>
      <c r="J38" s="198"/>
      <c r="K38" s="198"/>
      <c r="L38" s="198"/>
      <c r="M38" s="198"/>
    </row>
    <row r="39" spans="1:13" ht="12" customHeight="1" x14ac:dyDescent="0.25">
      <c r="F39" s="198"/>
      <c r="G39" s="198"/>
      <c r="H39" s="198"/>
      <c r="I39" s="198"/>
      <c r="J39" s="198"/>
      <c r="K39" s="198"/>
      <c r="L39" s="198"/>
      <c r="M39" s="198"/>
    </row>
    <row r="40" spans="1:13" ht="12" customHeight="1" x14ac:dyDescent="0.25">
      <c r="F40" s="198"/>
      <c r="G40" s="198"/>
      <c r="H40" s="198"/>
      <c r="I40" s="198"/>
      <c r="J40" s="198"/>
      <c r="K40" s="198"/>
      <c r="L40" s="198"/>
      <c r="M40" s="198"/>
    </row>
    <row r="41" spans="1:13" ht="12" customHeight="1" x14ac:dyDescent="0.25">
      <c r="F41" s="198"/>
      <c r="G41" s="198"/>
      <c r="H41" s="198"/>
      <c r="I41" s="198"/>
      <c r="J41" s="198"/>
      <c r="K41" s="198"/>
      <c r="L41" s="198"/>
      <c r="M41" s="198"/>
    </row>
    <row r="42" spans="1:13" ht="12" customHeight="1" x14ac:dyDescent="0.25">
      <c r="F42" s="198"/>
      <c r="G42" s="198"/>
      <c r="H42" s="198"/>
      <c r="I42" s="198"/>
      <c r="J42" s="198"/>
      <c r="K42" s="198"/>
      <c r="L42" s="198"/>
      <c r="M42" s="198"/>
    </row>
    <row r="43" spans="1:13" ht="12" customHeight="1" x14ac:dyDescent="0.25">
      <c r="F43" s="198"/>
      <c r="G43" s="198"/>
      <c r="H43" s="198"/>
      <c r="I43" s="198"/>
      <c r="J43" s="198"/>
      <c r="K43" s="198"/>
      <c r="L43" s="198"/>
      <c r="M43" s="198"/>
    </row>
    <row r="44" spans="1:13" ht="12" customHeight="1" x14ac:dyDescent="0.25">
      <c r="F44" s="198"/>
      <c r="G44" s="198"/>
      <c r="H44" s="198"/>
      <c r="I44" s="198"/>
      <c r="J44" s="198"/>
      <c r="K44" s="198"/>
      <c r="L44" s="198"/>
      <c r="M44" s="198"/>
    </row>
    <row r="45" spans="1:13" ht="12" customHeight="1" x14ac:dyDescent="0.25">
      <c r="F45" s="198"/>
      <c r="G45" s="198"/>
      <c r="H45" s="198"/>
      <c r="I45" s="198"/>
      <c r="J45" s="198"/>
      <c r="K45" s="198"/>
      <c r="L45" s="198"/>
      <c r="M45" s="198"/>
    </row>
    <row r="46" spans="1:13" ht="12" customHeight="1" x14ac:dyDescent="0.25">
      <c r="F46" s="198"/>
      <c r="G46" s="198"/>
      <c r="H46" s="198"/>
      <c r="I46" s="198"/>
      <c r="J46" s="198"/>
      <c r="K46" s="198"/>
      <c r="L46" s="198"/>
      <c r="M46" s="198"/>
    </row>
    <row r="47" spans="1:13" ht="12" customHeight="1" x14ac:dyDescent="0.25">
      <c r="F47" s="198"/>
      <c r="G47" s="198"/>
      <c r="H47" s="198"/>
      <c r="I47" s="198"/>
      <c r="J47" s="198"/>
      <c r="K47" s="198"/>
      <c r="L47" s="198"/>
      <c r="M47" s="198"/>
    </row>
    <row r="48" spans="1:13" ht="12" customHeight="1" x14ac:dyDescent="0.25">
      <c r="F48" s="198"/>
      <c r="G48" s="198"/>
      <c r="H48" s="198"/>
      <c r="I48" s="198"/>
      <c r="J48" s="198"/>
      <c r="K48" s="198"/>
      <c r="L48" s="198"/>
      <c r="M48" s="198"/>
    </row>
    <row r="49" spans="6:13" ht="12" customHeight="1" x14ac:dyDescent="0.25">
      <c r="F49" s="198"/>
      <c r="G49" s="198"/>
      <c r="H49" s="198"/>
      <c r="I49" s="198"/>
      <c r="J49" s="198"/>
      <c r="K49" s="198"/>
      <c r="L49" s="198"/>
      <c r="M49" s="198"/>
    </row>
    <row r="50" spans="6:13" ht="12" customHeight="1" x14ac:dyDescent="0.25">
      <c r="F50" s="198"/>
      <c r="G50" s="198"/>
      <c r="H50" s="198"/>
      <c r="I50" s="198"/>
      <c r="J50" s="198"/>
      <c r="K50" s="198"/>
      <c r="L50" s="198"/>
      <c r="M50" s="198"/>
    </row>
    <row r="51" spans="6:13" ht="12" customHeight="1" x14ac:dyDescent="0.25">
      <c r="F51" s="198"/>
      <c r="G51" s="198"/>
      <c r="H51" s="198"/>
      <c r="I51" s="198"/>
      <c r="J51" s="198"/>
      <c r="K51" s="198"/>
      <c r="L51" s="198"/>
      <c r="M51" s="198"/>
    </row>
    <row r="52" spans="6:13" ht="12" customHeight="1" x14ac:dyDescent="0.25">
      <c r="F52" s="198"/>
      <c r="G52" s="198"/>
      <c r="H52" s="198"/>
      <c r="I52" s="198"/>
      <c r="J52" s="198"/>
      <c r="K52" s="198"/>
      <c r="L52" s="198"/>
      <c r="M52" s="198"/>
    </row>
    <row r="53" spans="6:13" ht="12" customHeight="1" x14ac:dyDescent="0.25">
      <c r="F53" s="198"/>
      <c r="G53" s="198"/>
      <c r="H53" s="198"/>
      <c r="I53" s="198"/>
      <c r="J53" s="198"/>
      <c r="K53" s="198"/>
      <c r="L53" s="198"/>
      <c r="M53" s="198"/>
    </row>
    <row r="54" spans="6:13" ht="12" customHeight="1" x14ac:dyDescent="0.25">
      <c r="F54" s="198"/>
      <c r="G54" s="198"/>
      <c r="H54" s="198"/>
      <c r="I54" s="198"/>
      <c r="J54" s="198"/>
      <c r="K54" s="198"/>
      <c r="L54" s="198"/>
      <c r="M54" s="198"/>
    </row>
    <row r="55" spans="6:13" ht="12" customHeight="1" x14ac:dyDescent="0.25">
      <c r="F55" s="198"/>
      <c r="G55" s="198"/>
      <c r="H55" s="198"/>
      <c r="I55" s="198"/>
      <c r="J55" s="198"/>
      <c r="K55" s="198"/>
      <c r="L55" s="198"/>
      <c r="M55" s="198"/>
    </row>
    <row r="56" spans="6:13" ht="12" customHeight="1" x14ac:dyDescent="0.25">
      <c r="F56" s="198"/>
      <c r="G56" s="198"/>
      <c r="H56" s="198"/>
      <c r="I56" s="198"/>
      <c r="J56" s="198"/>
      <c r="K56" s="198"/>
      <c r="L56" s="198"/>
      <c r="M56" s="198"/>
    </row>
    <row r="57" spans="6:13" ht="12" customHeight="1" x14ac:dyDescent="0.25">
      <c r="F57" s="198"/>
      <c r="G57" s="198"/>
      <c r="H57" s="198"/>
      <c r="I57" s="198"/>
      <c r="J57" s="198"/>
      <c r="K57" s="198"/>
      <c r="L57" s="198"/>
      <c r="M57" s="198"/>
    </row>
    <row r="58" spans="6:13" ht="12" customHeight="1" x14ac:dyDescent="0.25">
      <c r="F58" s="198"/>
      <c r="G58" s="198"/>
      <c r="H58" s="198"/>
      <c r="I58" s="198"/>
      <c r="J58" s="198"/>
      <c r="K58" s="198"/>
      <c r="L58" s="198"/>
      <c r="M58" s="198"/>
    </row>
    <row r="59" spans="6:13" ht="12" customHeight="1" x14ac:dyDescent="0.25">
      <c r="F59" s="198"/>
      <c r="G59" s="198"/>
      <c r="H59" s="198"/>
      <c r="I59" s="198"/>
      <c r="J59" s="198"/>
      <c r="K59" s="198"/>
      <c r="L59" s="198"/>
      <c r="M59" s="198"/>
    </row>
    <row r="60" spans="6:13" ht="12" customHeight="1" thickBot="1" x14ac:dyDescent="0.3">
      <c r="F60" s="198"/>
      <c r="G60" s="198"/>
      <c r="H60" s="198"/>
      <c r="I60" s="198"/>
      <c r="J60" s="198"/>
      <c r="K60" s="198"/>
      <c r="L60" s="198"/>
      <c r="M60" s="198"/>
    </row>
    <row r="61" spans="6:13" ht="12" customHeight="1" x14ac:dyDescent="0.25">
      <c r="F61" s="198"/>
      <c r="G61" s="198"/>
      <c r="H61" s="198"/>
      <c r="I61" s="198"/>
      <c r="J61" s="198"/>
      <c r="K61" s="198"/>
      <c r="L61" s="198"/>
      <c r="M61" s="198"/>
    </row>
    <row r="62" spans="6:13" ht="12" customHeight="1" x14ac:dyDescent="0.25">
      <c r="F62" s="198"/>
      <c r="G62" s="198"/>
      <c r="H62" s="198"/>
      <c r="I62" s="198"/>
      <c r="J62" s="198"/>
      <c r="K62" s="198"/>
      <c r="L62" s="198"/>
      <c r="M62" s="198"/>
    </row>
    <row r="63" spans="6:13" ht="12" customHeight="1" x14ac:dyDescent="0.25">
      <c r="F63" s="198"/>
      <c r="G63" s="198"/>
      <c r="H63" s="198"/>
      <c r="I63" s="198"/>
      <c r="J63" s="198"/>
      <c r="K63" s="198"/>
      <c r="L63" s="198"/>
      <c r="M63" s="198"/>
    </row>
    <row r="64" spans="6:13" ht="12" customHeight="1" x14ac:dyDescent="0.25">
      <c r="F64" s="198"/>
      <c r="G64" s="198"/>
      <c r="H64" s="198"/>
      <c r="I64" s="198"/>
      <c r="J64" s="198"/>
      <c r="K64" s="198"/>
      <c r="L64" s="198"/>
      <c r="M64" s="198"/>
    </row>
    <row r="65" spans="6:13" ht="12" customHeight="1" x14ac:dyDescent="0.25">
      <c r="F65" s="198"/>
      <c r="G65" s="198"/>
      <c r="H65" s="198"/>
      <c r="I65" s="198"/>
      <c r="J65" s="198"/>
      <c r="K65" s="198"/>
      <c r="L65" s="198"/>
      <c r="M65" s="198"/>
    </row>
    <row r="66" spans="6:13" ht="12" customHeight="1" x14ac:dyDescent="0.25">
      <c r="F66" s="198"/>
      <c r="G66" s="198"/>
      <c r="H66" s="198"/>
      <c r="I66" s="198"/>
      <c r="J66" s="198"/>
      <c r="K66" s="198"/>
      <c r="L66" s="198"/>
      <c r="M66" s="198"/>
    </row>
    <row r="67" spans="6:13" ht="12" customHeight="1" x14ac:dyDescent="0.25">
      <c r="F67" s="198"/>
      <c r="G67" s="198"/>
      <c r="H67" s="198"/>
      <c r="I67" s="198"/>
      <c r="J67" s="198"/>
      <c r="K67" s="198"/>
      <c r="L67" s="198"/>
      <c r="M67" s="198"/>
    </row>
    <row r="68" spans="6:13" ht="12" customHeight="1" x14ac:dyDescent="0.25">
      <c r="F68" s="198"/>
      <c r="G68" s="198"/>
      <c r="H68" s="198"/>
      <c r="I68" s="198"/>
      <c r="J68" s="198"/>
      <c r="K68" s="198"/>
      <c r="L68" s="198"/>
      <c r="M68" s="198"/>
    </row>
    <row r="69" spans="6:13" ht="12" customHeight="1" x14ac:dyDescent="0.25">
      <c r="F69" s="198"/>
      <c r="G69" s="198"/>
      <c r="H69" s="198"/>
      <c r="I69" s="198"/>
      <c r="J69" s="198"/>
      <c r="K69" s="198"/>
      <c r="L69" s="198"/>
      <c r="M69" s="198"/>
    </row>
    <row r="70" spans="6:13" ht="12" customHeight="1" x14ac:dyDescent="0.25">
      <c r="F70" s="198"/>
      <c r="G70" s="198"/>
      <c r="H70" s="198"/>
      <c r="I70" s="198"/>
      <c r="J70" s="198"/>
      <c r="K70" s="198"/>
      <c r="L70" s="198"/>
      <c r="M70" s="198"/>
    </row>
    <row r="71" spans="6:13" ht="12" customHeight="1" x14ac:dyDescent="0.25">
      <c r="F71" s="198"/>
      <c r="G71" s="198"/>
      <c r="H71" s="198"/>
      <c r="I71" s="198"/>
      <c r="J71" s="198"/>
      <c r="K71" s="198"/>
      <c r="L71" s="198"/>
      <c r="M71" s="198"/>
    </row>
    <row r="72" spans="6:13" ht="12" customHeight="1" x14ac:dyDescent="0.25">
      <c r="F72" s="198"/>
      <c r="G72" s="198"/>
      <c r="H72" s="198"/>
      <c r="I72" s="198"/>
      <c r="J72" s="198"/>
      <c r="K72" s="198"/>
      <c r="L72" s="198"/>
      <c r="M72" s="198"/>
    </row>
    <row r="73" spans="6:13" ht="12" customHeight="1" x14ac:dyDescent="0.25">
      <c r="F73" s="198"/>
      <c r="G73" s="198"/>
      <c r="H73" s="198"/>
      <c r="I73" s="198"/>
      <c r="J73" s="198"/>
      <c r="K73" s="198"/>
      <c r="L73" s="198"/>
      <c r="M73" s="198"/>
    </row>
    <row r="74" spans="6:13" ht="12" customHeight="1" x14ac:dyDescent="0.25">
      <c r="F74" s="198"/>
      <c r="G74" s="198"/>
      <c r="H74" s="198"/>
      <c r="I74" s="198"/>
      <c r="J74" s="198"/>
      <c r="K74" s="198"/>
      <c r="L74" s="198"/>
      <c r="M74" s="198"/>
    </row>
    <row r="75" spans="6:13" ht="12" customHeight="1" x14ac:dyDescent="0.25">
      <c r="F75" s="198"/>
      <c r="G75" s="198"/>
      <c r="H75" s="198"/>
      <c r="I75" s="198"/>
      <c r="J75" s="198"/>
      <c r="K75" s="198"/>
      <c r="L75" s="198"/>
      <c r="M75" s="198"/>
    </row>
    <row r="76" spans="6:13" ht="12" customHeight="1" x14ac:dyDescent="0.25">
      <c r="F76" s="198"/>
      <c r="G76" s="198"/>
      <c r="H76" s="198"/>
      <c r="I76" s="198"/>
      <c r="J76" s="198"/>
      <c r="K76" s="198"/>
      <c r="L76" s="198"/>
      <c r="M76" s="198"/>
    </row>
    <row r="77" spans="6:13" ht="12" customHeight="1" x14ac:dyDescent="0.25">
      <c r="F77" s="198"/>
      <c r="G77" s="198"/>
      <c r="H77" s="198"/>
      <c r="I77" s="198"/>
      <c r="J77" s="198"/>
      <c r="K77" s="198"/>
      <c r="L77" s="198"/>
      <c r="M77" s="198"/>
    </row>
    <row r="78" spans="6:13" ht="12" customHeight="1" x14ac:dyDescent="0.25">
      <c r="F78" s="198"/>
      <c r="G78" s="198"/>
      <c r="H78" s="198"/>
      <c r="I78" s="198"/>
      <c r="J78" s="198"/>
      <c r="K78" s="198"/>
      <c r="L78" s="198"/>
      <c r="M78" s="198"/>
    </row>
    <row r="79" spans="6:13" ht="12" customHeight="1" x14ac:dyDescent="0.25">
      <c r="F79" s="198"/>
      <c r="G79" s="198"/>
      <c r="H79" s="198"/>
      <c r="I79" s="198"/>
      <c r="J79" s="198"/>
      <c r="K79" s="198"/>
      <c r="L79" s="198"/>
      <c r="M79" s="198"/>
    </row>
    <row r="80" spans="6:13" ht="12" customHeight="1" x14ac:dyDescent="0.25">
      <c r="F80" s="198"/>
      <c r="G80" s="198"/>
      <c r="H80" s="198"/>
      <c r="I80" s="198"/>
      <c r="J80" s="198"/>
      <c r="K80" s="198"/>
      <c r="L80" s="198"/>
      <c r="M80" s="198"/>
    </row>
    <row r="81" spans="6:13" ht="12" customHeight="1" x14ac:dyDescent="0.25">
      <c r="F81" s="198"/>
      <c r="G81" s="198"/>
      <c r="H81" s="198"/>
      <c r="I81" s="198"/>
      <c r="J81" s="198"/>
      <c r="K81" s="198"/>
      <c r="L81" s="198"/>
      <c r="M81" s="198"/>
    </row>
    <row r="82" spans="6:13" ht="12" customHeight="1" x14ac:dyDescent="0.25">
      <c r="F82" s="198"/>
      <c r="G82" s="198"/>
      <c r="H82" s="198"/>
      <c r="I82" s="198"/>
      <c r="J82" s="198"/>
      <c r="K82" s="198"/>
      <c r="L82" s="198"/>
      <c r="M82" s="198"/>
    </row>
    <row r="83" spans="6:13" ht="12" customHeight="1" x14ac:dyDescent="0.25">
      <c r="F83" s="198"/>
      <c r="G83" s="198"/>
      <c r="H83" s="198"/>
      <c r="I83" s="198"/>
      <c r="J83" s="198"/>
      <c r="K83" s="198"/>
      <c r="L83" s="198"/>
      <c r="M83" s="198"/>
    </row>
    <row r="84" spans="6:13" ht="12" customHeight="1" x14ac:dyDescent="0.25">
      <c r="F84" s="198"/>
      <c r="G84" s="198"/>
      <c r="H84" s="198"/>
      <c r="I84" s="198"/>
      <c r="J84" s="198"/>
      <c r="K84" s="198"/>
      <c r="L84" s="198"/>
      <c r="M84" s="198"/>
    </row>
    <row r="85" spans="6:13" ht="12" customHeight="1" x14ac:dyDescent="0.25">
      <c r="F85" s="198"/>
      <c r="G85" s="198"/>
      <c r="H85" s="198"/>
      <c r="I85" s="198"/>
      <c r="J85" s="198"/>
      <c r="K85" s="198"/>
      <c r="L85" s="198"/>
      <c r="M85" s="198"/>
    </row>
    <row r="86" spans="6:13" ht="12" customHeight="1" thickBot="1" x14ac:dyDescent="0.3">
      <c r="F86" s="198"/>
      <c r="G86" s="198"/>
      <c r="H86" s="198"/>
      <c r="I86" s="198"/>
      <c r="J86" s="198"/>
      <c r="K86" s="198"/>
      <c r="L86" s="198"/>
      <c r="M86" s="198"/>
    </row>
    <row r="87" spans="6:13" ht="12" customHeight="1" x14ac:dyDescent="0.25">
      <c r="F87" s="198"/>
      <c r="G87" s="198"/>
      <c r="H87" s="198"/>
      <c r="I87" s="198"/>
      <c r="J87" s="198"/>
      <c r="K87" s="198"/>
      <c r="L87" s="198"/>
      <c r="M87" s="198"/>
    </row>
    <row r="88" spans="6:13" ht="12" customHeight="1" x14ac:dyDescent="0.25">
      <c r="F88" s="198"/>
      <c r="G88" s="198"/>
      <c r="H88" s="198"/>
      <c r="I88" s="198"/>
      <c r="J88" s="198"/>
      <c r="K88" s="198"/>
      <c r="L88" s="198"/>
      <c r="M88" s="198"/>
    </row>
    <row r="89" spans="6:13" ht="12" customHeight="1" x14ac:dyDescent="0.25">
      <c r="F89" s="198"/>
      <c r="G89" s="198"/>
      <c r="H89" s="198"/>
      <c r="I89" s="198"/>
      <c r="J89" s="198"/>
      <c r="K89" s="198"/>
      <c r="L89" s="198"/>
      <c r="M89" s="198"/>
    </row>
    <row r="90" spans="6:13" ht="12" customHeight="1" x14ac:dyDescent="0.25">
      <c r="F90" s="198"/>
      <c r="G90" s="198"/>
      <c r="H90" s="198"/>
      <c r="I90" s="198"/>
      <c r="J90" s="198"/>
      <c r="K90" s="198"/>
      <c r="L90" s="198"/>
      <c r="M90" s="198"/>
    </row>
    <row r="91" spans="6:13" ht="12" customHeight="1" x14ac:dyDescent="0.25">
      <c r="F91" s="198"/>
      <c r="G91" s="198"/>
      <c r="H91" s="198"/>
      <c r="I91" s="198"/>
      <c r="J91" s="198"/>
      <c r="K91" s="198"/>
      <c r="L91" s="198"/>
      <c r="M91" s="198"/>
    </row>
    <row r="92" spans="6:13" ht="12" customHeight="1" x14ac:dyDescent="0.25">
      <c r="F92" s="198"/>
      <c r="G92" s="198"/>
      <c r="H92" s="198"/>
      <c r="I92" s="198"/>
      <c r="J92" s="198"/>
      <c r="K92" s="198"/>
      <c r="L92" s="198"/>
      <c r="M92" s="198"/>
    </row>
    <row r="93" spans="6:13" ht="12" customHeight="1" x14ac:dyDescent="0.25">
      <c r="F93" s="198"/>
      <c r="G93" s="198"/>
      <c r="H93" s="198"/>
      <c r="I93" s="198"/>
      <c r="J93" s="198"/>
      <c r="K93" s="198"/>
      <c r="L93" s="198"/>
      <c r="M93" s="198"/>
    </row>
    <row r="94" spans="6:13" ht="12" customHeight="1" x14ac:dyDescent="0.25">
      <c r="F94" s="198"/>
      <c r="G94" s="198"/>
      <c r="H94" s="198"/>
      <c r="I94" s="198"/>
      <c r="J94" s="198"/>
      <c r="K94" s="198"/>
      <c r="L94" s="198"/>
      <c r="M94" s="198"/>
    </row>
    <row r="95" spans="6:13" ht="12" customHeight="1" x14ac:dyDescent="0.25">
      <c r="F95" s="198"/>
      <c r="G95" s="198"/>
      <c r="H95" s="198"/>
      <c r="I95" s="198"/>
      <c r="J95" s="198"/>
      <c r="K95" s="198"/>
      <c r="L95" s="198"/>
      <c r="M95" s="198"/>
    </row>
    <row r="96" spans="6:13" ht="12" customHeight="1" x14ac:dyDescent="0.25">
      <c r="F96" s="198"/>
      <c r="G96" s="198"/>
      <c r="H96" s="198"/>
      <c r="I96" s="198"/>
      <c r="J96" s="198"/>
      <c r="K96" s="198"/>
      <c r="L96" s="198"/>
      <c r="M96" s="198"/>
    </row>
    <row r="97" spans="6:13" ht="12" customHeight="1" x14ac:dyDescent="0.25">
      <c r="F97" s="198"/>
      <c r="G97" s="198"/>
      <c r="H97" s="198"/>
      <c r="I97" s="198"/>
      <c r="J97" s="198"/>
      <c r="K97" s="198"/>
      <c r="L97" s="198"/>
      <c r="M97" s="198"/>
    </row>
    <row r="98" spans="6:13" ht="12" customHeight="1" x14ac:dyDescent="0.25">
      <c r="F98" s="198"/>
      <c r="G98" s="198"/>
      <c r="H98" s="198"/>
      <c r="I98" s="198"/>
      <c r="J98" s="198"/>
      <c r="K98" s="198"/>
      <c r="L98" s="198"/>
      <c r="M98" s="198"/>
    </row>
    <row r="99" spans="6:13" ht="12" customHeight="1" x14ac:dyDescent="0.25">
      <c r="F99" s="198"/>
      <c r="G99" s="198"/>
      <c r="H99" s="198"/>
      <c r="I99" s="198"/>
      <c r="J99" s="198"/>
      <c r="K99" s="198"/>
      <c r="L99" s="198"/>
      <c r="M99" s="198"/>
    </row>
    <row r="100" spans="6:13" ht="12" customHeight="1" x14ac:dyDescent="0.25">
      <c r="F100" s="198"/>
      <c r="G100" s="198"/>
      <c r="H100" s="198"/>
      <c r="I100" s="198"/>
      <c r="J100" s="198"/>
      <c r="K100" s="198"/>
      <c r="L100" s="198"/>
      <c r="M100" s="198"/>
    </row>
    <row r="101" spans="6:13" ht="12" customHeight="1" x14ac:dyDescent="0.25">
      <c r="F101" s="198"/>
      <c r="G101" s="198"/>
      <c r="H101" s="198"/>
      <c r="I101" s="198"/>
      <c r="J101" s="198"/>
      <c r="K101" s="198"/>
      <c r="L101" s="198"/>
      <c r="M101" s="198"/>
    </row>
    <row r="102" spans="6:13" ht="12" customHeight="1" x14ac:dyDescent="0.25">
      <c r="F102" s="198"/>
      <c r="G102" s="198"/>
      <c r="H102" s="198"/>
      <c r="I102" s="198"/>
      <c r="J102" s="198"/>
      <c r="K102" s="198"/>
      <c r="L102" s="198"/>
      <c r="M102" s="198"/>
    </row>
    <row r="103" spans="6:13" ht="12" customHeight="1" x14ac:dyDescent="0.25">
      <c r="F103" s="198"/>
      <c r="G103" s="198"/>
      <c r="H103" s="198"/>
      <c r="I103" s="198"/>
      <c r="J103" s="198"/>
      <c r="K103" s="198"/>
      <c r="L103" s="198"/>
      <c r="M103" s="198"/>
    </row>
    <row r="104" spans="6:13" ht="12" customHeight="1" x14ac:dyDescent="0.25">
      <c r="F104" s="198"/>
      <c r="G104" s="198"/>
      <c r="H104" s="198"/>
      <c r="I104" s="198"/>
      <c r="J104" s="198"/>
      <c r="K104" s="198"/>
      <c r="L104" s="198"/>
      <c r="M104" s="198"/>
    </row>
    <row r="105" spans="6:13" ht="12" customHeight="1" x14ac:dyDescent="0.25">
      <c r="F105" s="198"/>
      <c r="G105" s="198"/>
      <c r="H105" s="198"/>
      <c r="I105" s="198"/>
      <c r="J105" s="198"/>
      <c r="K105" s="198"/>
      <c r="L105" s="198"/>
      <c r="M105" s="198"/>
    </row>
    <row r="106" spans="6:13" ht="12" customHeight="1" x14ac:dyDescent="0.25">
      <c r="F106" s="198"/>
      <c r="G106" s="198"/>
      <c r="H106" s="198"/>
      <c r="I106" s="198"/>
      <c r="J106" s="198"/>
      <c r="K106" s="198"/>
      <c r="L106" s="198"/>
      <c r="M106" s="198"/>
    </row>
    <row r="107" spans="6:13" ht="12" customHeight="1" x14ac:dyDescent="0.25">
      <c r="F107" s="198"/>
      <c r="G107" s="198"/>
      <c r="H107" s="198"/>
      <c r="I107" s="198"/>
      <c r="J107" s="198"/>
      <c r="K107" s="198"/>
      <c r="L107" s="198"/>
      <c r="M107" s="198"/>
    </row>
    <row r="108" spans="6:13" ht="12" customHeight="1" x14ac:dyDescent="0.25">
      <c r="F108" s="198"/>
      <c r="G108" s="198"/>
      <c r="H108" s="198"/>
      <c r="I108" s="198"/>
      <c r="J108" s="198"/>
      <c r="K108" s="198"/>
      <c r="L108" s="198"/>
      <c r="M108" s="198"/>
    </row>
    <row r="109" spans="6:13" ht="12" customHeight="1" x14ac:dyDescent="0.25">
      <c r="F109" s="198"/>
      <c r="G109" s="198"/>
      <c r="H109" s="198"/>
      <c r="I109" s="198"/>
      <c r="J109" s="198"/>
      <c r="K109" s="198"/>
      <c r="L109" s="198"/>
      <c r="M109" s="198"/>
    </row>
    <row r="110" spans="6:13" ht="12" customHeight="1" x14ac:dyDescent="0.25">
      <c r="F110" s="198"/>
      <c r="G110" s="198"/>
      <c r="H110" s="198"/>
      <c r="I110" s="198"/>
      <c r="J110" s="198"/>
      <c r="K110" s="198"/>
      <c r="L110" s="198"/>
      <c r="M110" s="198"/>
    </row>
    <row r="111" spans="6:13" ht="12" customHeight="1" x14ac:dyDescent="0.25">
      <c r="F111" s="198"/>
      <c r="G111" s="198"/>
      <c r="H111" s="198"/>
      <c r="I111" s="198"/>
      <c r="J111" s="198"/>
      <c r="K111" s="198"/>
      <c r="L111" s="198"/>
      <c r="M111" s="198"/>
    </row>
    <row r="112" spans="6:13" ht="12" customHeight="1" x14ac:dyDescent="0.25">
      <c r="F112" s="198"/>
      <c r="G112" s="198"/>
      <c r="H112" s="198"/>
      <c r="I112" s="198"/>
      <c r="J112" s="198"/>
      <c r="K112" s="198"/>
      <c r="L112" s="198"/>
      <c r="M112" s="198"/>
    </row>
    <row r="113" spans="6:13" ht="12" customHeight="1" x14ac:dyDescent="0.25">
      <c r="F113" s="198"/>
      <c r="G113" s="198"/>
      <c r="H113" s="198"/>
      <c r="I113" s="198"/>
      <c r="J113" s="198"/>
      <c r="K113" s="198"/>
      <c r="L113" s="198"/>
      <c r="M113" s="198"/>
    </row>
    <row r="114" spans="6:13" ht="12" customHeight="1" x14ac:dyDescent="0.25">
      <c r="F114" s="198"/>
      <c r="G114" s="198"/>
      <c r="H114" s="198"/>
      <c r="I114" s="198"/>
      <c r="J114" s="198"/>
      <c r="K114" s="198"/>
      <c r="L114" s="198"/>
      <c r="M114" s="198"/>
    </row>
    <row r="115" spans="6:13" ht="12" customHeight="1" x14ac:dyDescent="0.25">
      <c r="F115" s="198"/>
      <c r="G115" s="198"/>
      <c r="H115" s="198"/>
      <c r="I115" s="198"/>
      <c r="J115" s="198"/>
      <c r="K115" s="198"/>
      <c r="L115" s="198"/>
      <c r="M115" s="198"/>
    </row>
    <row r="116" spans="6:13" ht="12" customHeight="1" x14ac:dyDescent="0.25">
      <c r="F116" s="198"/>
      <c r="G116" s="198"/>
      <c r="H116" s="198"/>
      <c r="I116" s="198"/>
      <c r="J116" s="198"/>
      <c r="K116" s="198"/>
      <c r="L116" s="198"/>
      <c r="M116" s="198"/>
    </row>
    <row r="117" spans="6:13" ht="12" customHeight="1" x14ac:dyDescent="0.25">
      <c r="F117" s="198"/>
      <c r="G117" s="198"/>
      <c r="H117" s="198"/>
      <c r="I117" s="198"/>
      <c r="J117" s="198"/>
      <c r="K117" s="198"/>
      <c r="L117" s="198"/>
      <c r="M117" s="198"/>
    </row>
    <row r="118" spans="6:13" ht="12" customHeight="1" x14ac:dyDescent="0.25">
      <c r="F118" s="198"/>
      <c r="G118" s="198"/>
      <c r="H118" s="198"/>
      <c r="I118" s="198"/>
      <c r="J118" s="198"/>
      <c r="K118" s="198"/>
      <c r="L118" s="198"/>
      <c r="M118" s="198"/>
    </row>
    <row r="119" spans="6:13" ht="12" customHeight="1" x14ac:dyDescent="0.25">
      <c r="F119" s="198"/>
      <c r="G119" s="198"/>
      <c r="H119" s="198"/>
      <c r="I119" s="198"/>
      <c r="J119" s="198"/>
      <c r="K119" s="198"/>
      <c r="L119" s="198"/>
      <c r="M119" s="198"/>
    </row>
    <row r="120" spans="6:13" ht="12" customHeight="1" x14ac:dyDescent="0.25">
      <c r="F120" s="198"/>
      <c r="G120" s="198"/>
      <c r="H120" s="198"/>
      <c r="I120" s="198"/>
      <c r="J120" s="198"/>
      <c r="K120" s="198"/>
      <c r="L120" s="198"/>
      <c r="M120" s="198"/>
    </row>
    <row r="121" spans="6:13" ht="12" customHeight="1" x14ac:dyDescent="0.25">
      <c r="F121" s="198"/>
      <c r="G121" s="198"/>
      <c r="H121" s="198"/>
      <c r="I121" s="198"/>
      <c r="J121" s="198"/>
      <c r="K121" s="198"/>
      <c r="L121" s="198"/>
      <c r="M121" s="198"/>
    </row>
    <row r="122" spans="6:13" ht="12" customHeight="1" x14ac:dyDescent="0.25">
      <c r="F122" s="198"/>
      <c r="G122" s="198"/>
      <c r="H122" s="198"/>
      <c r="I122" s="198"/>
      <c r="J122" s="198"/>
      <c r="K122" s="198"/>
      <c r="L122" s="198"/>
      <c r="M122" s="198"/>
    </row>
    <row r="123" spans="6:13" ht="12" customHeight="1" x14ac:dyDescent="0.25">
      <c r="F123" s="198"/>
      <c r="G123" s="198"/>
      <c r="H123" s="198"/>
      <c r="I123" s="198"/>
      <c r="J123" s="198"/>
      <c r="K123" s="198"/>
      <c r="L123" s="198"/>
      <c r="M123" s="198"/>
    </row>
    <row r="124" spans="6:13" ht="12" customHeight="1" x14ac:dyDescent="0.25">
      <c r="F124" s="198"/>
      <c r="G124" s="198"/>
      <c r="H124" s="198"/>
      <c r="I124" s="198"/>
      <c r="J124" s="198"/>
      <c r="K124" s="198"/>
      <c r="L124" s="198"/>
      <c r="M124" s="198"/>
    </row>
    <row r="125" spans="6:13" ht="12" customHeight="1" x14ac:dyDescent="0.25">
      <c r="F125" s="198"/>
      <c r="G125" s="198"/>
      <c r="H125" s="198"/>
      <c r="I125" s="198"/>
      <c r="J125" s="198"/>
      <c r="K125" s="198"/>
      <c r="L125" s="198"/>
      <c r="M125" s="198"/>
    </row>
    <row r="126" spans="6:13" ht="12" customHeight="1" x14ac:dyDescent="0.25">
      <c r="F126" s="198"/>
      <c r="G126" s="198"/>
      <c r="H126" s="198"/>
      <c r="I126" s="198"/>
      <c r="J126" s="198"/>
      <c r="K126" s="198"/>
      <c r="L126" s="198"/>
      <c r="M126" s="198"/>
    </row>
    <row r="127" spans="6:13" ht="12" customHeight="1" x14ac:dyDescent="0.25">
      <c r="F127" s="198"/>
      <c r="G127" s="198"/>
      <c r="H127" s="198"/>
      <c r="I127" s="198"/>
      <c r="J127" s="198"/>
      <c r="K127" s="198"/>
      <c r="L127" s="198"/>
      <c r="M127" s="198"/>
    </row>
    <row r="128" spans="6:13" ht="12" customHeight="1" x14ac:dyDescent="0.25">
      <c r="F128" s="198"/>
      <c r="G128" s="198"/>
      <c r="H128" s="198"/>
      <c r="I128" s="198"/>
      <c r="J128" s="198"/>
      <c r="K128" s="198"/>
      <c r="L128" s="198"/>
      <c r="M128" s="198"/>
    </row>
    <row r="129" spans="6:13" ht="12" customHeight="1" x14ac:dyDescent="0.25">
      <c r="F129" s="198"/>
      <c r="G129" s="198"/>
      <c r="H129" s="198"/>
      <c r="I129" s="198"/>
      <c r="J129" s="198"/>
      <c r="K129" s="198"/>
      <c r="L129" s="198"/>
      <c r="M129" s="198"/>
    </row>
    <row r="130" spans="6:13" ht="12" customHeight="1" x14ac:dyDescent="0.25">
      <c r="F130" s="198"/>
      <c r="G130" s="198"/>
      <c r="H130" s="198"/>
      <c r="I130" s="198"/>
      <c r="J130" s="198"/>
      <c r="K130" s="198"/>
      <c r="L130" s="198"/>
      <c r="M130" s="198"/>
    </row>
    <row r="131" spans="6:13" ht="12" customHeight="1" x14ac:dyDescent="0.25">
      <c r="F131" s="198"/>
      <c r="G131" s="198"/>
      <c r="H131" s="198"/>
      <c r="I131" s="198"/>
      <c r="J131" s="198"/>
      <c r="K131" s="198"/>
      <c r="L131" s="198"/>
      <c r="M131" s="198"/>
    </row>
    <row r="132" spans="6:13" ht="12" customHeight="1" x14ac:dyDescent="0.25">
      <c r="F132" s="198"/>
      <c r="G132" s="198"/>
      <c r="H132" s="198"/>
      <c r="I132" s="198"/>
      <c r="J132" s="198"/>
      <c r="K132" s="198"/>
      <c r="L132" s="198"/>
      <c r="M132" s="198"/>
    </row>
    <row r="133" spans="6:13" ht="12" customHeight="1" x14ac:dyDescent="0.25">
      <c r="F133" s="198"/>
      <c r="G133" s="198"/>
      <c r="H133" s="198"/>
      <c r="I133" s="198"/>
      <c r="J133" s="198"/>
      <c r="K133" s="198"/>
      <c r="L133" s="198"/>
      <c r="M133" s="198"/>
    </row>
    <row r="134" spans="6:13" ht="12" customHeight="1" x14ac:dyDescent="0.25">
      <c r="F134" s="198"/>
      <c r="G134" s="198"/>
      <c r="H134" s="198"/>
      <c r="I134" s="198"/>
      <c r="J134" s="198"/>
      <c r="K134" s="198"/>
      <c r="L134" s="198"/>
      <c r="M134" s="198"/>
    </row>
    <row r="135" spans="6:13" ht="12" customHeight="1" x14ac:dyDescent="0.25">
      <c r="F135" s="198"/>
      <c r="G135" s="198"/>
      <c r="H135" s="198"/>
      <c r="I135" s="198"/>
      <c r="J135" s="198"/>
      <c r="K135" s="198"/>
      <c r="L135" s="198"/>
      <c r="M135" s="198"/>
    </row>
    <row r="136" spans="6:13" ht="12" customHeight="1" x14ac:dyDescent="0.25">
      <c r="F136" s="198"/>
      <c r="G136" s="198"/>
      <c r="H136" s="198"/>
      <c r="I136" s="198"/>
      <c r="J136" s="198"/>
      <c r="K136" s="198"/>
      <c r="L136" s="198"/>
      <c r="M136" s="198"/>
    </row>
    <row r="137" spans="6:13" ht="12" customHeight="1" x14ac:dyDescent="0.25">
      <c r="F137" s="198"/>
      <c r="G137" s="198"/>
      <c r="H137" s="198"/>
      <c r="I137" s="198"/>
      <c r="J137" s="198"/>
      <c r="K137" s="198"/>
      <c r="L137" s="198"/>
      <c r="M137" s="198"/>
    </row>
    <row r="138" spans="6:13" ht="12" customHeight="1" x14ac:dyDescent="0.25">
      <c r="F138" s="198"/>
      <c r="G138" s="198"/>
      <c r="H138" s="198"/>
      <c r="I138" s="198"/>
      <c r="J138" s="198"/>
      <c r="K138" s="198"/>
      <c r="L138" s="198"/>
      <c r="M138" s="198"/>
    </row>
    <row r="139" spans="6:13" ht="12" customHeight="1" x14ac:dyDescent="0.25">
      <c r="F139" s="198"/>
      <c r="G139" s="198"/>
      <c r="H139" s="198"/>
      <c r="I139" s="198"/>
      <c r="J139" s="198"/>
      <c r="K139" s="198"/>
      <c r="L139" s="198"/>
      <c r="M139" s="198"/>
    </row>
    <row r="140" spans="6:13" ht="12" customHeight="1" x14ac:dyDescent="0.25">
      <c r="F140" s="198"/>
      <c r="G140" s="198"/>
      <c r="H140" s="198"/>
      <c r="I140" s="198"/>
      <c r="J140" s="198"/>
      <c r="K140" s="198"/>
      <c r="L140" s="198"/>
      <c r="M140" s="198"/>
    </row>
    <row r="141" spans="6:13" ht="12" customHeight="1" x14ac:dyDescent="0.25">
      <c r="F141" s="198"/>
      <c r="G141" s="198"/>
      <c r="H141" s="198"/>
      <c r="I141" s="198"/>
      <c r="J141" s="198"/>
      <c r="K141" s="198"/>
      <c r="L141" s="198"/>
      <c r="M141" s="198"/>
    </row>
    <row r="142" spans="6:13" ht="12" customHeight="1" x14ac:dyDescent="0.25">
      <c r="F142" s="198"/>
      <c r="G142" s="198"/>
      <c r="H142" s="198"/>
      <c r="I142" s="198"/>
      <c r="J142" s="198"/>
      <c r="K142" s="198"/>
      <c r="L142" s="198"/>
      <c r="M142" s="198"/>
    </row>
    <row r="143" spans="6:13" ht="12" customHeight="1" x14ac:dyDescent="0.25">
      <c r="F143" s="198"/>
      <c r="G143" s="198"/>
      <c r="H143" s="198"/>
      <c r="I143" s="198"/>
      <c r="J143" s="198"/>
      <c r="K143" s="198"/>
      <c r="L143" s="198"/>
      <c r="M143" s="198"/>
    </row>
    <row r="144" spans="6:13" ht="12" customHeight="1" x14ac:dyDescent="0.25">
      <c r="F144" s="198"/>
      <c r="G144" s="198"/>
      <c r="H144" s="198"/>
      <c r="I144" s="198"/>
      <c r="J144" s="198"/>
      <c r="K144" s="198"/>
      <c r="L144" s="198"/>
      <c r="M144" s="198"/>
    </row>
    <row r="145" spans="6:13" ht="12" customHeight="1" x14ac:dyDescent="0.25">
      <c r="F145" s="198"/>
      <c r="G145" s="198"/>
      <c r="H145" s="198"/>
      <c r="I145" s="198"/>
      <c r="J145" s="198"/>
      <c r="K145" s="198"/>
      <c r="L145" s="198"/>
      <c r="M145" s="198"/>
    </row>
    <row r="146" spans="6:13" ht="12" customHeight="1" x14ac:dyDescent="0.25">
      <c r="F146" s="198"/>
      <c r="G146" s="198"/>
      <c r="H146" s="198"/>
      <c r="I146" s="198"/>
      <c r="J146" s="198"/>
      <c r="K146" s="198"/>
      <c r="L146" s="198"/>
      <c r="M146" s="198"/>
    </row>
    <row r="147" spans="6:13" ht="12" customHeight="1" x14ac:dyDescent="0.25">
      <c r="F147" s="198"/>
      <c r="G147" s="198"/>
      <c r="H147" s="198"/>
      <c r="I147" s="198"/>
      <c r="J147" s="198"/>
      <c r="K147" s="198"/>
      <c r="L147" s="198"/>
      <c r="M147" s="198"/>
    </row>
    <row r="148" spans="6:13" ht="12" customHeight="1" x14ac:dyDescent="0.25">
      <c r="F148" s="198"/>
      <c r="G148" s="198"/>
      <c r="H148" s="198"/>
      <c r="I148" s="198"/>
      <c r="J148" s="198"/>
      <c r="K148" s="198"/>
      <c r="L148" s="198"/>
      <c r="M148" s="198"/>
    </row>
    <row r="149" spans="6:13" ht="12" customHeight="1" x14ac:dyDescent="0.25">
      <c r="F149" s="198"/>
      <c r="G149" s="198"/>
      <c r="H149" s="198"/>
      <c r="I149" s="198"/>
      <c r="J149" s="198"/>
      <c r="K149" s="198"/>
      <c r="L149" s="198"/>
      <c r="M149" s="198"/>
    </row>
    <row r="150" spans="6:13" ht="12" customHeight="1" x14ac:dyDescent="0.25">
      <c r="F150" s="198"/>
      <c r="G150" s="198"/>
      <c r="H150" s="198"/>
      <c r="I150" s="198"/>
      <c r="J150" s="198"/>
      <c r="K150" s="198"/>
      <c r="L150" s="198"/>
      <c r="M150" s="198"/>
    </row>
    <row r="151" spans="6:13" ht="12" customHeight="1" x14ac:dyDescent="0.25">
      <c r="F151" s="198"/>
      <c r="G151" s="198"/>
      <c r="H151" s="198"/>
      <c r="I151" s="198"/>
      <c r="J151" s="198"/>
      <c r="K151" s="198"/>
      <c r="L151" s="198"/>
      <c r="M151" s="198"/>
    </row>
    <row r="152" spans="6:13" ht="12" customHeight="1" x14ac:dyDescent="0.25">
      <c r="F152" s="198"/>
      <c r="G152" s="198"/>
      <c r="H152" s="198"/>
      <c r="I152" s="198"/>
      <c r="J152" s="198"/>
      <c r="K152" s="198"/>
      <c r="L152" s="198"/>
      <c r="M152" s="198"/>
    </row>
    <row r="153" spans="6:13" ht="12" customHeight="1" x14ac:dyDescent="0.25">
      <c r="F153" s="198"/>
      <c r="G153" s="198"/>
      <c r="H153" s="198"/>
      <c r="I153" s="198"/>
      <c r="J153" s="198"/>
      <c r="K153" s="198"/>
      <c r="L153" s="198"/>
      <c r="M153" s="198"/>
    </row>
    <row r="154" spans="6:13" ht="12" customHeight="1" x14ac:dyDescent="0.25">
      <c r="F154" s="198"/>
      <c r="G154" s="198"/>
      <c r="H154" s="198"/>
      <c r="I154" s="198"/>
      <c r="J154" s="198"/>
      <c r="K154" s="198"/>
      <c r="L154" s="198"/>
      <c r="M154" s="198"/>
    </row>
    <row r="155" spans="6:13" ht="12" customHeight="1" x14ac:dyDescent="0.25">
      <c r="F155" s="198"/>
      <c r="G155" s="198"/>
      <c r="H155" s="198"/>
      <c r="I155" s="198"/>
      <c r="J155" s="198"/>
      <c r="K155" s="198"/>
      <c r="L155" s="198"/>
      <c r="M155" s="198"/>
    </row>
    <row r="156" spans="6:13" ht="12" customHeight="1" x14ac:dyDescent="0.25">
      <c r="F156" s="198"/>
      <c r="G156" s="198"/>
      <c r="H156" s="198"/>
      <c r="I156" s="198"/>
      <c r="J156" s="198"/>
      <c r="K156" s="198"/>
      <c r="L156" s="198"/>
      <c r="M156" s="198"/>
    </row>
    <row r="157" spans="6:13" ht="12" customHeight="1" x14ac:dyDescent="0.25">
      <c r="F157" s="198"/>
      <c r="G157" s="198"/>
      <c r="H157" s="198"/>
      <c r="I157" s="198"/>
      <c r="J157" s="198"/>
      <c r="K157" s="198"/>
      <c r="L157" s="198"/>
      <c r="M157" s="198"/>
    </row>
    <row r="158" spans="6:13" ht="12" customHeight="1" x14ac:dyDescent="0.25">
      <c r="F158" s="198"/>
      <c r="G158" s="198"/>
      <c r="H158" s="198"/>
      <c r="I158" s="198"/>
      <c r="J158" s="198"/>
      <c r="K158" s="198"/>
      <c r="L158" s="198"/>
      <c r="M158" s="198"/>
    </row>
    <row r="159" spans="6:13" ht="12" customHeight="1" x14ac:dyDescent="0.25">
      <c r="F159" s="198"/>
      <c r="G159" s="198"/>
      <c r="H159" s="198"/>
      <c r="I159" s="198"/>
      <c r="J159" s="198"/>
      <c r="K159" s="198"/>
      <c r="L159" s="198"/>
      <c r="M159" s="198"/>
    </row>
    <row r="160" spans="6:13" ht="12" customHeight="1" x14ac:dyDescent="0.25">
      <c r="F160" s="198"/>
      <c r="G160" s="198"/>
      <c r="H160" s="198"/>
      <c r="I160" s="198"/>
      <c r="J160" s="198"/>
      <c r="K160" s="198"/>
      <c r="L160" s="198"/>
      <c r="M160" s="198"/>
    </row>
    <row r="161" spans="6:13" ht="12" customHeight="1" x14ac:dyDescent="0.25">
      <c r="F161" s="198"/>
      <c r="G161" s="198"/>
      <c r="H161" s="198"/>
      <c r="I161" s="198"/>
      <c r="J161" s="198"/>
      <c r="K161" s="198"/>
      <c r="L161" s="198"/>
      <c r="M161" s="198"/>
    </row>
    <row r="162" spans="6:13" ht="12" customHeight="1" x14ac:dyDescent="0.25">
      <c r="F162" s="198"/>
      <c r="G162" s="198"/>
      <c r="H162" s="198"/>
      <c r="I162" s="198"/>
      <c r="J162" s="198"/>
      <c r="K162" s="198"/>
      <c r="L162" s="198"/>
      <c r="M162" s="198"/>
    </row>
    <row r="163" spans="6:13" ht="12" customHeight="1" x14ac:dyDescent="0.25">
      <c r="F163" s="198"/>
      <c r="G163" s="198"/>
      <c r="H163" s="198"/>
      <c r="I163" s="198"/>
      <c r="J163" s="198"/>
      <c r="K163" s="198"/>
      <c r="L163" s="198"/>
      <c r="M163" s="198"/>
    </row>
    <row r="164" spans="6:13" ht="12" customHeight="1" x14ac:dyDescent="0.25">
      <c r="F164" s="198"/>
      <c r="G164" s="198"/>
      <c r="H164" s="198"/>
      <c r="I164" s="198"/>
      <c r="J164" s="198"/>
      <c r="K164" s="198"/>
      <c r="L164" s="198"/>
      <c r="M164" s="198"/>
    </row>
    <row r="165" spans="6:13" ht="12" customHeight="1" x14ac:dyDescent="0.25">
      <c r="F165" s="198"/>
      <c r="G165" s="198"/>
      <c r="H165" s="198"/>
      <c r="I165" s="198"/>
      <c r="J165" s="198"/>
      <c r="K165" s="198"/>
      <c r="L165" s="198"/>
      <c r="M165" s="198"/>
    </row>
    <row r="166" spans="6:13" ht="12" customHeight="1" x14ac:dyDescent="0.25">
      <c r="F166" s="198"/>
      <c r="G166" s="198"/>
      <c r="H166" s="198"/>
      <c r="I166" s="198"/>
      <c r="J166" s="198"/>
      <c r="K166" s="198"/>
      <c r="L166" s="198"/>
      <c r="M166" s="198"/>
    </row>
    <row r="167" spans="6:13" ht="12" customHeight="1" x14ac:dyDescent="0.25">
      <c r="F167" s="198"/>
      <c r="G167" s="198"/>
      <c r="H167" s="198"/>
      <c r="I167" s="198"/>
      <c r="J167" s="198"/>
      <c r="K167" s="198"/>
      <c r="L167" s="198"/>
      <c r="M167" s="198"/>
    </row>
    <row r="168" spans="6:13" ht="12" customHeight="1" x14ac:dyDescent="0.25">
      <c r="F168" s="198"/>
      <c r="G168" s="198"/>
      <c r="H168" s="198"/>
      <c r="I168" s="198"/>
      <c r="J168" s="198"/>
      <c r="K168" s="198"/>
      <c r="L168" s="198"/>
      <c r="M168" s="198"/>
    </row>
    <row r="169" spans="6:13" ht="12" customHeight="1" x14ac:dyDescent="0.25">
      <c r="F169" s="198"/>
      <c r="G169" s="198"/>
      <c r="H169" s="198"/>
      <c r="I169" s="198"/>
      <c r="J169" s="198"/>
      <c r="K169" s="198"/>
      <c r="L169" s="198"/>
      <c r="M169" s="198"/>
    </row>
    <row r="170" spans="6:13" ht="12" customHeight="1" x14ac:dyDescent="0.25">
      <c r="F170" s="198"/>
      <c r="G170" s="198"/>
      <c r="H170" s="198"/>
      <c r="I170" s="198"/>
      <c r="J170" s="198"/>
      <c r="K170" s="198"/>
      <c r="L170" s="198"/>
      <c r="M170" s="198"/>
    </row>
    <row r="171" spans="6:13" ht="12" customHeight="1" x14ac:dyDescent="0.25">
      <c r="F171" s="198"/>
      <c r="G171" s="198"/>
      <c r="H171" s="198"/>
      <c r="I171" s="198"/>
      <c r="J171" s="198"/>
      <c r="K171" s="198"/>
      <c r="L171" s="198"/>
      <c r="M171" s="198"/>
    </row>
    <row r="172" spans="6:13" ht="12" customHeight="1" x14ac:dyDescent="0.25">
      <c r="F172" s="198"/>
      <c r="G172" s="198"/>
      <c r="H172" s="198"/>
      <c r="I172" s="198"/>
      <c r="J172" s="198"/>
      <c r="K172" s="198"/>
      <c r="L172" s="198"/>
      <c r="M172" s="198"/>
    </row>
    <row r="173" spans="6:13" ht="12" customHeight="1" x14ac:dyDescent="0.25">
      <c r="F173" s="198"/>
      <c r="G173" s="198"/>
      <c r="H173" s="198"/>
      <c r="I173" s="198"/>
      <c r="J173" s="198"/>
      <c r="K173" s="198"/>
      <c r="L173" s="198"/>
      <c r="M173" s="198"/>
    </row>
    <row r="174" spans="6:13" ht="12" customHeight="1" x14ac:dyDescent="0.25">
      <c r="F174" s="198"/>
      <c r="G174" s="198"/>
      <c r="H174" s="198"/>
      <c r="I174" s="198"/>
      <c r="J174" s="198"/>
      <c r="K174" s="198"/>
      <c r="L174" s="198"/>
      <c r="M174" s="198"/>
    </row>
    <row r="175" spans="6:13" ht="12" customHeight="1" x14ac:dyDescent="0.25">
      <c r="F175" s="198"/>
      <c r="G175" s="198"/>
      <c r="H175" s="198"/>
      <c r="I175" s="198"/>
      <c r="J175" s="198"/>
      <c r="K175" s="198"/>
      <c r="L175" s="198"/>
      <c r="M175" s="198"/>
    </row>
    <row r="176" spans="6:13" ht="12" customHeight="1" x14ac:dyDescent="0.25">
      <c r="F176" s="198"/>
      <c r="G176" s="198"/>
      <c r="H176" s="198"/>
      <c r="I176" s="198"/>
      <c r="J176" s="198"/>
      <c r="K176" s="198"/>
      <c r="L176" s="198"/>
      <c r="M176" s="198"/>
    </row>
    <row r="177" spans="6:13" ht="12" customHeight="1" x14ac:dyDescent="0.25">
      <c r="F177" s="198"/>
      <c r="G177" s="198"/>
      <c r="H177" s="198"/>
      <c r="I177" s="198"/>
      <c r="J177" s="198"/>
      <c r="K177" s="198"/>
      <c r="L177" s="198"/>
      <c r="M177" s="198"/>
    </row>
    <row r="178" spans="6:13" ht="12" customHeight="1" x14ac:dyDescent="0.25">
      <c r="F178" s="198"/>
      <c r="G178" s="198"/>
      <c r="H178" s="198"/>
      <c r="I178" s="198"/>
      <c r="J178" s="198"/>
      <c r="K178" s="198"/>
      <c r="L178" s="198"/>
      <c r="M178" s="198"/>
    </row>
    <row r="179" spans="6:13" ht="12" customHeight="1" x14ac:dyDescent="0.25">
      <c r="F179" s="198"/>
      <c r="G179" s="198"/>
      <c r="H179" s="198"/>
      <c r="I179" s="198"/>
      <c r="J179" s="198"/>
      <c r="K179" s="198"/>
      <c r="L179" s="198"/>
      <c r="M179" s="198"/>
    </row>
    <row r="180" spans="6:13" ht="12" customHeight="1" x14ac:dyDescent="0.25">
      <c r="F180" s="198"/>
      <c r="G180" s="198"/>
      <c r="H180" s="198"/>
      <c r="I180" s="198"/>
      <c r="J180" s="198"/>
      <c r="K180" s="198"/>
      <c r="L180" s="198"/>
      <c r="M180" s="198"/>
    </row>
    <row r="181" spans="6:13" ht="12" customHeight="1" x14ac:dyDescent="0.25">
      <c r="F181" s="198"/>
      <c r="G181" s="198"/>
      <c r="H181" s="198"/>
      <c r="I181" s="198"/>
      <c r="J181" s="198"/>
      <c r="K181" s="198"/>
      <c r="L181" s="198"/>
      <c r="M181" s="198"/>
    </row>
    <row r="182" spans="6:13" ht="12" customHeight="1" x14ac:dyDescent="0.25">
      <c r="F182" s="198"/>
      <c r="G182" s="198"/>
      <c r="H182" s="198"/>
      <c r="I182" s="198"/>
      <c r="J182" s="198"/>
      <c r="K182" s="198"/>
      <c r="L182" s="198"/>
      <c r="M182" s="198"/>
    </row>
    <row r="183" spans="6:13" ht="12" customHeight="1" x14ac:dyDescent="0.25">
      <c r="F183" s="198"/>
      <c r="G183" s="198"/>
      <c r="H183" s="198"/>
      <c r="I183" s="198"/>
      <c r="J183" s="198"/>
      <c r="K183" s="198"/>
      <c r="L183" s="198"/>
      <c r="M183" s="198"/>
    </row>
    <row r="184" spans="6:13" ht="12" customHeight="1" x14ac:dyDescent="0.25">
      <c r="F184" s="198"/>
      <c r="G184" s="198"/>
      <c r="H184" s="198"/>
      <c r="I184" s="198"/>
      <c r="J184" s="198"/>
      <c r="K184" s="198"/>
      <c r="L184" s="198"/>
      <c r="M184" s="198"/>
    </row>
    <row r="185" spans="6:13" ht="12" customHeight="1" x14ac:dyDescent="0.25">
      <c r="F185" s="198"/>
      <c r="G185" s="198"/>
      <c r="H185" s="198"/>
      <c r="I185" s="198"/>
      <c r="J185" s="198"/>
      <c r="K185" s="198"/>
      <c r="L185" s="198"/>
      <c r="M185" s="198"/>
    </row>
    <row r="186" spans="6:13" ht="12" customHeight="1" x14ac:dyDescent="0.25">
      <c r="F186" s="198"/>
      <c r="G186" s="198"/>
      <c r="H186" s="198"/>
      <c r="I186" s="198"/>
      <c r="J186" s="198"/>
      <c r="K186" s="198"/>
      <c r="L186" s="198"/>
      <c r="M186" s="198"/>
    </row>
    <row r="187" spans="6:13" ht="12" customHeight="1" x14ac:dyDescent="0.25">
      <c r="F187" s="198"/>
      <c r="G187" s="198"/>
      <c r="H187" s="198"/>
      <c r="I187" s="198"/>
      <c r="J187" s="198"/>
      <c r="K187" s="198"/>
      <c r="L187" s="198"/>
      <c r="M187" s="198"/>
    </row>
    <row r="188" spans="6:13" ht="12" customHeight="1" x14ac:dyDescent="0.25">
      <c r="F188" s="198"/>
      <c r="G188" s="198"/>
      <c r="H188" s="198"/>
      <c r="I188" s="198"/>
      <c r="J188" s="198"/>
      <c r="K188" s="198"/>
      <c r="L188" s="198"/>
      <c r="M188" s="198"/>
    </row>
    <row r="189" spans="6:13" ht="12" customHeight="1" x14ac:dyDescent="0.25">
      <c r="F189" s="198"/>
      <c r="G189" s="198"/>
      <c r="H189" s="198"/>
      <c r="I189" s="198"/>
      <c r="J189" s="198"/>
      <c r="K189" s="198"/>
      <c r="L189" s="198"/>
      <c r="M189" s="198"/>
    </row>
    <row r="190" spans="6:13" ht="12" customHeight="1" x14ac:dyDescent="0.25">
      <c r="F190" s="198"/>
      <c r="G190" s="198"/>
      <c r="H190" s="198"/>
      <c r="I190" s="198"/>
      <c r="J190" s="198"/>
      <c r="K190" s="198"/>
      <c r="L190" s="198"/>
      <c r="M190" s="198"/>
    </row>
    <row r="191" spans="6:13" ht="12" customHeight="1" x14ac:dyDescent="0.25">
      <c r="F191" s="198"/>
      <c r="G191" s="198"/>
      <c r="H191" s="198"/>
      <c r="I191" s="198"/>
      <c r="J191" s="198"/>
      <c r="K191" s="198"/>
      <c r="L191" s="198"/>
      <c r="M191" s="198"/>
    </row>
    <row r="192" spans="6:13" ht="12" customHeight="1" x14ac:dyDescent="0.25">
      <c r="F192" s="198"/>
      <c r="G192" s="198"/>
      <c r="H192" s="198"/>
      <c r="I192" s="198"/>
      <c r="J192" s="198"/>
      <c r="K192" s="198"/>
      <c r="L192" s="198"/>
      <c r="M192" s="198"/>
    </row>
    <row r="193" spans="6:13" ht="12" customHeight="1" x14ac:dyDescent="0.25">
      <c r="F193" s="198"/>
      <c r="G193" s="198"/>
      <c r="H193" s="198"/>
      <c r="I193" s="198"/>
      <c r="J193" s="198"/>
      <c r="K193" s="198"/>
      <c r="L193" s="198"/>
      <c r="M193" s="198"/>
    </row>
    <row r="194" spans="6:13" ht="12" customHeight="1" x14ac:dyDescent="0.25">
      <c r="F194" s="198"/>
      <c r="G194" s="198"/>
      <c r="H194" s="198"/>
      <c r="I194" s="198"/>
      <c r="J194" s="198"/>
      <c r="K194" s="198"/>
      <c r="L194" s="198"/>
      <c r="M194" s="198"/>
    </row>
    <row r="195" spans="6:13" ht="12" customHeight="1" x14ac:dyDescent="0.25">
      <c r="F195" s="198"/>
      <c r="G195" s="198"/>
      <c r="H195" s="198"/>
      <c r="I195" s="198"/>
      <c r="J195" s="198"/>
      <c r="K195" s="198"/>
      <c r="L195" s="198"/>
      <c r="M195" s="198"/>
    </row>
    <row r="196" spans="6:13" ht="12" customHeight="1" x14ac:dyDescent="0.25">
      <c r="F196" s="198"/>
      <c r="G196" s="198"/>
      <c r="H196" s="198"/>
      <c r="I196" s="198"/>
      <c r="J196" s="198"/>
      <c r="K196" s="198"/>
      <c r="L196" s="198"/>
      <c r="M196" s="198"/>
    </row>
    <row r="197" spans="6:13" ht="12" customHeight="1" x14ac:dyDescent="0.25">
      <c r="F197" s="198"/>
      <c r="G197" s="198"/>
      <c r="H197" s="198"/>
      <c r="I197" s="198"/>
      <c r="J197" s="198"/>
      <c r="K197" s="198"/>
      <c r="L197" s="198"/>
      <c r="M197" s="198"/>
    </row>
    <row r="198" spans="6:13" ht="12" customHeight="1" x14ac:dyDescent="0.25">
      <c r="F198" s="198"/>
      <c r="G198" s="198"/>
      <c r="H198" s="198"/>
      <c r="I198" s="198"/>
      <c r="J198" s="198"/>
      <c r="K198" s="198"/>
      <c r="L198" s="198"/>
      <c r="M198" s="198"/>
    </row>
    <row r="199" spans="6:13" ht="12" customHeight="1" x14ac:dyDescent="0.25">
      <c r="F199" s="198"/>
      <c r="G199" s="198"/>
      <c r="H199" s="198"/>
      <c r="I199" s="198"/>
      <c r="J199" s="198"/>
      <c r="K199" s="198"/>
      <c r="L199" s="198"/>
      <c r="M199" s="198"/>
    </row>
    <row r="200" spans="6:13" ht="12" customHeight="1" x14ac:dyDescent="0.25">
      <c r="F200" s="198"/>
      <c r="G200" s="198"/>
      <c r="H200" s="198"/>
      <c r="I200" s="198"/>
      <c r="J200" s="198"/>
      <c r="K200" s="198"/>
      <c r="L200" s="198"/>
      <c r="M200" s="198"/>
    </row>
    <row r="201" spans="6:13" ht="12" customHeight="1" x14ac:dyDescent="0.25">
      <c r="F201" s="198"/>
      <c r="G201" s="198"/>
      <c r="H201" s="198"/>
      <c r="I201" s="198"/>
      <c r="J201" s="198"/>
      <c r="K201" s="198"/>
      <c r="L201" s="198"/>
      <c r="M201" s="198"/>
    </row>
    <row r="202" spans="6:13" ht="12" customHeight="1" thickBot="1" x14ac:dyDescent="0.3">
      <c r="F202" s="198"/>
      <c r="G202" s="198"/>
      <c r="H202" s="198"/>
      <c r="I202" s="198"/>
      <c r="J202" s="198"/>
      <c r="K202" s="198"/>
      <c r="L202" s="198"/>
      <c r="M202" s="198"/>
    </row>
    <row r="203" spans="6:13" ht="12" customHeight="1" x14ac:dyDescent="0.25">
      <c r="F203" s="198"/>
      <c r="G203" s="198"/>
      <c r="H203" s="198"/>
      <c r="I203" s="198"/>
      <c r="J203" s="198"/>
      <c r="K203" s="198"/>
      <c r="L203" s="198"/>
      <c r="M203" s="198"/>
    </row>
    <row r="204" spans="6:13" ht="12" customHeight="1" x14ac:dyDescent="0.25">
      <c r="F204" s="198"/>
      <c r="G204" s="198"/>
      <c r="H204" s="198"/>
      <c r="I204" s="198"/>
      <c r="J204" s="198"/>
      <c r="K204" s="198"/>
      <c r="L204" s="198"/>
      <c r="M204" s="198"/>
    </row>
    <row r="205" spans="6:13" ht="12" customHeight="1" x14ac:dyDescent="0.25">
      <c r="F205" s="198"/>
      <c r="G205" s="198"/>
      <c r="H205" s="198"/>
      <c r="I205" s="198"/>
      <c r="J205" s="198"/>
      <c r="K205" s="198"/>
      <c r="L205" s="198"/>
      <c r="M205" s="198"/>
    </row>
    <row r="206" spans="6:13" ht="12" customHeight="1" x14ac:dyDescent="0.25">
      <c r="F206" s="198"/>
      <c r="G206" s="198"/>
      <c r="H206" s="198"/>
      <c r="I206" s="198"/>
      <c r="J206" s="198"/>
      <c r="K206" s="198"/>
      <c r="L206" s="198"/>
      <c r="M206" s="198"/>
    </row>
    <row r="207" spans="6:13" ht="12" customHeight="1" x14ac:dyDescent="0.25">
      <c r="F207" s="198"/>
      <c r="G207" s="198"/>
      <c r="H207" s="198"/>
      <c r="I207" s="198"/>
      <c r="J207" s="198"/>
      <c r="K207" s="198"/>
      <c r="L207" s="198"/>
      <c r="M207" s="198"/>
    </row>
    <row r="208" spans="6:13" ht="12" customHeight="1" x14ac:dyDescent="0.25">
      <c r="F208" s="198"/>
      <c r="G208" s="198"/>
      <c r="H208" s="198"/>
      <c r="I208" s="198"/>
      <c r="J208" s="198"/>
      <c r="K208" s="198"/>
      <c r="L208" s="198"/>
      <c r="M208" s="198"/>
    </row>
    <row r="209" spans="6:13" ht="12" customHeight="1" x14ac:dyDescent="0.25">
      <c r="F209" s="198"/>
      <c r="G209" s="198"/>
      <c r="H209" s="198"/>
      <c r="I209" s="198"/>
      <c r="J209" s="198"/>
      <c r="K209" s="198"/>
      <c r="L209" s="198"/>
      <c r="M209" s="198"/>
    </row>
    <row r="210" spans="6:13" ht="12" customHeight="1" x14ac:dyDescent="0.25">
      <c r="F210" s="198"/>
      <c r="G210" s="198"/>
      <c r="H210" s="198"/>
      <c r="I210" s="198"/>
      <c r="J210" s="198"/>
      <c r="K210" s="198"/>
      <c r="L210" s="198"/>
      <c r="M210" s="198"/>
    </row>
    <row r="211" spans="6:13" ht="12" customHeight="1" x14ac:dyDescent="0.25">
      <c r="F211" s="198"/>
      <c r="G211" s="198"/>
      <c r="H211" s="198"/>
      <c r="I211" s="198"/>
      <c r="J211" s="198"/>
      <c r="K211" s="198"/>
      <c r="L211" s="198"/>
      <c r="M211" s="198"/>
    </row>
    <row r="212" spans="6:13" ht="12" customHeight="1" x14ac:dyDescent="0.25">
      <c r="F212" s="198"/>
      <c r="G212" s="198"/>
      <c r="H212" s="198"/>
      <c r="I212" s="198"/>
      <c r="J212" s="198"/>
      <c r="K212" s="198"/>
      <c r="L212" s="198"/>
      <c r="M212" s="198"/>
    </row>
    <row r="213" spans="6:13" ht="12" customHeight="1" x14ac:dyDescent="0.25">
      <c r="F213" s="198"/>
      <c r="G213" s="198"/>
      <c r="H213" s="198"/>
      <c r="I213" s="198"/>
      <c r="J213" s="198"/>
      <c r="K213" s="198"/>
      <c r="L213" s="198"/>
      <c r="M213" s="198"/>
    </row>
    <row r="214" spans="6:13" ht="12" customHeight="1" x14ac:dyDescent="0.25">
      <c r="F214" s="198"/>
      <c r="G214" s="198"/>
      <c r="H214" s="198"/>
      <c r="I214" s="198"/>
      <c r="J214" s="198"/>
      <c r="K214" s="198"/>
      <c r="L214" s="198"/>
      <c r="M214" s="198"/>
    </row>
    <row r="215" spans="6:13" ht="12" customHeight="1" x14ac:dyDescent="0.25">
      <c r="F215" s="198"/>
      <c r="G215" s="198"/>
      <c r="H215" s="198"/>
      <c r="I215" s="198"/>
      <c r="J215" s="198"/>
      <c r="K215" s="198"/>
      <c r="L215" s="198"/>
      <c r="M215" s="198"/>
    </row>
    <row r="216" spans="6:13" ht="12" customHeight="1" x14ac:dyDescent="0.25">
      <c r="F216" s="198"/>
      <c r="G216" s="198"/>
      <c r="H216" s="198"/>
      <c r="I216" s="198"/>
      <c r="J216" s="198"/>
      <c r="K216" s="198"/>
      <c r="L216" s="198"/>
      <c r="M216" s="198"/>
    </row>
    <row r="217" spans="6:13" ht="12" customHeight="1" x14ac:dyDescent="0.25">
      <c r="F217" s="198"/>
      <c r="G217" s="198"/>
      <c r="H217" s="198"/>
      <c r="I217" s="198"/>
      <c r="J217" s="198"/>
      <c r="K217" s="198"/>
      <c r="L217" s="198"/>
      <c r="M217" s="198"/>
    </row>
    <row r="218" spans="6:13" ht="12" customHeight="1" x14ac:dyDescent="0.25">
      <c r="F218" s="198"/>
      <c r="G218" s="198"/>
      <c r="H218" s="198"/>
      <c r="I218" s="198"/>
      <c r="J218" s="198"/>
      <c r="K218" s="198"/>
      <c r="L218" s="198"/>
      <c r="M218" s="198"/>
    </row>
    <row r="219" spans="6:13" ht="12" customHeight="1" x14ac:dyDescent="0.25">
      <c r="F219" s="198"/>
      <c r="G219" s="198"/>
      <c r="H219" s="198"/>
      <c r="I219" s="198"/>
      <c r="J219" s="198"/>
      <c r="K219" s="198"/>
      <c r="L219" s="198"/>
      <c r="M219" s="198"/>
    </row>
    <row r="220" spans="6:13" ht="12" customHeight="1" x14ac:dyDescent="0.25">
      <c r="F220" s="198"/>
      <c r="G220" s="198"/>
      <c r="H220" s="198"/>
      <c r="I220" s="198"/>
      <c r="J220" s="198"/>
      <c r="K220" s="198"/>
      <c r="L220" s="198"/>
      <c r="M220" s="198"/>
    </row>
    <row r="221" spans="6:13" ht="12" customHeight="1" x14ac:dyDescent="0.25">
      <c r="F221" s="198"/>
      <c r="G221" s="198"/>
      <c r="H221" s="198"/>
      <c r="I221" s="198"/>
      <c r="J221" s="198"/>
      <c r="K221" s="198"/>
      <c r="L221" s="198"/>
      <c r="M221" s="198"/>
    </row>
    <row r="222" spans="6:13" ht="12" customHeight="1" x14ac:dyDescent="0.25">
      <c r="F222" s="198"/>
      <c r="G222" s="198"/>
      <c r="H222" s="198"/>
      <c r="I222" s="198"/>
      <c r="J222" s="198"/>
      <c r="K222" s="198"/>
      <c r="L222" s="198"/>
      <c r="M222" s="198"/>
    </row>
    <row r="223" spans="6:13" ht="12" customHeight="1" x14ac:dyDescent="0.25">
      <c r="F223" s="198"/>
      <c r="G223" s="198"/>
      <c r="H223" s="198"/>
      <c r="I223" s="198"/>
      <c r="J223" s="198"/>
      <c r="K223" s="198"/>
      <c r="L223" s="198"/>
      <c r="M223" s="198"/>
    </row>
    <row r="224" spans="6:13" ht="12" customHeight="1" x14ac:dyDescent="0.25">
      <c r="F224" s="198"/>
      <c r="G224" s="198"/>
      <c r="H224" s="198"/>
      <c r="I224" s="198"/>
      <c r="J224" s="198"/>
      <c r="K224" s="198"/>
      <c r="L224" s="198"/>
      <c r="M224" s="198"/>
    </row>
    <row r="225" spans="6:13" ht="12" customHeight="1" x14ac:dyDescent="0.25">
      <c r="F225" s="198"/>
      <c r="G225" s="198"/>
      <c r="H225" s="198"/>
      <c r="I225" s="198"/>
      <c r="J225" s="198"/>
      <c r="K225" s="198"/>
      <c r="L225" s="198"/>
      <c r="M225" s="198"/>
    </row>
    <row r="226" spans="6:13" ht="12" customHeight="1" x14ac:dyDescent="0.25">
      <c r="F226" s="198"/>
      <c r="G226" s="198"/>
      <c r="H226" s="198"/>
      <c r="I226" s="198"/>
      <c r="J226" s="198"/>
      <c r="K226" s="198"/>
      <c r="L226" s="198"/>
      <c r="M226" s="198"/>
    </row>
    <row r="227" spans="6:13" ht="12" customHeight="1" x14ac:dyDescent="0.25">
      <c r="F227" s="198"/>
      <c r="G227" s="198"/>
      <c r="H227" s="198"/>
      <c r="I227" s="198"/>
      <c r="J227" s="198"/>
      <c r="K227" s="198"/>
      <c r="L227" s="198"/>
      <c r="M227" s="198"/>
    </row>
    <row r="228" spans="6:13" ht="12" customHeight="1" x14ac:dyDescent="0.25">
      <c r="F228" s="198"/>
      <c r="G228" s="198"/>
      <c r="H228" s="198"/>
      <c r="I228" s="198"/>
      <c r="J228" s="198"/>
      <c r="K228" s="198"/>
      <c r="L228" s="198"/>
      <c r="M228" s="198"/>
    </row>
    <row r="229" spans="6:13" ht="12" customHeight="1" x14ac:dyDescent="0.25">
      <c r="F229" s="198"/>
      <c r="G229" s="198"/>
      <c r="H229" s="198"/>
      <c r="I229" s="198"/>
      <c r="J229" s="198"/>
      <c r="K229" s="198"/>
      <c r="L229" s="198"/>
      <c r="M229" s="198"/>
    </row>
    <row r="230" spans="6:13" ht="12" customHeight="1" x14ac:dyDescent="0.25">
      <c r="F230" s="198"/>
      <c r="G230" s="198"/>
      <c r="H230" s="198"/>
      <c r="I230" s="198"/>
      <c r="J230" s="198"/>
      <c r="K230" s="198"/>
      <c r="L230" s="198"/>
      <c r="M230" s="198"/>
    </row>
    <row r="231" spans="6:13" ht="12" customHeight="1" x14ac:dyDescent="0.25">
      <c r="F231" s="198"/>
      <c r="G231" s="198"/>
      <c r="H231" s="198"/>
      <c r="I231" s="198"/>
      <c r="J231" s="198"/>
      <c r="K231" s="198"/>
      <c r="L231" s="198"/>
      <c r="M231" s="198"/>
    </row>
    <row r="232" spans="6:13" ht="12" customHeight="1" x14ac:dyDescent="0.25">
      <c r="F232" s="198"/>
      <c r="G232" s="198"/>
      <c r="H232" s="198"/>
      <c r="I232" s="198"/>
      <c r="J232" s="198"/>
      <c r="K232" s="198"/>
      <c r="L232" s="198"/>
      <c r="M232" s="198"/>
    </row>
    <row r="233" spans="6:13" ht="12" customHeight="1" x14ac:dyDescent="0.25">
      <c r="F233" s="198"/>
      <c r="G233" s="198"/>
      <c r="H233" s="198"/>
      <c r="I233" s="198"/>
      <c r="J233" s="198"/>
      <c r="K233" s="198"/>
      <c r="L233" s="198"/>
      <c r="M233" s="198"/>
    </row>
    <row r="234" spans="6:13" ht="12" customHeight="1" x14ac:dyDescent="0.25">
      <c r="F234" s="198"/>
      <c r="G234" s="198"/>
      <c r="H234" s="198"/>
      <c r="I234" s="198"/>
      <c r="J234" s="198"/>
      <c r="K234" s="198"/>
      <c r="L234" s="198"/>
      <c r="M234" s="198"/>
    </row>
    <row r="235" spans="6:13" ht="12" customHeight="1" x14ac:dyDescent="0.25">
      <c r="F235" s="198"/>
      <c r="G235" s="198"/>
      <c r="H235" s="198"/>
      <c r="I235" s="198"/>
      <c r="J235" s="198"/>
      <c r="K235" s="198"/>
      <c r="L235" s="198"/>
      <c r="M235" s="198"/>
    </row>
    <row r="236" spans="6:13" ht="12" customHeight="1" x14ac:dyDescent="0.25">
      <c r="F236" s="198"/>
      <c r="G236" s="198"/>
      <c r="H236" s="198"/>
      <c r="I236" s="198"/>
      <c r="J236" s="198"/>
      <c r="K236" s="198"/>
      <c r="L236" s="198"/>
      <c r="M236" s="198"/>
    </row>
    <row r="237" spans="6:13" ht="12" customHeight="1" x14ac:dyDescent="0.25">
      <c r="F237" s="198"/>
      <c r="G237" s="198"/>
      <c r="H237" s="198"/>
      <c r="I237" s="198"/>
      <c r="J237" s="198"/>
      <c r="K237" s="198"/>
      <c r="L237" s="198"/>
      <c r="M237" s="198"/>
    </row>
    <row r="238" spans="6:13" ht="12" customHeight="1" x14ac:dyDescent="0.25">
      <c r="F238" s="198"/>
      <c r="G238" s="198"/>
      <c r="H238" s="198"/>
      <c r="I238" s="198"/>
      <c r="J238" s="198"/>
      <c r="K238" s="198"/>
      <c r="L238" s="198"/>
      <c r="M238" s="198"/>
    </row>
    <row r="239" spans="6:13" ht="12" customHeight="1" x14ac:dyDescent="0.25">
      <c r="F239" s="198"/>
      <c r="G239" s="198"/>
      <c r="H239" s="198"/>
      <c r="I239" s="198"/>
      <c r="J239" s="198"/>
      <c r="K239" s="198"/>
      <c r="L239" s="198"/>
      <c r="M239" s="198"/>
    </row>
    <row r="240" spans="6:13" ht="12" customHeight="1" x14ac:dyDescent="0.25">
      <c r="F240" s="198"/>
      <c r="G240" s="198"/>
      <c r="H240" s="198"/>
      <c r="I240" s="198"/>
      <c r="J240" s="198"/>
      <c r="K240" s="198"/>
      <c r="L240" s="198"/>
      <c r="M240" s="198"/>
    </row>
    <row r="241" spans="6:13" ht="12" customHeight="1" x14ac:dyDescent="0.25">
      <c r="F241" s="198"/>
      <c r="G241" s="198"/>
      <c r="H241" s="198"/>
      <c r="I241" s="198"/>
      <c r="J241" s="198"/>
      <c r="K241" s="198"/>
      <c r="L241" s="198"/>
      <c r="M241" s="198"/>
    </row>
    <row r="242" spans="6:13" ht="12" customHeight="1" x14ac:dyDescent="0.25">
      <c r="F242" s="198"/>
      <c r="G242" s="198"/>
      <c r="H242" s="198"/>
      <c r="I242" s="198"/>
      <c r="J242" s="198"/>
      <c r="K242" s="198"/>
      <c r="L242" s="198"/>
      <c r="M242" s="198"/>
    </row>
    <row r="243" spans="6:13" ht="12" customHeight="1" x14ac:dyDescent="0.25">
      <c r="F243" s="198"/>
      <c r="G243" s="198"/>
      <c r="H243" s="198"/>
      <c r="I243" s="198"/>
      <c r="J243" s="198"/>
      <c r="K243" s="198"/>
      <c r="L243" s="198"/>
      <c r="M243" s="198"/>
    </row>
    <row r="244" spans="6:13" ht="12" customHeight="1" x14ac:dyDescent="0.25">
      <c r="F244" s="198"/>
      <c r="G244" s="198"/>
      <c r="H244" s="198"/>
      <c r="I244" s="198"/>
      <c r="J244" s="198"/>
      <c r="K244" s="198"/>
      <c r="L244" s="198"/>
      <c r="M244" s="198"/>
    </row>
    <row r="245" spans="6:13" ht="12" customHeight="1" x14ac:dyDescent="0.25">
      <c r="F245" s="198"/>
      <c r="G245" s="198"/>
      <c r="H245" s="198"/>
      <c r="I245" s="198"/>
      <c r="J245" s="198"/>
      <c r="K245" s="198"/>
      <c r="L245" s="198"/>
      <c r="M245" s="198"/>
    </row>
    <row r="246" spans="6:13" ht="12" customHeight="1" x14ac:dyDescent="0.25">
      <c r="F246" s="198"/>
      <c r="G246" s="198"/>
      <c r="H246" s="198"/>
      <c r="I246" s="198"/>
      <c r="J246" s="198"/>
      <c r="K246" s="198"/>
      <c r="L246" s="198"/>
      <c r="M246" s="198"/>
    </row>
    <row r="247" spans="6:13" ht="12" customHeight="1" x14ac:dyDescent="0.25">
      <c r="F247" s="198"/>
      <c r="G247" s="198"/>
      <c r="H247" s="198"/>
      <c r="I247" s="198"/>
      <c r="J247" s="198"/>
      <c r="K247" s="198"/>
      <c r="L247" s="198"/>
      <c r="M247" s="198"/>
    </row>
    <row r="248" spans="6:13" ht="12" customHeight="1" x14ac:dyDescent="0.25">
      <c r="F248" s="198"/>
      <c r="G248" s="198"/>
      <c r="H248" s="198"/>
      <c r="I248" s="198"/>
      <c r="J248" s="198"/>
      <c r="K248" s="198"/>
      <c r="L248" s="198"/>
      <c r="M248" s="198"/>
    </row>
    <row r="249" spans="6:13" ht="12" customHeight="1" x14ac:dyDescent="0.25">
      <c r="F249" s="198"/>
      <c r="G249" s="198"/>
      <c r="H249" s="198"/>
      <c r="I249" s="198"/>
      <c r="J249" s="198"/>
      <c r="K249" s="198"/>
      <c r="L249" s="198"/>
      <c r="M249" s="198"/>
    </row>
    <row r="250" spans="6:13" ht="12" customHeight="1" x14ac:dyDescent="0.25">
      <c r="F250" s="198"/>
      <c r="G250" s="198"/>
      <c r="H250" s="198"/>
      <c r="I250" s="198"/>
      <c r="J250" s="198"/>
      <c r="K250" s="198"/>
      <c r="L250" s="198"/>
      <c r="M250" s="198"/>
    </row>
    <row r="251" spans="6:13" ht="12" customHeight="1" x14ac:dyDescent="0.25">
      <c r="F251" s="198"/>
      <c r="G251" s="198"/>
      <c r="H251" s="198"/>
      <c r="I251" s="198"/>
      <c r="J251" s="198"/>
      <c r="K251" s="198"/>
      <c r="L251" s="198"/>
      <c r="M251" s="198"/>
    </row>
    <row r="252" spans="6:13" ht="12" customHeight="1" x14ac:dyDescent="0.25">
      <c r="F252" s="198"/>
      <c r="G252" s="198"/>
      <c r="H252" s="198"/>
      <c r="I252" s="198"/>
      <c r="J252" s="198"/>
      <c r="K252" s="198"/>
      <c r="L252" s="198"/>
      <c r="M252" s="198"/>
    </row>
    <row r="253" spans="6:13" ht="12" customHeight="1" x14ac:dyDescent="0.25">
      <c r="F253" s="198"/>
      <c r="G253" s="198"/>
      <c r="H253" s="198"/>
      <c r="I253" s="198"/>
      <c r="J253" s="198"/>
      <c r="K253" s="198"/>
      <c r="L253" s="198"/>
      <c r="M253" s="198"/>
    </row>
    <row r="254" spans="6:13" ht="12" customHeight="1" x14ac:dyDescent="0.25">
      <c r="F254" s="198"/>
      <c r="G254" s="198"/>
      <c r="H254" s="198"/>
      <c r="I254" s="198"/>
      <c r="J254" s="198"/>
      <c r="K254" s="198"/>
      <c r="L254" s="198"/>
      <c r="M254" s="198"/>
    </row>
    <row r="255" spans="6:13" ht="12" customHeight="1" x14ac:dyDescent="0.25">
      <c r="F255" s="198"/>
      <c r="G255" s="198"/>
      <c r="H255" s="198"/>
      <c r="I255" s="198"/>
      <c r="J255" s="198"/>
      <c r="K255" s="198"/>
      <c r="L255" s="198"/>
      <c r="M255" s="198"/>
    </row>
    <row r="256" spans="6:13" ht="12" customHeight="1" x14ac:dyDescent="0.25">
      <c r="F256" s="198"/>
      <c r="G256" s="198"/>
      <c r="H256" s="198"/>
      <c r="I256" s="198"/>
      <c r="J256" s="198"/>
      <c r="K256" s="198"/>
      <c r="L256" s="198"/>
      <c r="M256" s="198"/>
    </row>
    <row r="257" spans="6:13" ht="12" customHeight="1" x14ac:dyDescent="0.25">
      <c r="F257" s="198"/>
      <c r="G257" s="198"/>
      <c r="H257" s="198"/>
      <c r="I257" s="198"/>
      <c r="J257" s="198"/>
      <c r="K257" s="198"/>
      <c r="L257" s="198"/>
      <c r="M257" s="198"/>
    </row>
    <row r="258" spans="6:13" ht="12" customHeight="1" x14ac:dyDescent="0.25">
      <c r="F258" s="198"/>
      <c r="G258" s="198"/>
      <c r="H258" s="198"/>
      <c r="I258" s="198"/>
      <c r="J258" s="198"/>
      <c r="K258" s="198"/>
      <c r="L258" s="198"/>
      <c r="M258" s="198"/>
    </row>
    <row r="259" spans="6:13" ht="12" customHeight="1" x14ac:dyDescent="0.25">
      <c r="F259" s="198"/>
      <c r="G259" s="198"/>
      <c r="H259" s="198"/>
      <c r="I259" s="198"/>
      <c r="J259" s="198"/>
      <c r="K259" s="198"/>
      <c r="L259" s="198"/>
      <c r="M259" s="198"/>
    </row>
    <row r="260" spans="6:13" ht="12" customHeight="1" x14ac:dyDescent="0.25">
      <c r="F260" s="198"/>
      <c r="G260" s="198"/>
      <c r="H260" s="198"/>
      <c r="I260" s="198"/>
      <c r="J260" s="198"/>
      <c r="K260" s="198"/>
      <c r="L260" s="198"/>
      <c r="M260" s="198"/>
    </row>
    <row r="261" spans="6:13" ht="12" customHeight="1" x14ac:dyDescent="0.25">
      <c r="F261" s="198"/>
      <c r="G261" s="198"/>
      <c r="H261" s="198"/>
      <c r="I261" s="198"/>
      <c r="J261" s="198"/>
      <c r="K261" s="198"/>
      <c r="L261" s="198"/>
      <c r="M261" s="198"/>
    </row>
    <row r="262" spans="6:13" ht="12" customHeight="1" x14ac:dyDescent="0.25">
      <c r="F262" s="198"/>
      <c r="G262" s="198"/>
      <c r="H262" s="198"/>
      <c r="I262" s="198"/>
      <c r="J262" s="198"/>
      <c r="K262" s="198"/>
      <c r="L262" s="198"/>
      <c r="M262" s="198"/>
    </row>
    <row r="263" spans="6:13" ht="12" customHeight="1" x14ac:dyDescent="0.25">
      <c r="F263" s="198"/>
      <c r="G263" s="198"/>
      <c r="H263" s="198"/>
      <c r="I263" s="198"/>
      <c r="J263" s="198"/>
      <c r="K263" s="198"/>
      <c r="L263" s="198"/>
      <c r="M263" s="198"/>
    </row>
    <row r="264" spans="6:13" ht="12" customHeight="1" x14ac:dyDescent="0.25">
      <c r="F264" s="198"/>
      <c r="G264" s="198"/>
      <c r="H264" s="198"/>
      <c r="I264" s="198"/>
      <c r="J264" s="198"/>
      <c r="K264" s="198"/>
      <c r="L264" s="198"/>
      <c r="M264" s="198"/>
    </row>
    <row r="265" spans="6:13" ht="12" customHeight="1" x14ac:dyDescent="0.25">
      <c r="F265" s="198"/>
      <c r="G265" s="198"/>
      <c r="H265" s="198"/>
      <c r="I265" s="198"/>
      <c r="J265" s="198"/>
      <c r="K265" s="198"/>
      <c r="L265" s="198"/>
      <c r="M265" s="198"/>
    </row>
    <row r="266" spans="6:13" ht="12" customHeight="1" x14ac:dyDescent="0.25">
      <c r="F266" s="198"/>
      <c r="G266" s="198"/>
      <c r="H266" s="198"/>
      <c r="I266" s="198"/>
      <c r="J266" s="198"/>
      <c r="K266" s="198"/>
      <c r="L266" s="198"/>
      <c r="M266" s="198"/>
    </row>
    <row r="267" spans="6:13" ht="12" customHeight="1" x14ac:dyDescent="0.25">
      <c r="F267" s="198"/>
      <c r="G267" s="198"/>
      <c r="H267" s="198"/>
      <c r="I267" s="198"/>
      <c r="J267" s="198"/>
      <c r="K267" s="198"/>
      <c r="L267" s="198"/>
      <c r="M267" s="198"/>
    </row>
    <row r="268" spans="6:13" ht="12" customHeight="1" x14ac:dyDescent="0.25">
      <c r="F268" s="198"/>
      <c r="G268" s="198"/>
      <c r="H268" s="198"/>
      <c r="I268" s="198"/>
      <c r="J268" s="198"/>
      <c r="K268" s="198"/>
      <c r="L268" s="198"/>
      <c r="M268" s="198"/>
    </row>
    <row r="269" spans="6:13" ht="12" customHeight="1" x14ac:dyDescent="0.25">
      <c r="F269" s="198"/>
      <c r="G269" s="198"/>
      <c r="H269" s="198"/>
      <c r="I269" s="198"/>
      <c r="J269" s="198"/>
      <c r="K269" s="198"/>
      <c r="L269" s="198"/>
      <c r="M269" s="198"/>
    </row>
    <row r="270" spans="6:13" ht="12" customHeight="1" x14ac:dyDescent="0.25">
      <c r="F270" s="198"/>
      <c r="G270" s="198"/>
      <c r="H270" s="198"/>
      <c r="I270" s="198"/>
      <c r="J270" s="198"/>
      <c r="K270" s="198"/>
      <c r="L270" s="198"/>
      <c r="M270" s="198"/>
    </row>
    <row r="271" spans="6:13" ht="12" customHeight="1" x14ac:dyDescent="0.25">
      <c r="F271" s="198"/>
      <c r="G271" s="198"/>
      <c r="H271" s="198"/>
      <c r="I271" s="198"/>
      <c r="J271" s="198"/>
      <c r="K271" s="198"/>
      <c r="L271" s="198"/>
      <c r="M271" s="198"/>
    </row>
    <row r="272" spans="6:13" ht="12" customHeight="1" x14ac:dyDescent="0.25">
      <c r="F272" s="198"/>
      <c r="G272" s="198"/>
      <c r="H272" s="198"/>
      <c r="I272" s="198"/>
      <c r="J272" s="198"/>
      <c r="K272" s="198"/>
      <c r="L272" s="198"/>
      <c r="M272" s="198"/>
    </row>
    <row r="273" spans="6:13" ht="12" customHeight="1" x14ac:dyDescent="0.25">
      <c r="F273" s="198"/>
      <c r="G273" s="198"/>
      <c r="H273" s="198"/>
      <c r="I273" s="198"/>
      <c r="J273" s="198"/>
      <c r="K273" s="198"/>
      <c r="L273" s="198"/>
      <c r="M273" s="198"/>
    </row>
    <row r="274" spans="6:13" ht="12" customHeight="1" x14ac:dyDescent="0.25">
      <c r="F274" s="198"/>
      <c r="G274" s="198"/>
      <c r="H274" s="198"/>
      <c r="I274" s="198"/>
      <c r="J274" s="198"/>
      <c r="K274" s="198"/>
      <c r="L274" s="198"/>
      <c r="M274" s="198"/>
    </row>
    <row r="275" spans="6:13" ht="12" customHeight="1" x14ac:dyDescent="0.25">
      <c r="F275" s="198"/>
      <c r="G275" s="198"/>
      <c r="H275" s="198"/>
      <c r="I275" s="198"/>
      <c r="J275" s="198"/>
      <c r="K275" s="198"/>
      <c r="L275" s="198"/>
      <c r="M275" s="198"/>
    </row>
    <row r="276" spans="6:13" ht="12" customHeight="1" x14ac:dyDescent="0.25">
      <c r="F276" s="198"/>
      <c r="G276" s="198"/>
      <c r="H276" s="198"/>
      <c r="I276" s="198"/>
      <c r="J276" s="198"/>
      <c r="K276" s="198"/>
      <c r="L276" s="198"/>
      <c r="M276" s="198"/>
    </row>
    <row r="277" spans="6:13" ht="12" customHeight="1" x14ac:dyDescent="0.25">
      <c r="F277" s="198"/>
      <c r="G277" s="198"/>
      <c r="H277" s="198"/>
      <c r="I277" s="198"/>
      <c r="J277" s="198"/>
      <c r="K277" s="198"/>
      <c r="L277" s="198"/>
      <c r="M277" s="198"/>
    </row>
    <row r="278" spans="6:13" ht="12" customHeight="1" x14ac:dyDescent="0.25">
      <c r="F278" s="198"/>
      <c r="G278" s="198"/>
      <c r="H278" s="198"/>
      <c r="I278" s="198"/>
      <c r="J278" s="198"/>
      <c r="K278" s="198"/>
      <c r="L278" s="198"/>
      <c r="M278" s="198"/>
    </row>
    <row r="279" spans="6:13" ht="12" customHeight="1" x14ac:dyDescent="0.25">
      <c r="F279" s="198"/>
      <c r="G279" s="198"/>
      <c r="H279" s="198"/>
      <c r="I279" s="198"/>
      <c r="J279" s="198"/>
      <c r="K279" s="198"/>
      <c r="L279" s="198"/>
      <c r="M279" s="198"/>
    </row>
    <row r="280" spans="6:13" ht="12" customHeight="1" x14ac:dyDescent="0.25">
      <c r="F280" s="198"/>
      <c r="G280" s="198"/>
      <c r="H280" s="198"/>
      <c r="I280" s="198"/>
      <c r="J280" s="198"/>
      <c r="K280" s="198"/>
      <c r="L280" s="198"/>
      <c r="M280" s="198"/>
    </row>
    <row r="281" spans="6:13" ht="12" customHeight="1" x14ac:dyDescent="0.25">
      <c r="F281" s="198"/>
      <c r="G281" s="198"/>
      <c r="H281" s="198"/>
      <c r="I281" s="198"/>
      <c r="J281" s="198"/>
      <c r="K281" s="198"/>
      <c r="L281" s="198"/>
      <c r="M281" s="198"/>
    </row>
    <row r="282" spans="6:13" ht="12" customHeight="1" x14ac:dyDescent="0.25">
      <c r="F282" s="198"/>
      <c r="G282" s="198"/>
      <c r="H282" s="198"/>
      <c r="I282" s="198"/>
      <c r="J282" s="198"/>
      <c r="K282" s="198"/>
      <c r="L282" s="198"/>
      <c r="M282" s="198"/>
    </row>
    <row r="283" spans="6:13" ht="12" customHeight="1" x14ac:dyDescent="0.25">
      <c r="F283" s="198"/>
      <c r="G283" s="198"/>
      <c r="H283" s="198"/>
      <c r="I283" s="198"/>
      <c r="J283" s="198"/>
      <c r="K283" s="198"/>
      <c r="L283" s="198"/>
      <c r="M283" s="198"/>
    </row>
    <row r="284" spans="6:13" ht="12" customHeight="1" x14ac:dyDescent="0.25">
      <c r="F284" s="198"/>
      <c r="G284" s="198"/>
      <c r="H284" s="198"/>
      <c r="I284" s="198"/>
      <c r="J284" s="198"/>
      <c r="K284" s="198"/>
      <c r="L284" s="198"/>
      <c r="M284" s="198"/>
    </row>
    <row r="285" spans="6:13" ht="12" customHeight="1" x14ac:dyDescent="0.25">
      <c r="F285" s="198"/>
      <c r="G285" s="198"/>
      <c r="H285" s="198"/>
      <c r="I285" s="198"/>
      <c r="J285" s="198"/>
      <c r="K285" s="198"/>
      <c r="L285" s="198"/>
      <c r="M285" s="198"/>
    </row>
    <row r="286" spans="6:13" ht="12" customHeight="1" x14ac:dyDescent="0.25">
      <c r="F286" s="198"/>
      <c r="G286" s="198"/>
      <c r="H286" s="198"/>
      <c r="I286" s="198"/>
      <c r="J286" s="198"/>
      <c r="K286" s="198"/>
      <c r="L286" s="198"/>
      <c r="M286" s="198"/>
    </row>
    <row r="287" spans="6:13" ht="12" customHeight="1" x14ac:dyDescent="0.25">
      <c r="F287" s="198"/>
      <c r="G287" s="198"/>
      <c r="H287" s="198"/>
      <c r="I287" s="198"/>
      <c r="J287" s="198"/>
      <c r="K287" s="198"/>
      <c r="L287" s="198"/>
      <c r="M287" s="198"/>
    </row>
    <row r="288" spans="6:13" ht="12" customHeight="1" x14ac:dyDescent="0.25">
      <c r="F288" s="198"/>
      <c r="G288" s="198"/>
      <c r="H288" s="198"/>
      <c r="I288" s="198"/>
      <c r="J288" s="198"/>
      <c r="K288" s="198"/>
      <c r="L288" s="198"/>
      <c r="M288" s="198"/>
    </row>
    <row r="289" spans="1:13" ht="12" customHeight="1" x14ac:dyDescent="0.25">
      <c r="F289" s="198"/>
      <c r="G289" s="198"/>
      <c r="H289" s="198"/>
      <c r="I289" s="198"/>
      <c r="J289" s="198"/>
      <c r="K289" s="198"/>
      <c r="L289" s="198"/>
      <c r="M289" s="198"/>
    </row>
    <row r="290" spans="1:13" ht="12" customHeight="1" x14ac:dyDescent="0.25">
      <c r="F290" s="198"/>
      <c r="G290" s="198"/>
      <c r="H290" s="198"/>
      <c r="I290" s="198"/>
      <c r="J290" s="198"/>
      <c r="K290" s="198"/>
      <c r="L290" s="198"/>
      <c r="M290" s="198"/>
    </row>
    <row r="291" spans="1:13" ht="12" customHeight="1" x14ac:dyDescent="0.25">
      <c r="F291" s="198"/>
      <c r="G291" s="198"/>
      <c r="H291" s="198"/>
      <c r="I291" s="198"/>
      <c r="J291" s="198"/>
      <c r="K291" s="198"/>
      <c r="L291" s="198"/>
      <c r="M291" s="198"/>
    </row>
    <row r="292" spans="1:13" ht="12" customHeight="1" x14ac:dyDescent="0.25">
      <c r="F292" s="198"/>
      <c r="G292" s="198"/>
      <c r="H292" s="198"/>
      <c r="I292" s="198"/>
      <c r="J292" s="198"/>
      <c r="K292" s="198"/>
      <c r="L292" s="198"/>
      <c r="M292" s="198"/>
    </row>
    <row r="293" spans="1:13" ht="12" customHeight="1" x14ac:dyDescent="0.25">
      <c r="F293" s="198"/>
      <c r="G293" s="198"/>
      <c r="H293" s="198"/>
      <c r="I293" s="198"/>
      <c r="J293" s="198"/>
      <c r="K293" s="198"/>
      <c r="L293" s="198"/>
      <c r="M293" s="198"/>
    </row>
    <row r="294" spans="1:13" ht="12" customHeight="1" x14ac:dyDescent="0.25">
      <c r="F294" s="198"/>
      <c r="G294" s="198"/>
      <c r="H294" s="198"/>
      <c r="I294" s="198"/>
      <c r="J294" s="198"/>
      <c r="K294" s="198"/>
      <c r="L294" s="198"/>
      <c r="M294" s="198"/>
    </row>
    <row r="295" spans="1:13" ht="12" customHeight="1" x14ac:dyDescent="0.25">
      <c r="F295" s="198"/>
      <c r="G295" s="198"/>
      <c r="H295" s="198"/>
      <c r="I295" s="198"/>
      <c r="J295" s="198"/>
      <c r="K295" s="198"/>
      <c r="L295" s="198"/>
      <c r="M295" s="198"/>
    </row>
    <row r="296" spans="1:13" ht="12" customHeight="1" x14ac:dyDescent="0.25">
      <c r="F296" s="198"/>
      <c r="G296" s="198"/>
      <c r="H296" s="198"/>
      <c r="I296" s="198"/>
      <c r="J296" s="198"/>
      <c r="K296" s="198"/>
      <c r="L296" s="198"/>
      <c r="M296" s="198"/>
    </row>
    <row r="297" spans="1:13" ht="12" customHeight="1" x14ac:dyDescent="0.25">
      <c r="F297" s="198"/>
      <c r="G297" s="198"/>
      <c r="H297" s="198"/>
      <c r="I297" s="198"/>
      <c r="J297" s="198"/>
      <c r="K297" s="198"/>
      <c r="L297" s="198"/>
      <c r="M297" s="198"/>
    </row>
    <row r="298" spans="1:13" ht="12" customHeight="1" x14ac:dyDescent="0.25">
      <c r="F298" s="198"/>
      <c r="G298" s="198"/>
      <c r="H298" s="198"/>
      <c r="I298" s="198"/>
      <c r="J298" s="198"/>
      <c r="K298" s="198"/>
      <c r="L298" s="198"/>
      <c r="M298" s="198"/>
    </row>
    <row r="299" spans="1:13" ht="12" customHeight="1" x14ac:dyDescent="0.25">
      <c r="F299" s="198"/>
      <c r="G299" s="198"/>
      <c r="H299" s="198"/>
      <c r="I299" s="198"/>
      <c r="J299" s="198"/>
      <c r="K299" s="198"/>
      <c r="L299" s="198"/>
      <c r="M299" s="198"/>
    </row>
    <row r="300" spans="1:13" ht="12" customHeight="1" x14ac:dyDescent="0.25">
      <c r="F300" s="198"/>
      <c r="G300" s="198"/>
      <c r="H300" s="198"/>
      <c r="I300" s="198"/>
      <c r="J300" s="198"/>
      <c r="K300" s="198"/>
      <c r="L300" s="198"/>
      <c r="M300" s="198"/>
    </row>
    <row r="301" spans="1:13" ht="12" customHeight="1" thickBot="1" x14ac:dyDescent="0.3">
      <c r="F301" s="198"/>
      <c r="G301" s="198"/>
      <c r="H301" s="198"/>
      <c r="I301" s="198"/>
      <c r="J301" s="198"/>
      <c r="K301" s="198"/>
      <c r="L301" s="198"/>
      <c r="M301" s="198"/>
    </row>
    <row r="302" spans="1:13" ht="12" customHeight="1" x14ac:dyDescent="0.25">
      <c r="A302" s="198"/>
      <c r="B302" s="144"/>
      <c r="C302" s="144"/>
      <c r="D302" s="144"/>
      <c r="E302" s="144"/>
      <c r="F302" s="198"/>
      <c r="G302" s="198"/>
      <c r="H302" s="198"/>
      <c r="I302" s="198"/>
      <c r="J302" s="198"/>
      <c r="K302" s="198"/>
      <c r="L302" s="198"/>
      <c r="M302" s="198"/>
    </row>
    <row r="303" spans="1:13" ht="12" customHeight="1" x14ac:dyDescent="0.25">
      <c r="A303" s="198"/>
      <c r="B303" s="144"/>
      <c r="C303" s="144"/>
      <c r="D303" s="144"/>
      <c r="E303" s="144"/>
      <c r="F303" s="198"/>
      <c r="G303" s="198"/>
      <c r="H303" s="198"/>
      <c r="I303" s="198"/>
      <c r="J303" s="198"/>
      <c r="K303" s="198"/>
      <c r="L303" s="198"/>
      <c r="M303" s="198"/>
    </row>
    <row r="304" spans="1:13" ht="12" customHeight="1" x14ac:dyDescent="0.25">
      <c r="A304" s="198"/>
      <c r="B304" s="144"/>
      <c r="C304" s="144"/>
      <c r="D304" s="144"/>
      <c r="E304" s="144"/>
      <c r="F304" s="198"/>
      <c r="G304" s="198"/>
      <c r="H304" s="198"/>
      <c r="I304" s="198"/>
      <c r="J304" s="198"/>
      <c r="K304" s="198"/>
      <c r="L304" s="198"/>
      <c r="M304" s="198"/>
    </row>
    <row r="305" spans="1:13" ht="12" customHeight="1" x14ac:dyDescent="0.25">
      <c r="A305" s="198"/>
      <c r="B305" s="144"/>
      <c r="C305" s="144"/>
      <c r="D305" s="144"/>
      <c r="E305" s="144"/>
      <c r="F305" s="198"/>
      <c r="G305" s="198"/>
      <c r="H305" s="198"/>
      <c r="I305" s="198"/>
      <c r="J305" s="198"/>
      <c r="K305" s="198"/>
      <c r="L305" s="198"/>
      <c r="M305" s="198"/>
    </row>
    <row r="306" spans="1:13" x14ac:dyDescent="0.25">
      <c r="B306" s="346"/>
      <c r="C306" s="346"/>
      <c r="D306" s="346"/>
      <c r="E306" s="346"/>
    </row>
    <row r="307" spans="1:13" x14ac:dyDescent="0.25">
      <c r="B307" s="346"/>
      <c r="C307" s="346"/>
      <c r="D307" s="346"/>
      <c r="E307" s="346"/>
    </row>
    <row r="308" spans="1:13" x14ac:dyDescent="0.25">
      <c r="B308" s="346"/>
      <c r="C308" s="346"/>
      <c r="D308" s="346"/>
      <c r="E308" s="346"/>
    </row>
    <row r="309" spans="1:13" x14ac:dyDescent="0.25">
      <c r="B309" s="346"/>
      <c r="C309" s="346"/>
      <c r="D309" s="346"/>
      <c r="E309" s="346"/>
    </row>
  </sheetData>
  <mergeCells count="1">
    <mergeCell ref="B6:E6"/>
  </mergeCells>
  <pageMargins left="0.70866141732283472" right="0.70866141732283472" top="0.74803149606299213" bottom="0.74803149606299213" header="0.31496062992125984" footer="0.11811023622047245"/>
  <pageSetup paperSize="9" orientation="portrait" r:id="rId2"/>
  <headerFooter>
    <oddFooter>&amp;L&amp;7&amp;F&amp;C&amp;8&amp;P / &amp;N&amp;R&amp;8&amp;A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330"/>
  <sheetViews>
    <sheetView zoomScaleNormal="100" workbookViewId="0"/>
  </sheetViews>
  <sheetFormatPr defaultColWidth="9.140625" defaultRowHeight="15" x14ac:dyDescent="0.25"/>
  <cols>
    <col min="1" max="1" width="4.7109375" style="636" customWidth="1"/>
    <col min="2" max="2" width="6" style="150" hidden="1" customWidth="1"/>
    <col min="3" max="4" width="9.140625" style="636" customWidth="1"/>
    <col min="5" max="5" width="12.85546875" style="636" customWidth="1"/>
    <col min="6" max="6" width="6.28515625" style="636" customWidth="1"/>
    <col min="7" max="9" width="6.140625" style="636" customWidth="1"/>
    <col min="10" max="10" width="6.140625" style="638" customWidth="1"/>
    <col min="11" max="11" width="6.7109375" style="638" customWidth="1"/>
    <col min="12" max="16" width="6.140625" style="638" customWidth="1"/>
    <col min="17" max="17" width="6.7109375" style="638" customWidth="1"/>
    <col min="18" max="20" width="6.140625" style="638" customWidth="1"/>
    <col min="21" max="21" width="2.140625" style="639" customWidth="1"/>
    <col min="22" max="22" width="4.7109375" style="636" customWidth="1"/>
    <col min="23" max="23" width="6" style="636" customWidth="1"/>
    <col min="24" max="25" width="9.140625" style="636" customWidth="1"/>
    <col min="26" max="26" width="12.42578125" style="636" customWidth="1"/>
    <col min="27" max="27" width="6.28515625" style="636" customWidth="1"/>
    <col min="28" max="28" width="6.140625" style="638" customWidth="1"/>
    <col min="29" max="29" width="6.7109375" style="638" customWidth="1"/>
    <col min="30" max="34" width="6.140625" style="638" customWidth="1"/>
    <col min="35" max="35" width="6.7109375" style="638" customWidth="1"/>
    <col min="36" max="37" width="6.140625" style="638" customWidth="1"/>
    <col min="38" max="16384" width="9.140625" style="636"/>
  </cols>
  <sheetData>
    <row r="1" spans="1:37" x14ac:dyDescent="0.25">
      <c r="A1" s="632" t="s">
        <v>576</v>
      </c>
      <c r="B1" s="271"/>
      <c r="C1" s="632"/>
      <c r="D1" s="633"/>
      <c r="E1" s="633"/>
      <c r="F1" s="634"/>
      <c r="G1" s="634"/>
      <c r="H1" s="634"/>
      <c r="I1" s="634"/>
      <c r="J1" s="634"/>
      <c r="K1" s="634"/>
      <c r="L1" s="634"/>
      <c r="M1" s="634"/>
      <c r="N1" s="634"/>
      <c r="O1" s="635"/>
      <c r="P1" s="635"/>
      <c r="Q1" s="635"/>
      <c r="R1" s="635"/>
      <c r="S1" s="635"/>
      <c r="T1" s="635"/>
      <c r="U1" s="633"/>
      <c r="V1" s="633"/>
      <c r="W1" s="633"/>
      <c r="X1" s="633"/>
      <c r="Y1" s="633"/>
      <c r="Z1" s="632" t="s">
        <v>568</v>
      </c>
      <c r="AA1" s="633"/>
      <c r="AB1" s="633"/>
      <c r="AC1" s="633"/>
      <c r="AD1" s="633"/>
      <c r="AE1" s="633"/>
      <c r="AF1" s="633"/>
      <c r="AG1" s="633"/>
      <c r="AH1" s="633"/>
      <c r="AI1" s="633"/>
      <c r="AJ1" s="633"/>
      <c r="AK1" s="633"/>
    </row>
    <row r="2" spans="1:37" s="150" customFormat="1" x14ac:dyDescent="0.25">
      <c r="A2" s="451"/>
      <c r="B2" s="451"/>
      <c r="C2" s="451"/>
      <c r="D2" s="451"/>
      <c r="E2" s="451"/>
      <c r="F2" s="451"/>
      <c r="G2" s="451"/>
      <c r="H2" s="451"/>
      <c r="I2" s="451"/>
      <c r="J2" s="451"/>
      <c r="K2" s="451"/>
      <c r="L2" s="451"/>
      <c r="M2" s="451"/>
      <c r="N2" s="451"/>
      <c r="O2" s="451"/>
      <c r="P2" s="451"/>
      <c r="Q2" s="451"/>
      <c r="R2" s="451"/>
      <c r="S2" s="451"/>
      <c r="T2" s="451"/>
      <c r="U2" s="451"/>
      <c r="V2" s="451"/>
      <c r="W2" s="451"/>
      <c r="X2" s="451"/>
      <c r="Y2" s="451"/>
      <c r="Z2" s="451"/>
      <c r="AA2" s="451"/>
      <c r="AB2" s="451"/>
      <c r="AC2" s="451"/>
      <c r="AD2" s="451"/>
      <c r="AE2" s="451"/>
      <c r="AF2" s="451"/>
      <c r="AG2" s="451"/>
      <c r="AH2" s="451"/>
      <c r="AI2" s="451"/>
      <c r="AJ2" s="451"/>
      <c r="AK2" s="451"/>
    </row>
    <row r="3" spans="1:37" s="150" customFormat="1" ht="15" customHeight="1" x14ac:dyDescent="0.25">
      <c r="A3" s="451"/>
      <c r="B3" s="451"/>
      <c r="C3" s="451"/>
      <c r="D3" s="451"/>
      <c r="E3" s="451"/>
      <c r="F3" s="451"/>
      <c r="G3" s="878" t="s">
        <v>437</v>
      </c>
      <c r="H3" s="879"/>
      <c r="I3" s="879"/>
      <c r="J3" s="879"/>
      <c r="K3" s="879"/>
      <c r="L3" s="879"/>
      <c r="M3" s="879"/>
      <c r="N3" s="879"/>
      <c r="O3" s="879"/>
      <c r="P3" s="879"/>
      <c r="Q3" s="879"/>
      <c r="R3" s="879"/>
      <c r="S3" s="879"/>
      <c r="T3" s="880"/>
      <c r="U3" s="451"/>
      <c r="V3" s="451"/>
      <c r="W3" s="451"/>
      <c r="X3" s="451"/>
      <c r="Y3" s="451"/>
      <c r="Z3" s="451"/>
      <c r="AA3" s="451"/>
      <c r="AB3" s="870" t="s">
        <v>437</v>
      </c>
      <c r="AC3" s="870"/>
      <c r="AD3" s="870"/>
      <c r="AE3" s="870"/>
      <c r="AF3" s="870"/>
      <c r="AG3" s="870"/>
      <c r="AH3" s="870"/>
      <c r="AI3" s="870"/>
      <c r="AJ3" s="870"/>
      <c r="AK3" s="870"/>
    </row>
    <row r="4" spans="1:37" s="150" customFormat="1" ht="15" customHeight="1" x14ac:dyDescent="0.25">
      <c r="A4" s="451"/>
      <c r="B4" s="451"/>
      <c r="C4" s="451"/>
      <c r="D4" s="451"/>
      <c r="E4" s="451"/>
      <c r="F4" s="451"/>
      <c r="G4" s="871" t="s">
        <v>430</v>
      </c>
      <c r="H4" s="872"/>
      <c r="I4" s="873"/>
      <c r="J4" s="875" t="s">
        <v>585</v>
      </c>
      <c r="K4" s="876"/>
      <c r="L4" s="876"/>
      <c r="M4" s="876"/>
      <c r="N4" s="876"/>
      <c r="O4" s="876"/>
      <c r="P4" s="876"/>
      <c r="Q4" s="876"/>
      <c r="R4" s="876"/>
      <c r="S4" s="876"/>
      <c r="T4" s="877"/>
      <c r="U4" s="451"/>
      <c r="V4" s="451"/>
      <c r="W4" s="451"/>
      <c r="X4" s="451"/>
      <c r="Y4" s="451"/>
      <c r="Z4" s="451"/>
      <c r="AA4" s="451"/>
      <c r="AB4" s="874" t="s">
        <v>532</v>
      </c>
      <c r="AC4" s="874"/>
      <c r="AD4" s="874"/>
      <c r="AE4" s="874"/>
      <c r="AF4" s="874"/>
      <c r="AG4" s="874"/>
      <c r="AH4" s="874"/>
      <c r="AI4" s="874"/>
      <c r="AJ4" s="874"/>
      <c r="AK4" s="874"/>
    </row>
    <row r="5" spans="1:37" s="150" customFormat="1" ht="66" customHeight="1" x14ac:dyDescent="0.25">
      <c r="A5" s="452" t="s">
        <v>445</v>
      </c>
      <c r="B5" s="453" t="s">
        <v>414</v>
      </c>
      <c r="C5" s="454" t="s">
        <v>558</v>
      </c>
      <c r="D5" s="455" t="s">
        <v>1</v>
      </c>
      <c r="E5" s="455" t="s">
        <v>0</v>
      </c>
      <c r="F5" s="456" t="s">
        <v>510</v>
      </c>
      <c r="G5" s="598" t="s">
        <v>545</v>
      </c>
      <c r="H5" s="599" t="s">
        <v>547</v>
      </c>
      <c r="I5" s="600" t="s">
        <v>546</v>
      </c>
      <c r="J5" s="601" t="s">
        <v>531</v>
      </c>
      <c r="K5" s="602" t="s">
        <v>588</v>
      </c>
      <c r="L5" s="597" t="s">
        <v>543</v>
      </c>
      <c r="M5" s="597" t="s">
        <v>595</v>
      </c>
      <c r="N5" s="597" t="s">
        <v>540</v>
      </c>
      <c r="O5" s="597" t="s">
        <v>541</v>
      </c>
      <c r="P5" s="597" t="s">
        <v>544</v>
      </c>
      <c r="Q5" s="597" t="s">
        <v>587</v>
      </c>
      <c r="R5" s="597" t="s">
        <v>572</v>
      </c>
      <c r="S5" s="603" t="s">
        <v>446</v>
      </c>
      <c r="T5" s="603" t="s">
        <v>583</v>
      </c>
      <c r="U5" s="457"/>
      <c r="V5" s="452" t="s">
        <v>445</v>
      </c>
      <c r="W5" s="453" t="s">
        <v>414</v>
      </c>
      <c r="X5" s="454" t="s">
        <v>558</v>
      </c>
      <c r="Y5" s="455" t="s">
        <v>1</v>
      </c>
      <c r="Z5" s="455" t="s">
        <v>0</v>
      </c>
      <c r="AA5" s="456" t="s">
        <v>510</v>
      </c>
      <c r="AB5" s="604" t="s">
        <v>531</v>
      </c>
      <c r="AC5" s="602" t="s">
        <v>588</v>
      </c>
      <c r="AD5" s="597" t="s">
        <v>543</v>
      </c>
      <c r="AE5" s="597" t="s">
        <v>592</v>
      </c>
      <c r="AF5" s="597" t="s">
        <v>540</v>
      </c>
      <c r="AG5" s="597" t="s">
        <v>541</v>
      </c>
      <c r="AH5" s="597" t="s">
        <v>544</v>
      </c>
      <c r="AI5" s="597" t="s">
        <v>587</v>
      </c>
      <c r="AJ5" s="597" t="s">
        <v>572</v>
      </c>
      <c r="AK5" s="603" t="s">
        <v>446</v>
      </c>
    </row>
    <row r="6" spans="1:37" s="468" customFormat="1" ht="11.45" customHeight="1" x14ac:dyDescent="0.25">
      <c r="A6" s="458">
        <v>2010</v>
      </c>
      <c r="B6" s="459" t="s">
        <v>459</v>
      </c>
      <c r="C6" s="458" t="s">
        <v>561</v>
      </c>
      <c r="D6" s="460" t="s">
        <v>4</v>
      </c>
      <c r="E6" s="460" t="s">
        <v>5</v>
      </c>
      <c r="F6" s="461" t="s">
        <v>314</v>
      </c>
      <c r="G6" s="440">
        <v>0.47715229999999997</v>
      </c>
      <c r="H6" s="441">
        <v>0.36766199999999999</v>
      </c>
      <c r="I6" s="442">
        <v>0.33005669999999998</v>
      </c>
      <c r="J6" s="391">
        <v>0.1294679</v>
      </c>
      <c r="K6" s="462">
        <v>7.0087999999999998E-2</v>
      </c>
      <c r="L6" s="395">
        <v>8.8499999999999996E-5</v>
      </c>
      <c r="M6" s="395">
        <v>3.3568500000000001E-2</v>
      </c>
      <c r="N6" s="395">
        <v>6.2909999999999995E-4</v>
      </c>
      <c r="O6" s="395">
        <v>9.7117000000000002E-3</v>
      </c>
      <c r="P6" s="395">
        <v>2.2122999999999999E-3</v>
      </c>
      <c r="Q6" s="395">
        <v>5.7299999999999997E-5</v>
      </c>
      <c r="R6" s="395">
        <v>1.31126E-2</v>
      </c>
      <c r="S6" s="463">
        <f t="shared" ref="S6:S19" si="0">J6-SUM(K6:R6)</f>
        <v>-1.0000000000287557E-7</v>
      </c>
      <c r="T6" s="463">
        <v>0.1549498</v>
      </c>
      <c r="U6" s="441"/>
      <c r="V6" s="458">
        <v>2010</v>
      </c>
      <c r="W6" s="459" t="s">
        <v>459</v>
      </c>
      <c r="X6" s="458" t="s">
        <v>561</v>
      </c>
      <c r="Y6" s="460" t="s">
        <v>4</v>
      </c>
      <c r="Z6" s="460" t="s">
        <v>5</v>
      </c>
      <c r="AA6" s="461" t="s">
        <v>314</v>
      </c>
      <c r="AB6" s="464">
        <f t="shared" ref="AB6:AJ7" si="1">+J6/$J6</f>
        <v>1</v>
      </c>
      <c r="AC6" s="465">
        <f t="shared" si="1"/>
        <v>0.54135426619262383</v>
      </c>
      <c r="AD6" s="466">
        <f t="shared" si="1"/>
        <v>6.8356712358816352E-4</v>
      </c>
      <c r="AE6" s="466">
        <f t="shared" si="1"/>
        <v>0.25928048574202567</v>
      </c>
      <c r="AF6" s="466">
        <f t="shared" si="1"/>
        <v>4.8591195192012847E-3</v>
      </c>
      <c r="AG6" s="466">
        <f t="shared" si="1"/>
        <v>7.5012416205097951E-2</v>
      </c>
      <c r="AH6" s="466">
        <f t="shared" si="1"/>
        <v>1.7087633305244002E-2</v>
      </c>
      <c r="AI6" s="466">
        <f t="shared" si="1"/>
        <v>4.4258074781470928E-4</v>
      </c>
      <c r="AJ6" s="466">
        <f t="shared" si="1"/>
        <v>0.1012807035566345</v>
      </c>
      <c r="AK6" s="467">
        <f>AB6-SUM(AC6:AJ6)</f>
        <v>-7.723922299529562E-7</v>
      </c>
    </row>
    <row r="7" spans="1:37" s="468" customFormat="1" ht="11.45" customHeight="1" x14ac:dyDescent="0.25">
      <c r="A7" s="458">
        <v>2008</v>
      </c>
      <c r="B7" s="459" t="s">
        <v>459</v>
      </c>
      <c r="C7" s="458" t="s">
        <v>561</v>
      </c>
      <c r="D7" s="460" t="s">
        <v>6</v>
      </c>
      <c r="E7" s="460" t="s">
        <v>7</v>
      </c>
      <c r="F7" s="461" t="s">
        <v>314</v>
      </c>
      <c r="G7" s="440">
        <v>0.4749102</v>
      </c>
      <c r="H7" s="441">
        <v>0.37573260000000003</v>
      </c>
      <c r="I7" s="442">
        <v>0.33309480000000002</v>
      </c>
      <c r="J7" s="391">
        <v>0.11872779999999999</v>
      </c>
      <c r="K7" s="462">
        <v>6.5848599999999993E-2</v>
      </c>
      <c r="L7" s="395">
        <v>1.2850000000000001E-4</v>
      </c>
      <c r="M7" s="395">
        <v>3.4166700000000001E-2</v>
      </c>
      <c r="N7" s="395">
        <v>8.1820000000000005E-4</v>
      </c>
      <c r="O7" s="395">
        <v>6.6283999999999996E-3</v>
      </c>
      <c r="P7" s="395">
        <v>1.8573999999999999E-3</v>
      </c>
      <c r="Q7" s="395">
        <v>9.6899999999999997E-5</v>
      </c>
      <c r="R7" s="395">
        <v>9.1832000000000007E-3</v>
      </c>
      <c r="S7" s="463">
        <f t="shared" si="0"/>
        <v>-1.0000000000287557E-7</v>
      </c>
      <c r="T7" s="463">
        <v>0.1724359</v>
      </c>
      <c r="U7" s="441"/>
      <c r="V7" s="458">
        <v>2008</v>
      </c>
      <c r="W7" s="459" t="s">
        <v>459</v>
      </c>
      <c r="X7" s="458" t="s">
        <v>561</v>
      </c>
      <c r="Y7" s="460" t="s">
        <v>6</v>
      </c>
      <c r="Z7" s="460" t="s">
        <v>7</v>
      </c>
      <c r="AA7" s="461" t="s">
        <v>314</v>
      </c>
      <c r="AB7" s="464">
        <f t="shared" si="1"/>
        <v>1</v>
      </c>
      <c r="AC7" s="465">
        <f t="shared" si="1"/>
        <v>0.55461821073076401</v>
      </c>
      <c r="AD7" s="466">
        <f t="shared" si="1"/>
        <v>1.0823075977151098E-3</v>
      </c>
      <c r="AE7" s="466">
        <f t="shared" si="1"/>
        <v>0.28777337742297932</v>
      </c>
      <c r="AF7" s="466">
        <f t="shared" si="1"/>
        <v>6.891393591054497E-3</v>
      </c>
      <c r="AG7" s="466">
        <f t="shared" si="1"/>
        <v>5.5828542262216597E-2</v>
      </c>
      <c r="AH7" s="466">
        <f t="shared" si="1"/>
        <v>1.5644187797634591E-2</v>
      </c>
      <c r="AI7" s="466">
        <f t="shared" si="1"/>
        <v>8.1615257757660807E-4</v>
      </c>
      <c r="AJ7" s="466">
        <f t="shared" si="1"/>
        <v>7.7346670282781291E-2</v>
      </c>
      <c r="AK7" s="467">
        <f t="shared" ref="AK7:AK70" si="2">AB7-SUM(AC7:AJ7)</f>
        <v>-8.4226272201171071E-7</v>
      </c>
    </row>
    <row r="8" spans="1:37" s="468" customFormat="1" ht="11.45" customHeight="1" x14ac:dyDescent="0.25">
      <c r="A8" s="458">
        <v>2003</v>
      </c>
      <c r="B8" s="459" t="s">
        <v>459</v>
      </c>
      <c r="C8" s="458" t="s">
        <v>561</v>
      </c>
      <c r="D8" s="460" t="s">
        <v>8</v>
      </c>
      <c r="E8" s="460" t="s">
        <v>9</v>
      </c>
      <c r="F8" s="461" t="s">
        <v>314</v>
      </c>
      <c r="G8" s="440">
        <v>0.47548750000000001</v>
      </c>
      <c r="H8" s="441">
        <v>0.3596799</v>
      </c>
      <c r="I8" s="442">
        <v>0.31206430000000002</v>
      </c>
      <c r="J8" s="391">
        <v>0.1348531</v>
      </c>
      <c r="K8" s="462">
        <v>7.5776099999999999E-2</v>
      </c>
      <c r="L8" s="395">
        <v>5.0819999999999999E-4</v>
      </c>
      <c r="M8" s="395">
        <v>3.62069E-2</v>
      </c>
      <c r="N8" s="395"/>
      <c r="O8" s="395">
        <v>1.3894699999999999E-2</v>
      </c>
      <c r="P8" s="395"/>
      <c r="Q8" s="395">
        <v>1.861E-4</v>
      </c>
      <c r="R8" s="395">
        <v>8.2812000000000007E-3</v>
      </c>
      <c r="S8" s="463">
        <f t="shared" si="0"/>
        <v>-9.9999999975119991E-8</v>
      </c>
      <c r="T8" s="463">
        <v>0.2004203</v>
      </c>
      <c r="U8" s="441"/>
      <c r="V8" s="458">
        <v>2003</v>
      </c>
      <c r="W8" s="459" t="s">
        <v>459</v>
      </c>
      <c r="X8" s="458" t="s">
        <v>561</v>
      </c>
      <c r="Y8" s="460" t="s">
        <v>8</v>
      </c>
      <c r="Z8" s="460" t="s">
        <v>9</v>
      </c>
      <c r="AA8" s="461" t="s">
        <v>314</v>
      </c>
      <c r="AB8" s="464">
        <f t="shared" ref="AB8:AB19" si="3">+J8/$J8</f>
        <v>1</v>
      </c>
      <c r="AC8" s="465">
        <f t="shared" ref="AC8:AC19" si="4">+K8/$J8</f>
        <v>0.56191589218193716</v>
      </c>
      <c r="AD8" s="466">
        <f t="shared" ref="AD8:AD19" si="5">+L8/$J8</f>
        <v>3.7685451799031686E-3</v>
      </c>
      <c r="AE8" s="466">
        <f t="shared" ref="AE8:AE19" si="6">+M8/$J8</f>
        <v>0.26849141769822127</v>
      </c>
      <c r="AF8" s="466"/>
      <c r="AG8" s="466">
        <f t="shared" ref="AG8:AG19" si="7">+O8/$J8</f>
        <v>0.1030358219425434</v>
      </c>
      <c r="AH8" s="466"/>
      <c r="AI8" s="466">
        <f t="shared" ref="AI8:AJ10" si="8">+Q8/$J8</f>
        <v>1.3800201849271539E-3</v>
      </c>
      <c r="AJ8" s="466">
        <f t="shared" si="8"/>
        <v>6.140904436012224E-2</v>
      </c>
      <c r="AK8" s="467">
        <f t="shared" si="2"/>
        <v>-7.4154765439260473E-7</v>
      </c>
    </row>
    <row r="9" spans="1:37" s="468" customFormat="1" ht="11.45" customHeight="1" x14ac:dyDescent="0.25">
      <c r="A9" s="458">
        <v>2001</v>
      </c>
      <c r="B9" s="459" t="s">
        <v>459</v>
      </c>
      <c r="C9" s="458" t="s">
        <v>561</v>
      </c>
      <c r="D9" s="460" t="s">
        <v>10</v>
      </c>
      <c r="E9" s="460" t="s">
        <v>11</v>
      </c>
      <c r="F9" s="461" t="s">
        <v>314</v>
      </c>
      <c r="G9" s="440">
        <v>0.48829860000000003</v>
      </c>
      <c r="H9" s="441">
        <v>0.36621350000000003</v>
      </c>
      <c r="I9" s="442">
        <v>0.31705489999999997</v>
      </c>
      <c r="J9" s="391">
        <v>0.13974030000000001</v>
      </c>
      <c r="K9" s="462">
        <v>7.5835E-2</v>
      </c>
      <c r="L9" s="395">
        <v>4.8720000000000002E-4</v>
      </c>
      <c r="M9" s="395">
        <v>3.916E-2</v>
      </c>
      <c r="N9" s="395"/>
      <c r="O9" s="395">
        <v>1.38443E-2</v>
      </c>
      <c r="P9" s="395"/>
      <c r="Q9" s="395">
        <v>4.3229999999999999E-4</v>
      </c>
      <c r="R9" s="395">
        <v>9.9815000000000008E-3</v>
      </c>
      <c r="S9" s="463">
        <f t="shared" si="0"/>
        <v>0</v>
      </c>
      <c r="T9" s="463">
        <v>0.18989120000000001</v>
      </c>
      <c r="U9" s="441"/>
      <c r="V9" s="458">
        <v>2001</v>
      </c>
      <c r="W9" s="459" t="s">
        <v>459</v>
      </c>
      <c r="X9" s="458" t="s">
        <v>561</v>
      </c>
      <c r="Y9" s="460" t="s">
        <v>10</v>
      </c>
      <c r="Z9" s="460" t="s">
        <v>11</v>
      </c>
      <c r="AA9" s="461" t="s">
        <v>314</v>
      </c>
      <c r="AB9" s="464">
        <f t="shared" si="3"/>
        <v>1</v>
      </c>
      <c r="AC9" s="465">
        <f t="shared" si="4"/>
        <v>0.54268525257209266</v>
      </c>
      <c r="AD9" s="466">
        <f t="shared" si="5"/>
        <v>3.4864673970214748E-3</v>
      </c>
      <c r="AE9" s="466">
        <f t="shared" si="6"/>
        <v>0.28023412000689851</v>
      </c>
      <c r="AF9" s="466"/>
      <c r="AG9" s="466">
        <f t="shared" si="7"/>
        <v>9.9071635025830052E-2</v>
      </c>
      <c r="AH9" s="466"/>
      <c r="AI9" s="466">
        <f t="shared" si="8"/>
        <v>3.0935957629975031E-3</v>
      </c>
      <c r="AJ9" s="466">
        <f t="shared" si="8"/>
        <v>7.1428929235159797E-2</v>
      </c>
      <c r="AK9" s="467">
        <f t="shared" si="2"/>
        <v>0</v>
      </c>
    </row>
    <row r="10" spans="1:37" s="468" customFormat="1" ht="11.45" customHeight="1" x14ac:dyDescent="0.25">
      <c r="A10" s="458">
        <v>1995</v>
      </c>
      <c r="B10" s="459" t="s">
        <v>459</v>
      </c>
      <c r="C10" s="458" t="s">
        <v>561</v>
      </c>
      <c r="D10" s="460" t="s">
        <v>12</v>
      </c>
      <c r="E10" s="460" t="s">
        <v>13</v>
      </c>
      <c r="F10" s="461" t="s">
        <v>314</v>
      </c>
      <c r="G10" s="440">
        <v>0.47380430000000001</v>
      </c>
      <c r="H10" s="441">
        <v>0.35688140000000002</v>
      </c>
      <c r="I10" s="442">
        <v>0.30825000000000002</v>
      </c>
      <c r="J10" s="391">
        <v>0.1372767</v>
      </c>
      <c r="K10" s="462">
        <v>7.2529399999999994E-2</v>
      </c>
      <c r="L10" s="395">
        <v>1.4793E-3</v>
      </c>
      <c r="M10" s="395">
        <v>3.1097699999999999E-2</v>
      </c>
      <c r="N10" s="395">
        <v>5.4381000000000004E-3</v>
      </c>
      <c r="O10" s="395">
        <v>1.9425700000000001E-2</v>
      </c>
      <c r="P10" s="395"/>
      <c r="Q10" s="395">
        <v>4.8950000000000003E-4</v>
      </c>
      <c r="R10" s="395">
        <v>6.8170000000000001E-3</v>
      </c>
      <c r="S10" s="463">
        <f t="shared" si="0"/>
        <v>0</v>
      </c>
      <c r="T10" s="463">
        <v>0.20132130000000001</v>
      </c>
      <c r="U10" s="441"/>
      <c r="V10" s="458">
        <v>1995</v>
      </c>
      <c r="W10" s="459" t="s">
        <v>459</v>
      </c>
      <c r="X10" s="458" t="s">
        <v>561</v>
      </c>
      <c r="Y10" s="460" t="s">
        <v>12</v>
      </c>
      <c r="Z10" s="460" t="s">
        <v>13</v>
      </c>
      <c r="AA10" s="461" t="s">
        <v>314</v>
      </c>
      <c r="AB10" s="464">
        <f t="shared" si="3"/>
        <v>1</v>
      </c>
      <c r="AC10" s="465">
        <f t="shared" si="4"/>
        <v>0.52834457704767079</v>
      </c>
      <c r="AD10" s="466">
        <f t="shared" si="5"/>
        <v>1.077604575284808E-2</v>
      </c>
      <c r="AE10" s="466">
        <f t="shared" si="6"/>
        <v>0.22653298046937317</v>
      </c>
      <c r="AF10" s="466">
        <f t="shared" ref="AF10:AF19" si="9">+N10/$J10</f>
        <v>3.9614151563958054E-2</v>
      </c>
      <c r="AG10" s="466">
        <f t="shared" si="7"/>
        <v>0.14150762656736357</v>
      </c>
      <c r="AH10" s="466"/>
      <c r="AI10" s="466">
        <f t="shared" si="8"/>
        <v>3.565790844331194E-3</v>
      </c>
      <c r="AJ10" s="466">
        <f t="shared" si="8"/>
        <v>4.9658827754455057E-2</v>
      </c>
      <c r="AK10" s="467">
        <f t="shared" si="2"/>
        <v>0</v>
      </c>
    </row>
    <row r="11" spans="1:37" s="468" customFormat="1" ht="11.45" customHeight="1" x14ac:dyDescent="0.25">
      <c r="A11" s="458">
        <v>1989</v>
      </c>
      <c r="B11" s="459" t="s">
        <v>459</v>
      </c>
      <c r="C11" s="458" t="s">
        <v>561</v>
      </c>
      <c r="D11" s="460" t="s">
        <v>14</v>
      </c>
      <c r="E11" s="460" t="s">
        <v>15</v>
      </c>
      <c r="F11" s="461" t="s">
        <v>314</v>
      </c>
      <c r="G11" s="440">
        <v>0.4345214</v>
      </c>
      <c r="H11" s="441">
        <v>0.3525952</v>
      </c>
      <c r="I11" s="442">
        <v>0.30248000000000003</v>
      </c>
      <c r="J11" s="391">
        <v>9.6777000000000002E-2</v>
      </c>
      <c r="K11" s="462">
        <v>5.6597500000000002E-2</v>
      </c>
      <c r="L11" s="395">
        <v>1.8151E-3</v>
      </c>
      <c r="M11" s="395">
        <v>1.97244E-2</v>
      </c>
      <c r="N11" s="395">
        <v>2.3059999999999999E-3</v>
      </c>
      <c r="O11" s="395">
        <v>1.05478E-2</v>
      </c>
      <c r="P11" s="395"/>
      <c r="Q11" s="395"/>
      <c r="R11" s="395">
        <v>5.7862E-3</v>
      </c>
      <c r="S11" s="463">
        <f t="shared" si="0"/>
        <v>0</v>
      </c>
      <c r="T11" s="463">
        <v>0.2157174</v>
      </c>
      <c r="U11" s="441"/>
      <c r="V11" s="458">
        <v>1989</v>
      </c>
      <c r="W11" s="459" t="s">
        <v>459</v>
      </c>
      <c r="X11" s="458" t="s">
        <v>561</v>
      </c>
      <c r="Y11" s="460" t="s">
        <v>14</v>
      </c>
      <c r="Z11" s="460" t="s">
        <v>15</v>
      </c>
      <c r="AA11" s="461" t="s">
        <v>314</v>
      </c>
      <c r="AB11" s="464">
        <f t="shared" si="3"/>
        <v>1</v>
      </c>
      <c r="AC11" s="465">
        <f t="shared" si="4"/>
        <v>0.58482387344100351</v>
      </c>
      <c r="AD11" s="466">
        <f t="shared" si="5"/>
        <v>1.8755489424140032E-2</v>
      </c>
      <c r="AE11" s="466">
        <f t="shared" si="6"/>
        <v>0.20381288942620662</v>
      </c>
      <c r="AF11" s="466">
        <f t="shared" si="9"/>
        <v>2.382797565537266E-2</v>
      </c>
      <c r="AG11" s="466">
        <f t="shared" si="7"/>
        <v>0.1089907726009279</v>
      </c>
      <c r="AH11" s="466"/>
      <c r="AI11" s="466"/>
      <c r="AJ11" s="466">
        <f t="shared" ref="AJ11:AJ19" si="10">+R11/$J11</f>
        <v>5.9788999452349216E-2</v>
      </c>
      <c r="AK11" s="467">
        <f t="shared" si="2"/>
        <v>0</v>
      </c>
    </row>
    <row r="12" spans="1:37" s="468" customFormat="1" ht="11.45" customHeight="1" x14ac:dyDescent="0.25">
      <c r="A12" s="458">
        <v>1985</v>
      </c>
      <c r="B12" s="459" t="s">
        <v>459</v>
      </c>
      <c r="C12" s="458" t="s">
        <v>561</v>
      </c>
      <c r="D12" s="460" t="s">
        <v>16</v>
      </c>
      <c r="E12" s="460" t="s">
        <v>17</v>
      </c>
      <c r="F12" s="461" t="s">
        <v>314</v>
      </c>
      <c r="G12" s="440">
        <v>0.43449840000000001</v>
      </c>
      <c r="H12" s="441">
        <v>0.34611579999999997</v>
      </c>
      <c r="I12" s="442">
        <v>0.29153829999999997</v>
      </c>
      <c r="J12" s="391">
        <v>0.1072415</v>
      </c>
      <c r="K12" s="462">
        <v>6.5508899999999995E-2</v>
      </c>
      <c r="L12" s="395">
        <v>1.9537000000000001E-3</v>
      </c>
      <c r="M12" s="395">
        <v>1.19028E-2</v>
      </c>
      <c r="N12" s="395">
        <v>1.4145E-3</v>
      </c>
      <c r="O12" s="395">
        <v>1.3561800000000001E-2</v>
      </c>
      <c r="P12" s="395"/>
      <c r="Q12" s="395"/>
      <c r="R12" s="395">
        <v>1.2899799999999999E-2</v>
      </c>
      <c r="S12" s="463">
        <f t="shared" si="0"/>
        <v>0</v>
      </c>
      <c r="T12" s="463">
        <v>0.22374079999999999</v>
      </c>
      <c r="U12" s="441"/>
      <c r="V12" s="458">
        <v>1985</v>
      </c>
      <c r="W12" s="459" t="s">
        <v>459</v>
      </c>
      <c r="X12" s="458" t="s">
        <v>561</v>
      </c>
      <c r="Y12" s="460" t="s">
        <v>16</v>
      </c>
      <c r="Z12" s="460" t="s">
        <v>17</v>
      </c>
      <c r="AA12" s="461" t="s">
        <v>314</v>
      </c>
      <c r="AB12" s="464">
        <f t="shared" si="3"/>
        <v>1</v>
      </c>
      <c r="AC12" s="465">
        <f t="shared" si="4"/>
        <v>0.61085400707748394</v>
      </c>
      <c r="AD12" s="466">
        <f t="shared" si="5"/>
        <v>1.821776084817911E-2</v>
      </c>
      <c r="AE12" s="466">
        <f t="shared" si="6"/>
        <v>0.11099061464078738</v>
      </c>
      <c r="AF12" s="466">
        <f t="shared" si="9"/>
        <v>1.318985653874666E-2</v>
      </c>
      <c r="AG12" s="466">
        <f t="shared" si="7"/>
        <v>0.12646037215070657</v>
      </c>
      <c r="AH12" s="466"/>
      <c r="AI12" s="466"/>
      <c r="AJ12" s="466">
        <f t="shared" si="10"/>
        <v>0.12028738874409627</v>
      </c>
      <c r="AK12" s="467">
        <f t="shared" si="2"/>
        <v>0</v>
      </c>
    </row>
    <row r="13" spans="1:37" s="468" customFormat="1" ht="11.45" customHeight="1" x14ac:dyDescent="0.25">
      <c r="A13" s="458">
        <v>1981</v>
      </c>
      <c r="B13" s="459" t="s">
        <v>459</v>
      </c>
      <c r="C13" s="458" t="s">
        <v>561</v>
      </c>
      <c r="D13" s="460" t="s">
        <v>18</v>
      </c>
      <c r="E13" s="460" t="s">
        <v>19</v>
      </c>
      <c r="F13" s="461" t="s">
        <v>314</v>
      </c>
      <c r="G13" s="440">
        <v>0.402499</v>
      </c>
      <c r="H13" s="441">
        <v>0.32677909999999999</v>
      </c>
      <c r="I13" s="442">
        <v>0.28069690000000003</v>
      </c>
      <c r="J13" s="391">
        <v>9.6515199999999995E-2</v>
      </c>
      <c r="K13" s="462">
        <v>5.8212199999999999E-2</v>
      </c>
      <c r="L13" s="395">
        <v>2.2312E-3</v>
      </c>
      <c r="M13" s="395">
        <v>1.2797599999999999E-2</v>
      </c>
      <c r="N13" s="395">
        <v>2.431E-3</v>
      </c>
      <c r="O13" s="395">
        <v>1.0497899999999999E-2</v>
      </c>
      <c r="P13" s="395"/>
      <c r="Q13" s="395"/>
      <c r="R13" s="395">
        <v>1.03453E-2</v>
      </c>
      <c r="S13" s="463">
        <f t="shared" si="0"/>
        <v>0</v>
      </c>
      <c r="T13" s="463">
        <v>0.2163832</v>
      </c>
      <c r="U13" s="441"/>
      <c r="V13" s="458">
        <v>1981</v>
      </c>
      <c r="W13" s="459" t="s">
        <v>459</v>
      </c>
      <c r="X13" s="458" t="s">
        <v>561</v>
      </c>
      <c r="Y13" s="460" t="s">
        <v>18</v>
      </c>
      <c r="Z13" s="460" t="s">
        <v>19</v>
      </c>
      <c r="AA13" s="461" t="s">
        <v>314</v>
      </c>
      <c r="AB13" s="464">
        <f t="shared" si="3"/>
        <v>1</v>
      </c>
      <c r="AC13" s="465">
        <f t="shared" si="4"/>
        <v>0.60314023076157952</v>
      </c>
      <c r="AD13" s="466">
        <f t="shared" si="5"/>
        <v>2.3117602201518518E-2</v>
      </c>
      <c r="AE13" s="466">
        <f t="shared" si="6"/>
        <v>0.13259673087762341</v>
      </c>
      <c r="AF13" s="466">
        <f t="shared" si="9"/>
        <v>2.5187742448857797E-2</v>
      </c>
      <c r="AG13" s="466">
        <f t="shared" si="7"/>
        <v>0.10876939590862372</v>
      </c>
      <c r="AH13" s="466"/>
      <c r="AI13" s="466"/>
      <c r="AJ13" s="466">
        <f t="shared" si="10"/>
        <v>0.10718829780179703</v>
      </c>
      <c r="AK13" s="467">
        <f t="shared" si="2"/>
        <v>0</v>
      </c>
    </row>
    <row r="14" spans="1:37" s="468" customFormat="1" ht="11.45" customHeight="1" x14ac:dyDescent="0.25">
      <c r="A14" s="469">
        <v>2013</v>
      </c>
      <c r="B14" s="470" t="s">
        <v>460</v>
      </c>
      <c r="C14" s="469" t="s">
        <v>559</v>
      </c>
      <c r="D14" s="471" t="s">
        <v>20</v>
      </c>
      <c r="E14" s="471" t="s">
        <v>21</v>
      </c>
      <c r="F14" s="472" t="s">
        <v>314</v>
      </c>
      <c r="G14" s="473">
        <v>0.49322860000000002</v>
      </c>
      <c r="H14" s="474">
        <v>0.32242969999999999</v>
      </c>
      <c r="I14" s="475">
        <v>0.27862360000000003</v>
      </c>
      <c r="J14" s="393">
        <v>0.2608491</v>
      </c>
      <c r="K14" s="476">
        <v>0.19787070000000001</v>
      </c>
      <c r="L14" s="394">
        <v>4.2541999999999996E-3</v>
      </c>
      <c r="M14" s="394">
        <v>3.5383299999999999E-2</v>
      </c>
      <c r="N14" s="394">
        <v>2.0409999999999998E-3</v>
      </c>
      <c r="O14" s="394">
        <v>1.6674000000000001E-2</v>
      </c>
      <c r="P14" s="394">
        <v>1.2297E-3</v>
      </c>
      <c r="Q14" s="394">
        <v>3.4055999999999999E-3</v>
      </c>
      <c r="R14" s="394">
        <v>6.1999999999999999E-7</v>
      </c>
      <c r="S14" s="477">
        <f t="shared" si="0"/>
        <v>-1.0019999999999474E-5</v>
      </c>
      <c r="T14" s="477">
        <v>0.25444329999999998</v>
      </c>
      <c r="U14" s="441"/>
      <c r="V14" s="469">
        <v>2013</v>
      </c>
      <c r="W14" s="470" t="s">
        <v>460</v>
      </c>
      <c r="X14" s="469" t="s">
        <v>559</v>
      </c>
      <c r="Y14" s="471" t="s">
        <v>20</v>
      </c>
      <c r="Z14" s="471" t="s">
        <v>21</v>
      </c>
      <c r="AA14" s="472" t="s">
        <v>314</v>
      </c>
      <c r="AB14" s="478">
        <f t="shared" si="3"/>
        <v>1</v>
      </c>
      <c r="AC14" s="479">
        <f t="shared" si="4"/>
        <v>0.75856385933476489</v>
      </c>
      <c r="AD14" s="480">
        <f t="shared" si="5"/>
        <v>1.6309046111334099E-2</v>
      </c>
      <c r="AE14" s="480">
        <f t="shared" si="6"/>
        <v>0.13564662481104975</v>
      </c>
      <c r="AF14" s="480">
        <f t="shared" si="9"/>
        <v>7.8244471612131297E-3</v>
      </c>
      <c r="AG14" s="480">
        <f t="shared" si="7"/>
        <v>6.3922014682051817E-2</v>
      </c>
      <c r="AH14" s="480">
        <f t="shared" ref="AH14:AI19" si="11">+P14/$J14</f>
        <v>4.7142198305457064E-3</v>
      </c>
      <c r="AI14" s="480">
        <f t="shared" si="11"/>
        <v>1.3055824229410797E-2</v>
      </c>
      <c r="AJ14" s="480">
        <f t="shared" si="10"/>
        <v>2.3768531307947775E-6</v>
      </c>
      <c r="AK14" s="481">
        <f t="shared" si="2"/>
        <v>-3.841301350093751E-5</v>
      </c>
    </row>
    <row r="15" spans="1:37" s="468" customFormat="1" ht="11.45" customHeight="1" x14ac:dyDescent="0.25">
      <c r="A15" s="458">
        <v>2010</v>
      </c>
      <c r="B15" s="459" t="s">
        <v>460</v>
      </c>
      <c r="C15" s="458" t="s">
        <v>559</v>
      </c>
      <c r="D15" s="460" t="s">
        <v>4</v>
      </c>
      <c r="E15" s="460" t="s">
        <v>22</v>
      </c>
      <c r="F15" s="461" t="s">
        <v>314</v>
      </c>
      <c r="G15" s="440">
        <v>0.49091859999999998</v>
      </c>
      <c r="H15" s="441">
        <v>0.32498260000000001</v>
      </c>
      <c r="I15" s="442">
        <v>0.27928360000000002</v>
      </c>
      <c r="J15" s="391">
        <v>0.25701689999999999</v>
      </c>
      <c r="K15" s="462">
        <v>0.18658839999999999</v>
      </c>
      <c r="L15" s="395">
        <v>3.9991999999999996E-3</v>
      </c>
      <c r="M15" s="395">
        <v>4.33283E-2</v>
      </c>
      <c r="N15" s="395">
        <v>1.7194000000000001E-3</v>
      </c>
      <c r="O15" s="395">
        <v>1.7561299999999998E-2</v>
      </c>
      <c r="P15" s="395">
        <v>1.7216E-3</v>
      </c>
      <c r="Q15" s="395">
        <v>2.0990000000000002E-3</v>
      </c>
      <c r="R15" s="395">
        <v>6.0999999999999998E-7</v>
      </c>
      <c r="S15" s="463">
        <f t="shared" si="0"/>
        <v>-9.1000000002061654E-7</v>
      </c>
      <c r="T15" s="463">
        <v>0.2461448</v>
      </c>
      <c r="U15" s="441"/>
      <c r="V15" s="458">
        <v>2010</v>
      </c>
      <c r="W15" s="459" t="s">
        <v>460</v>
      </c>
      <c r="X15" s="458" t="s">
        <v>559</v>
      </c>
      <c r="Y15" s="460" t="s">
        <v>4</v>
      </c>
      <c r="Z15" s="460" t="s">
        <v>22</v>
      </c>
      <c r="AA15" s="461" t="s">
        <v>314</v>
      </c>
      <c r="AB15" s="464">
        <f t="shared" si="3"/>
        <v>1</v>
      </c>
      <c r="AC15" s="465">
        <f t="shared" si="4"/>
        <v>0.72597716336941265</v>
      </c>
      <c r="AD15" s="466">
        <f t="shared" si="5"/>
        <v>1.5560066283579017E-2</v>
      </c>
      <c r="AE15" s="466">
        <f t="shared" si="6"/>
        <v>0.16858152129295778</v>
      </c>
      <c r="AF15" s="466">
        <f t="shared" si="9"/>
        <v>6.6898324584881387E-3</v>
      </c>
      <c r="AG15" s="466">
        <f t="shared" si="7"/>
        <v>6.8327413489151875E-2</v>
      </c>
      <c r="AH15" s="466">
        <f t="shared" si="11"/>
        <v>6.6983922068937878E-3</v>
      </c>
      <c r="AI15" s="466">
        <f t="shared" si="11"/>
        <v>8.166778137935678E-3</v>
      </c>
      <c r="AJ15" s="466">
        <f t="shared" si="10"/>
        <v>2.3733847852028409E-6</v>
      </c>
      <c r="AK15" s="467">
        <f t="shared" si="2"/>
        <v>-3.5406232039569829E-6</v>
      </c>
    </row>
    <row r="16" spans="1:37" s="468" customFormat="1" ht="11.45" customHeight="1" x14ac:dyDescent="0.25">
      <c r="A16" s="458">
        <v>2007</v>
      </c>
      <c r="B16" s="459" t="s">
        <v>460</v>
      </c>
      <c r="C16" s="458" t="s">
        <v>559</v>
      </c>
      <c r="D16" s="460" t="s">
        <v>6</v>
      </c>
      <c r="E16" s="460" t="s">
        <v>23</v>
      </c>
      <c r="F16" s="461" t="s">
        <v>314</v>
      </c>
      <c r="G16" s="440">
        <v>0.48456870000000002</v>
      </c>
      <c r="H16" s="441">
        <v>0.32874569999999997</v>
      </c>
      <c r="I16" s="442">
        <v>0.28395039999999999</v>
      </c>
      <c r="J16" s="391">
        <v>0.23798059999999999</v>
      </c>
      <c r="K16" s="462">
        <v>0.17702680000000001</v>
      </c>
      <c r="L16" s="395">
        <v>3.4795E-3</v>
      </c>
      <c r="M16" s="395">
        <v>3.9916699999999999E-2</v>
      </c>
      <c r="N16" s="395">
        <v>1.7842999999999999E-3</v>
      </c>
      <c r="O16" s="395">
        <v>1.28678E-2</v>
      </c>
      <c r="P16" s="395">
        <v>1.6695E-3</v>
      </c>
      <c r="Q16" s="395">
        <v>1.2363999999999999E-3</v>
      </c>
      <c r="R16" s="395">
        <v>6.4000000000000001E-7</v>
      </c>
      <c r="S16" s="463">
        <f t="shared" si="0"/>
        <v>-1.0400000000077014E-6</v>
      </c>
      <c r="T16" s="463">
        <v>0.25580809999999998</v>
      </c>
      <c r="U16" s="441"/>
      <c r="V16" s="458">
        <v>2007</v>
      </c>
      <c r="W16" s="459" t="s">
        <v>460</v>
      </c>
      <c r="X16" s="458" t="s">
        <v>559</v>
      </c>
      <c r="Y16" s="460" t="s">
        <v>6</v>
      </c>
      <c r="Z16" s="460" t="s">
        <v>23</v>
      </c>
      <c r="AA16" s="461" t="s">
        <v>314</v>
      </c>
      <c r="AB16" s="464">
        <f t="shared" si="3"/>
        <v>1</v>
      </c>
      <c r="AC16" s="465">
        <f t="shared" si="4"/>
        <v>0.74387071887372336</v>
      </c>
      <c r="AD16" s="466">
        <f t="shared" si="5"/>
        <v>1.4620939690041962E-2</v>
      </c>
      <c r="AE16" s="466">
        <f t="shared" si="6"/>
        <v>0.16773089907328581</v>
      </c>
      <c r="AF16" s="466">
        <f t="shared" si="9"/>
        <v>7.4976699781410753E-3</v>
      </c>
      <c r="AG16" s="466">
        <f t="shared" si="7"/>
        <v>5.4070794005897961E-2</v>
      </c>
      <c r="AH16" s="466">
        <f t="shared" si="11"/>
        <v>7.0152777159146586E-3</v>
      </c>
      <c r="AI16" s="466">
        <f t="shared" si="11"/>
        <v>5.1953814722712688E-3</v>
      </c>
      <c r="AJ16" s="466">
        <f t="shared" si="10"/>
        <v>2.6892948416803725E-6</v>
      </c>
      <c r="AK16" s="467">
        <f t="shared" si="2"/>
        <v>-4.3701041176902322E-6</v>
      </c>
    </row>
    <row r="17" spans="1:37" s="468" customFormat="1" ht="11.45" customHeight="1" x14ac:dyDescent="0.25">
      <c r="A17" s="458">
        <v>2004</v>
      </c>
      <c r="B17" s="459" t="s">
        <v>460</v>
      </c>
      <c r="C17" s="458" t="s">
        <v>559</v>
      </c>
      <c r="D17" s="460" t="s">
        <v>8</v>
      </c>
      <c r="E17" s="460" t="s">
        <v>24</v>
      </c>
      <c r="F17" s="461" t="s">
        <v>314</v>
      </c>
      <c r="G17" s="440">
        <v>0.45829779999999998</v>
      </c>
      <c r="H17" s="441">
        <v>0.30296529999999999</v>
      </c>
      <c r="I17" s="442">
        <v>0.26856449999999998</v>
      </c>
      <c r="J17" s="391">
        <v>0.2667544</v>
      </c>
      <c r="K17" s="462">
        <v>0.20414370000000001</v>
      </c>
      <c r="L17" s="395">
        <v>2.4039999999999999E-3</v>
      </c>
      <c r="M17" s="395">
        <v>4.3234599999999998E-2</v>
      </c>
      <c r="N17" s="395">
        <v>2.0914000000000002E-3</v>
      </c>
      <c r="O17" s="395">
        <v>1.23649E-2</v>
      </c>
      <c r="P17" s="395">
        <v>1.1850000000000001E-3</v>
      </c>
      <c r="Q17" s="395">
        <v>1.3308E-3</v>
      </c>
      <c r="R17" s="395">
        <v>1.4100000000000001E-7</v>
      </c>
      <c r="S17" s="463">
        <f t="shared" si="0"/>
        <v>-1.410000000645617E-7</v>
      </c>
      <c r="T17" s="463">
        <v>0.25059429999999999</v>
      </c>
      <c r="U17" s="441"/>
      <c r="V17" s="458">
        <v>2004</v>
      </c>
      <c r="W17" s="459" t="s">
        <v>460</v>
      </c>
      <c r="X17" s="458" t="s">
        <v>559</v>
      </c>
      <c r="Y17" s="460" t="s">
        <v>8</v>
      </c>
      <c r="Z17" s="460" t="s">
        <v>24</v>
      </c>
      <c r="AA17" s="461" t="s">
        <v>314</v>
      </c>
      <c r="AB17" s="464">
        <f t="shared" si="3"/>
        <v>1</v>
      </c>
      <c r="AC17" s="465">
        <f t="shared" si="4"/>
        <v>0.76528709554556551</v>
      </c>
      <c r="AD17" s="466">
        <f t="shared" si="5"/>
        <v>9.0120350404716849E-3</v>
      </c>
      <c r="AE17" s="466">
        <f t="shared" si="6"/>
        <v>0.1620764268555645</v>
      </c>
      <c r="AF17" s="466">
        <f t="shared" si="9"/>
        <v>7.8401705838779048E-3</v>
      </c>
      <c r="AG17" s="466">
        <f t="shared" si="7"/>
        <v>4.6353124821933586E-2</v>
      </c>
      <c r="AH17" s="466">
        <f t="shared" si="11"/>
        <v>4.4422884870877486E-3</v>
      </c>
      <c r="AI17" s="466">
        <f t="shared" si="11"/>
        <v>4.9888586654990505E-3</v>
      </c>
      <c r="AJ17" s="466">
        <f t="shared" si="10"/>
        <v>5.285760984636055E-7</v>
      </c>
      <c r="AK17" s="467">
        <f t="shared" si="2"/>
        <v>-5.2857609844636499E-7</v>
      </c>
    </row>
    <row r="18" spans="1:37" s="637" customFormat="1" ht="11.45" customHeight="1" x14ac:dyDescent="0.25">
      <c r="A18" s="482">
        <v>2000</v>
      </c>
      <c r="B18" s="483" t="s">
        <v>460</v>
      </c>
      <c r="C18" s="482" t="s">
        <v>559</v>
      </c>
      <c r="D18" s="484" t="s">
        <v>10</v>
      </c>
      <c r="E18" s="484" t="s">
        <v>25</v>
      </c>
      <c r="F18" s="485" t="s">
        <v>415</v>
      </c>
      <c r="G18" s="486">
        <v>0.42722379999999999</v>
      </c>
      <c r="H18" s="487">
        <v>0.25733159999999999</v>
      </c>
      <c r="I18" s="488">
        <v>0.25733159999999999</v>
      </c>
      <c r="J18" s="396">
        <v>0.27360230000000002</v>
      </c>
      <c r="K18" s="489">
        <v>0.20099220000000001</v>
      </c>
      <c r="L18" s="397">
        <v>1.189E-3</v>
      </c>
      <c r="M18" s="397">
        <v>5.6419400000000001E-2</v>
      </c>
      <c r="N18" s="397">
        <v>1.5715E-3</v>
      </c>
      <c r="O18" s="397">
        <v>1.03651E-2</v>
      </c>
      <c r="P18" s="397">
        <v>2.6264999999999999E-3</v>
      </c>
      <c r="Q18" s="397">
        <v>4.3849999999999998E-4</v>
      </c>
      <c r="R18" s="397">
        <v>0</v>
      </c>
      <c r="S18" s="490">
        <f t="shared" si="0"/>
        <v>1.0000000000287557E-7</v>
      </c>
      <c r="T18" s="490"/>
      <c r="U18" s="487"/>
      <c r="V18" s="482">
        <v>2000</v>
      </c>
      <c r="W18" s="483" t="s">
        <v>460</v>
      </c>
      <c r="X18" s="482" t="s">
        <v>559</v>
      </c>
      <c r="Y18" s="484" t="s">
        <v>10</v>
      </c>
      <c r="Z18" s="484" t="s">
        <v>25</v>
      </c>
      <c r="AA18" s="485" t="s">
        <v>415</v>
      </c>
      <c r="AB18" s="491">
        <f t="shared" si="3"/>
        <v>1</v>
      </c>
      <c r="AC18" s="492">
        <f t="shared" si="4"/>
        <v>0.73461443854821395</v>
      </c>
      <c r="AD18" s="493">
        <f t="shared" si="5"/>
        <v>4.3457237018840848E-3</v>
      </c>
      <c r="AE18" s="493">
        <f t="shared" si="6"/>
        <v>0.20620952382344737</v>
      </c>
      <c r="AF18" s="493">
        <f t="shared" si="9"/>
        <v>5.7437382653581486E-3</v>
      </c>
      <c r="AG18" s="493">
        <f t="shared" si="7"/>
        <v>3.7883818959124245E-2</v>
      </c>
      <c r="AH18" s="493">
        <f t="shared" si="11"/>
        <v>9.5997000025219072E-3</v>
      </c>
      <c r="AI18" s="493">
        <f t="shared" si="11"/>
        <v>1.6026912054467376E-3</v>
      </c>
      <c r="AJ18" s="493">
        <f t="shared" si="10"/>
        <v>0</v>
      </c>
      <c r="AK18" s="494">
        <f t="shared" si="2"/>
        <v>3.6549400350693872E-7</v>
      </c>
    </row>
    <row r="19" spans="1:37" s="637" customFormat="1" ht="11.45" customHeight="1" x14ac:dyDescent="0.25">
      <c r="A19" s="482">
        <v>1997</v>
      </c>
      <c r="B19" s="483" t="s">
        <v>460</v>
      </c>
      <c r="C19" s="482" t="s">
        <v>559</v>
      </c>
      <c r="D19" s="484" t="s">
        <v>12</v>
      </c>
      <c r="E19" s="484" t="s">
        <v>26</v>
      </c>
      <c r="F19" s="485" t="s">
        <v>415</v>
      </c>
      <c r="G19" s="486">
        <v>0.42658109999999999</v>
      </c>
      <c r="H19" s="487">
        <v>0.26596829999999999</v>
      </c>
      <c r="I19" s="488">
        <v>0.26596829999999999</v>
      </c>
      <c r="J19" s="396">
        <v>0.26875589999999999</v>
      </c>
      <c r="K19" s="489">
        <v>0.1947419</v>
      </c>
      <c r="L19" s="397">
        <v>7.6849999999999998E-4</v>
      </c>
      <c r="M19" s="397">
        <v>5.3074299999999998E-2</v>
      </c>
      <c r="N19" s="397">
        <v>2.4103000000000002E-3</v>
      </c>
      <c r="O19" s="397">
        <v>1.4412599999999999E-2</v>
      </c>
      <c r="P19" s="397">
        <v>2.1903999999999999E-3</v>
      </c>
      <c r="Q19" s="397">
        <v>4.371E-4</v>
      </c>
      <c r="R19" s="397">
        <v>7.2079999999999996E-4</v>
      </c>
      <c r="S19" s="490">
        <f t="shared" si="0"/>
        <v>0</v>
      </c>
      <c r="T19" s="490"/>
      <c r="U19" s="487"/>
      <c r="V19" s="482">
        <v>1997</v>
      </c>
      <c r="W19" s="483" t="s">
        <v>460</v>
      </c>
      <c r="X19" s="482" t="s">
        <v>559</v>
      </c>
      <c r="Y19" s="484" t="s">
        <v>12</v>
      </c>
      <c r="Z19" s="484" t="s">
        <v>26</v>
      </c>
      <c r="AA19" s="485" t="s">
        <v>415</v>
      </c>
      <c r="AB19" s="491">
        <f t="shared" si="3"/>
        <v>1</v>
      </c>
      <c r="AC19" s="492">
        <f t="shared" si="4"/>
        <v>0.7246051156458333</v>
      </c>
      <c r="AD19" s="493">
        <f t="shared" si="5"/>
        <v>2.8594721083332495E-3</v>
      </c>
      <c r="AE19" s="493">
        <f t="shared" si="6"/>
        <v>0.19748143203553856</v>
      </c>
      <c r="AF19" s="493">
        <f t="shared" si="9"/>
        <v>8.9683612527204064E-3</v>
      </c>
      <c r="AG19" s="493">
        <f t="shared" si="7"/>
        <v>5.3627101767812352E-2</v>
      </c>
      <c r="AH19" s="493">
        <f t="shared" si="11"/>
        <v>8.1501466572454773E-3</v>
      </c>
      <c r="AI19" s="493">
        <f t="shared" si="11"/>
        <v>1.6263828998730819E-3</v>
      </c>
      <c r="AJ19" s="493">
        <f t="shared" si="10"/>
        <v>2.6819876326435997E-3</v>
      </c>
      <c r="AK19" s="494">
        <f t="shared" si="2"/>
        <v>0</v>
      </c>
    </row>
    <row r="20" spans="1:37" s="468" customFormat="1" ht="11.45" customHeight="1" x14ac:dyDescent="0.25">
      <c r="A20" s="458">
        <v>1995</v>
      </c>
      <c r="B20" s="459" t="s">
        <v>460</v>
      </c>
      <c r="C20" s="458" t="s">
        <v>559</v>
      </c>
      <c r="D20" s="460" t="s">
        <v>12</v>
      </c>
      <c r="E20" s="460" t="s">
        <v>27</v>
      </c>
      <c r="F20" s="461" t="s">
        <v>416</v>
      </c>
      <c r="G20" s="440"/>
      <c r="H20" s="441"/>
      <c r="I20" s="495">
        <v>0.2766306</v>
      </c>
      <c r="J20" s="391"/>
      <c r="K20" s="462"/>
      <c r="L20" s="395"/>
      <c r="M20" s="395"/>
      <c r="N20" s="395"/>
      <c r="O20" s="395"/>
      <c r="P20" s="395"/>
      <c r="Q20" s="395"/>
      <c r="R20" s="395"/>
      <c r="S20" s="463"/>
      <c r="T20" s="463"/>
      <c r="U20" s="441"/>
      <c r="V20" s="458">
        <v>1995</v>
      </c>
      <c r="W20" s="459" t="s">
        <v>460</v>
      </c>
      <c r="X20" s="458" t="s">
        <v>559</v>
      </c>
      <c r="Y20" s="460" t="s">
        <v>12</v>
      </c>
      <c r="Z20" s="460" t="s">
        <v>27</v>
      </c>
      <c r="AA20" s="461" t="s">
        <v>416</v>
      </c>
      <c r="AB20" s="464"/>
      <c r="AC20" s="465"/>
      <c r="AD20" s="466"/>
      <c r="AE20" s="466"/>
      <c r="AF20" s="466"/>
      <c r="AG20" s="466"/>
      <c r="AH20" s="466"/>
      <c r="AI20" s="466"/>
      <c r="AJ20" s="466"/>
      <c r="AK20" s="467"/>
    </row>
    <row r="21" spans="1:37" s="637" customFormat="1" ht="11.45" customHeight="1" x14ac:dyDescent="0.25">
      <c r="A21" s="482">
        <v>1994</v>
      </c>
      <c r="B21" s="483" t="s">
        <v>460</v>
      </c>
      <c r="C21" s="482" t="s">
        <v>559</v>
      </c>
      <c r="D21" s="484" t="s">
        <v>12</v>
      </c>
      <c r="E21" s="484" t="s">
        <v>28</v>
      </c>
      <c r="F21" s="485" t="s">
        <v>415</v>
      </c>
      <c r="G21" s="486">
        <v>0.43873679999999998</v>
      </c>
      <c r="H21" s="487">
        <v>0.28039619999999998</v>
      </c>
      <c r="I21" s="488">
        <v>0.28039619999999998</v>
      </c>
      <c r="J21" s="396">
        <v>0.25409559999999998</v>
      </c>
      <c r="K21" s="489">
        <v>0.1786449</v>
      </c>
      <c r="L21" s="397">
        <v>1.4430999999999999E-3</v>
      </c>
      <c r="M21" s="397">
        <v>5.3327899999999998E-2</v>
      </c>
      <c r="N21" s="397">
        <v>3.2523999999999999E-3</v>
      </c>
      <c r="O21" s="397">
        <v>1.24324E-2</v>
      </c>
      <c r="P21" s="397">
        <v>2.1673E-3</v>
      </c>
      <c r="Q21" s="397">
        <v>2.0181999999999999E-3</v>
      </c>
      <c r="R21" s="397">
        <v>8.0940000000000005E-4</v>
      </c>
      <c r="S21" s="490">
        <f>J21-SUM(K21:R21)</f>
        <v>0</v>
      </c>
      <c r="T21" s="490"/>
      <c r="U21" s="487"/>
      <c r="V21" s="482">
        <v>1994</v>
      </c>
      <c r="W21" s="483" t="s">
        <v>460</v>
      </c>
      <c r="X21" s="482" t="s">
        <v>559</v>
      </c>
      <c r="Y21" s="484" t="s">
        <v>12</v>
      </c>
      <c r="Z21" s="484" t="s">
        <v>28</v>
      </c>
      <c r="AA21" s="485" t="s">
        <v>415</v>
      </c>
      <c r="AB21" s="491">
        <f t="shared" ref="AB21:AJ21" si="12">+J21/$J21</f>
        <v>1</v>
      </c>
      <c r="AC21" s="492">
        <f t="shared" si="12"/>
        <v>0.70306176100648732</v>
      </c>
      <c r="AD21" s="493">
        <f t="shared" si="12"/>
        <v>5.6793584776753314E-3</v>
      </c>
      <c r="AE21" s="493">
        <f t="shared" si="12"/>
        <v>0.20987337049519944</v>
      </c>
      <c r="AF21" s="493">
        <f t="shared" si="12"/>
        <v>1.2799906806729437E-2</v>
      </c>
      <c r="AG21" s="493">
        <f t="shared" si="12"/>
        <v>4.8928041256912753E-2</v>
      </c>
      <c r="AH21" s="493">
        <f t="shared" si="12"/>
        <v>8.5294668620786839E-3</v>
      </c>
      <c r="AI21" s="493">
        <f t="shared" si="12"/>
        <v>7.9426798417603466E-3</v>
      </c>
      <c r="AJ21" s="493">
        <f t="shared" si="12"/>
        <v>3.1854152531566862E-3</v>
      </c>
      <c r="AK21" s="494">
        <f t="shared" si="2"/>
        <v>0</v>
      </c>
    </row>
    <row r="22" spans="1:37" s="468" customFormat="1" ht="11.45" customHeight="1" x14ac:dyDescent="0.25">
      <c r="A22" s="496">
        <v>1987</v>
      </c>
      <c r="B22" s="497" t="s">
        <v>460</v>
      </c>
      <c r="C22" s="496" t="s">
        <v>559</v>
      </c>
      <c r="D22" s="498" t="s">
        <v>16</v>
      </c>
      <c r="E22" s="498" t="s">
        <v>29</v>
      </c>
      <c r="F22" s="499" t="s">
        <v>416</v>
      </c>
      <c r="G22" s="443"/>
      <c r="H22" s="444"/>
      <c r="I22" s="500">
        <v>0.2272546</v>
      </c>
      <c r="J22" s="400"/>
      <c r="K22" s="501"/>
      <c r="L22" s="401"/>
      <c r="M22" s="401"/>
      <c r="N22" s="401"/>
      <c r="O22" s="401"/>
      <c r="P22" s="401"/>
      <c r="Q22" s="401"/>
      <c r="R22" s="401"/>
      <c r="S22" s="502"/>
      <c r="T22" s="502"/>
      <c r="U22" s="441"/>
      <c r="V22" s="496">
        <v>1987</v>
      </c>
      <c r="W22" s="497" t="s">
        <v>460</v>
      </c>
      <c r="X22" s="496" t="s">
        <v>559</v>
      </c>
      <c r="Y22" s="498" t="s">
        <v>16</v>
      </c>
      <c r="Z22" s="498" t="s">
        <v>29</v>
      </c>
      <c r="AA22" s="499" t="s">
        <v>416</v>
      </c>
      <c r="AB22" s="503"/>
      <c r="AC22" s="504"/>
      <c r="AD22" s="505"/>
      <c r="AE22" s="505"/>
      <c r="AF22" s="505"/>
      <c r="AG22" s="505"/>
      <c r="AH22" s="505"/>
      <c r="AI22" s="505"/>
      <c r="AJ22" s="505"/>
      <c r="AK22" s="506"/>
    </row>
    <row r="23" spans="1:37" s="637" customFormat="1" ht="11.45" customHeight="1" x14ac:dyDescent="0.25">
      <c r="A23" s="482">
        <v>2000</v>
      </c>
      <c r="B23" s="483" t="s">
        <v>461</v>
      </c>
      <c r="C23" s="482" t="s">
        <v>559</v>
      </c>
      <c r="D23" s="484" t="s">
        <v>10</v>
      </c>
      <c r="E23" s="484" t="s">
        <v>30</v>
      </c>
      <c r="F23" s="485" t="s">
        <v>415</v>
      </c>
      <c r="G23" s="486">
        <v>0.47412159999999998</v>
      </c>
      <c r="H23" s="487">
        <v>0.27934340000000002</v>
      </c>
      <c r="I23" s="488">
        <v>0.27934340000000002</v>
      </c>
      <c r="J23" s="396">
        <v>0.24549770000000001</v>
      </c>
      <c r="K23" s="489">
        <v>0.16132730000000001</v>
      </c>
      <c r="L23" s="397">
        <v>4.2645000000000001E-3</v>
      </c>
      <c r="M23" s="397">
        <v>4.6567200000000003E-2</v>
      </c>
      <c r="N23" s="397">
        <v>8.0250000000000004E-4</v>
      </c>
      <c r="O23" s="397">
        <v>2.9707799999999999E-2</v>
      </c>
      <c r="P23" s="397">
        <v>1.9459999999999999E-4</v>
      </c>
      <c r="Q23" s="397">
        <v>1.289E-3</v>
      </c>
      <c r="R23" s="397">
        <v>1.3449E-3</v>
      </c>
      <c r="S23" s="490">
        <f t="shared" ref="S23:S86" si="13">J23-SUM(K23:R23)</f>
        <v>-1.0000000003063114E-7</v>
      </c>
      <c r="T23" s="490"/>
      <c r="U23" s="487"/>
      <c r="V23" s="482">
        <v>2000</v>
      </c>
      <c r="W23" s="483" t="s">
        <v>461</v>
      </c>
      <c r="X23" s="482" t="s">
        <v>559</v>
      </c>
      <c r="Y23" s="484" t="s">
        <v>10</v>
      </c>
      <c r="Z23" s="484" t="s">
        <v>30</v>
      </c>
      <c r="AA23" s="485" t="s">
        <v>415</v>
      </c>
      <c r="AB23" s="491">
        <f t="shared" ref="AB23:AJ23" si="14">+J23/$J23</f>
        <v>1</v>
      </c>
      <c r="AC23" s="492">
        <f t="shared" si="14"/>
        <v>0.65714383474875726</v>
      </c>
      <c r="AD23" s="493">
        <f t="shared" si="14"/>
        <v>1.7370834838778531E-2</v>
      </c>
      <c r="AE23" s="493">
        <f t="shared" si="14"/>
        <v>0.1896848728114357</v>
      </c>
      <c r="AF23" s="493">
        <f t="shared" si="14"/>
        <v>3.2688697287184361E-3</v>
      </c>
      <c r="AG23" s="493">
        <f t="shared" si="14"/>
        <v>0.12101050233871843</v>
      </c>
      <c r="AH23" s="493">
        <f t="shared" si="14"/>
        <v>7.9267545072723685E-4</v>
      </c>
      <c r="AI23" s="493">
        <f t="shared" si="14"/>
        <v>5.250558355536528E-3</v>
      </c>
      <c r="AJ23" s="493">
        <f t="shared" si="14"/>
        <v>5.4782590631195323E-3</v>
      </c>
      <c r="AK23" s="494">
        <f t="shared" si="2"/>
        <v>-4.0733579176333023E-7</v>
      </c>
    </row>
    <row r="24" spans="1:37" s="468" customFormat="1" ht="11.45" customHeight="1" x14ac:dyDescent="0.25">
      <c r="A24" s="458">
        <v>1997</v>
      </c>
      <c r="B24" s="459" t="s">
        <v>461</v>
      </c>
      <c r="C24" s="458" t="s">
        <v>559</v>
      </c>
      <c r="D24" s="460" t="s">
        <v>12</v>
      </c>
      <c r="E24" s="460" t="s">
        <v>31</v>
      </c>
      <c r="F24" s="461" t="s">
        <v>314</v>
      </c>
      <c r="G24" s="440">
        <v>0.48160069999999999</v>
      </c>
      <c r="H24" s="441">
        <v>0.32351920000000001</v>
      </c>
      <c r="I24" s="442">
        <v>0.25017850000000003</v>
      </c>
      <c r="J24" s="391">
        <v>0.2171797</v>
      </c>
      <c r="K24" s="462">
        <v>0.1362592</v>
      </c>
      <c r="L24" s="395"/>
      <c r="M24" s="395">
        <v>3.56152E-2</v>
      </c>
      <c r="N24" s="395">
        <v>7.9940000000000002E-4</v>
      </c>
      <c r="O24" s="395">
        <v>2.5017299999999999E-2</v>
      </c>
      <c r="P24" s="395">
        <v>2.587E-4</v>
      </c>
      <c r="Q24" s="395">
        <v>1.7546E-3</v>
      </c>
      <c r="R24" s="395">
        <v>1.7475399999999999E-2</v>
      </c>
      <c r="S24" s="463">
        <f t="shared" si="13"/>
        <v>-9.9999999975119991E-8</v>
      </c>
      <c r="T24" s="463">
        <v>0.3026414</v>
      </c>
      <c r="U24" s="441"/>
      <c r="V24" s="458">
        <v>1997</v>
      </c>
      <c r="W24" s="459" t="s">
        <v>461</v>
      </c>
      <c r="X24" s="458" t="s">
        <v>559</v>
      </c>
      <c r="Y24" s="460" t="s">
        <v>12</v>
      </c>
      <c r="Z24" s="460" t="s">
        <v>31</v>
      </c>
      <c r="AA24" s="461" t="s">
        <v>314</v>
      </c>
      <c r="AB24" s="464">
        <f t="shared" ref="AB24:AB70" si="15">+J24/$J24</f>
        <v>1</v>
      </c>
      <c r="AC24" s="465">
        <f t="shared" ref="AC24:AC70" si="16">+K24/$J24</f>
        <v>0.62740302155311933</v>
      </c>
      <c r="AD24" s="466"/>
      <c r="AE24" s="466">
        <f t="shared" ref="AE24:AJ25" si="17">+M24/$J24</f>
        <v>0.16398954414247741</v>
      </c>
      <c r="AF24" s="466">
        <f t="shared" si="17"/>
        <v>3.6808228393353523E-3</v>
      </c>
      <c r="AG24" s="466">
        <f t="shared" si="17"/>
        <v>0.11519170530210696</v>
      </c>
      <c r="AH24" s="466">
        <f t="shared" si="17"/>
        <v>1.1911794702727742E-3</v>
      </c>
      <c r="AI24" s="466">
        <f t="shared" si="17"/>
        <v>8.0790239603425185E-3</v>
      </c>
      <c r="AJ24" s="466">
        <f t="shared" si="17"/>
        <v>8.0465163180536661E-2</v>
      </c>
      <c r="AK24" s="467">
        <f t="shared" si="2"/>
        <v>-4.6044819113078006E-7</v>
      </c>
    </row>
    <row r="25" spans="1:37" s="637" customFormat="1" ht="11.45" customHeight="1" x14ac:dyDescent="0.25">
      <c r="A25" s="482">
        <v>1995</v>
      </c>
      <c r="B25" s="483" t="s">
        <v>461</v>
      </c>
      <c r="C25" s="482" t="s">
        <v>559</v>
      </c>
      <c r="D25" s="484" t="s">
        <v>12</v>
      </c>
      <c r="E25" s="484" t="s">
        <v>32</v>
      </c>
      <c r="F25" s="485" t="s">
        <v>415</v>
      </c>
      <c r="G25" s="486">
        <v>0.4667579</v>
      </c>
      <c r="H25" s="487">
        <v>0.26628230000000003</v>
      </c>
      <c r="I25" s="488">
        <v>0.26628230000000003</v>
      </c>
      <c r="J25" s="396">
        <v>0.28013919999999998</v>
      </c>
      <c r="K25" s="489">
        <v>0.17433360000000001</v>
      </c>
      <c r="L25" s="397">
        <v>3.2591E-3</v>
      </c>
      <c r="M25" s="397">
        <v>5.9685700000000001E-2</v>
      </c>
      <c r="N25" s="397">
        <v>7.0330000000000002E-4</v>
      </c>
      <c r="O25" s="397">
        <v>3.7722699999999998E-2</v>
      </c>
      <c r="P25" s="397">
        <v>2.5609999999999999E-4</v>
      </c>
      <c r="Q25" s="397">
        <v>1.4373000000000001E-3</v>
      </c>
      <c r="R25" s="397">
        <v>2.7415999999999999E-3</v>
      </c>
      <c r="S25" s="490">
        <f t="shared" si="13"/>
        <v>-1.9999999995023998E-7</v>
      </c>
      <c r="T25" s="490"/>
      <c r="U25" s="487"/>
      <c r="V25" s="482">
        <v>1995</v>
      </c>
      <c r="W25" s="483" t="s">
        <v>461</v>
      </c>
      <c r="X25" s="482" t="s">
        <v>559</v>
      </c>
      <c r="Y25" s="484" t="s">
        <v>12</v>
      </c>
      <c r="Z25" s="484" t="s">
        <v>32</v>
      </c>
      <c r="AA25" s="485" t="s">
        <v>415</v>
      </c>
      <c r="AB25" s="491">
        <f t="shared" si="15"/>
        <v>1</v>
      </c>
      <c r="AC25" s="492">
        <f t="shared" si="16"/>
        <v>0.62231062271899118</v>
      </c>
      <c r="AD25" s="493">
        <f>+L25/$J25</f>
        <v>1.1633859167156899E-2</v>
      </c>
      <c r="AE25" s="493">
        <f t="shared" si="17"/>
        <v>0.21305729437365425</v>
      </c>
      <c r="AF25" s="493">
        <f t="shared" si="17"/>
        <v>2.5105376184411179E-3</v>
      </c>
      <c r="AG25" s="493">
        <f t="shared" si="17"/>
        <v>0.13465698481326427</v>
      </c>
      <c r="AH25" s="493">
        <f t="shared" si="17"/>
        <v>9.1418837492218154E-4</v>
      </c>
      <c r="AI25" s="493">
        <f t="shared" si="17"/>
        <v>5.130663612946707E-3</v>
      </c>
      <c r="AJ25" s="493">
        <f t="shared" si="17"/>
        <v>9.7865632514121548E-3</v>
      </c>
      <c r="AK25" s="494">
        <f t="shared" si="2"/>
        <v>-7.1393078870940485E-7</v>
      </c>
    </row>
    <row r="26" spans="1:37" s="468" customFormat="1" ht="11.45" customHeight="1" x14ac:dyDescent="0.25">
      <c r="A26" s="458">
        <v>1992</v>
      </c>
      <c r="B26" s="459" t="s">
        <v>461</v>
      </c>
      <c r="C26" s="458" t="s">
        <v>559</v>
      </c>
      <c r="D26" s="460" t="s">
        <v>14</v>
      </c>
      <c r="E26" s="460" t="s">
        <v>33</v>
      </c>
      <c r="F26" s="461" t="s">
        <v>314</v>
      </c>
      <c r="G26" s="440">
        <v>0.44982670000000002</v>
      </c>
      <c r="H26" s="441">
        <v>0.28545280000000001</v>
      </c>
      <c r="I26" s="442">
        <v>0.22247459999999999</v>
      </c>
      <c r="J26" s="391">
        <v>0.2256968</v>
      </c>
      <c r="K26" s="462">
        <v>0.14896200000000001</v>
      </c>
      <c r="L26" s="395"/>
      <c r="M26" s="395">
        <v>4.4084699999999997E-2</v>
      </c>
      <c r="N26" s="395">
        <v>1.6980999999999999E-3</v>
      </c>
      <c r="O26" s="395">
        <v>2.9391799999999999E-2</v>
      </c>
      <c r="P26" s="395"/>
      <c r="Q26" s="395"/>
      <c r="R26" s="395">
        <v>1.5602000000000001E-3</v>
      </c>
      <c r="S26" s="463">
        <f t="shared" si="13"/>
        <v>0</v>
      </c>
      <c r="T26" s="463">
        <v>0.26644410000000002</v>
      </c>
      <c r="U26" s="441"/>
      <c r="V26" s="458">
        <v>1992</v>
      </c>
      <c r="W26" s="459" t="s">
        <v>461</v>
      </c>
      <c r="X26" s="458" t="s">
        <v>559</v>
      </c>
      <c r="Y26" s="460" t="s">
        <v>14</v>
      </c>
      <c r="Z26" s="460" t="s">
        <v>33</v>
      </c>
      <c r="AA26" s="461" t="s">
        <v>314</v>
      </c>
      <c r="AB26" s="464">
        <f t="shared" si="15"/>
        <v>1</v>
      </c>
      <c r="AC26" s="465">
        <f t="shared" si="16"/>
        <v>0.66000935768695002</v>
      </c>
      <c r="AD26" s="466"/>
      <c r="AE26" s="466">
        <f>+M26/$J26</f>
        <v>0.19532709369384058</v>
      </c>
      <c r="AF26" s="466">
        <f>+N26/$J26</f>
        <v>7.5238107053356533E-3</v>
      </c>
      <c r="AG26" s="466">
        <f>+O26/$J26</f>
        <v>0.13022692390853569</v>
      </c>
      <c r="AH26" s="466"/>
      <c r="AI26" s="466"/>
      <c r="AJ26" s="466">
        <f t="shared" ref="AJ26:AJ89" si="18">+R26/$J26</f>
        <v>6.9128140053381351E-3</v>
      </c>
      <c r="AK26" s="467">
        <f t="shared" si="2"/>
        <v>0</v>
      </c>
    </row>
    <row r="27" spans="1:37" s="637" customFormat="1" ht="11.45" customHeight="1" x14ac:dyDescent="0.25">
      <c r="A27" s="482">
        <v>1988</v>
      </c>
      <c r="B27" s="483" t="s">
        <v>461</v>
      </c>
      <c r="C27" s="482" t="s">
        <v>559</v>
      </c>
      <c r="D27" s="484" t="s">
        <v>14</v>
      </c>
      <c r="E27" s="484" t="s">
        <v>34</v>
      </c>
      <c r="F27" s="485" t="s">
        <v>415</v>
      </c>
      <c r="G27" s="486">
        <v>0.42113630000000002</v>
      </c>
      <c r="H27" s="487">
        <v>0.23210529999999999</v>
      </c>
      <c r="I27" s="488">
        <v>0.23210529999999999</v>
      </c>
      <c r="J27" s="396">
        <v>0.27779520000000002</v>
      </c>
      <c r="K27" s="489">
        <v>0.1464201</v>
      </c>
      <c r="L27" s="397">
        <v>1.5909699999999999E-2</v>
      </c>
      <c r="M27" s="397">
        <v>6.5184800000000001E-2</v>
      </c>
      <c r="N27" s="397"/>
      <c r="O27" s="397">
        <v>3.98301E-2</v>
      </c>
      <c r="P27" s="397"/>
      <c r="Q27" s="397"/>
      <c r="R27" s="397">
        <v>1.04505E-2</v>
      </c>
      <c r="S27" s="490">
        <f t="shared" si="13"/>
        <v>0</v>
      </c>
      <c r="T27" s="490"/>
      <c r="U27" s="487"/>
      <c r="V27" s="482">
        <v>1988</v>
      </c>
      <c r="W27" s="483" t="s">
        <v>461</v>
      </c>
      <c r="X27" s="482" t="s">
        <v>559</v>
      </c>
      <c r="Y27" s="484" t="s">
        <v>14</v>
      </c>
      <c r="Z27" s="484" t="s">
        <v>34</v>
      </c>
      <c r="AA27" s="485" t="s">
        <v>415</v>
      </c>
      <c r="AB27" s="491">
        <f t="shared" si="15"/>
        <v>1</v>
      </c>
      <c r="AC27" s="492">
        <f t="shared" si="16"/>
        <v>0.52707930158620442</v>
      </c>
      <c r="AD27" s="493">
        <f>+L27/$J27</f>
        <v>5.7271327942311448E-2</v>
      </c>
      <c r="AE27" s="493">
        <f>+M27/$J27</f>
        <v>0.2346505627167064</v>
      </c>
      <c r="AF27" s="493"/>
      <c r="AG27" s="493">
        <f t="shared" ref="AG27:AG32" si="19">+O27/$J27</f>
        <v>0.14337936724608633</v>
      </c>
      <c r="AH27" s="493"/>
      <c r="AI27" s="493"/>
      <c r="AJ27" s="493">
        <f t="shared" si="18"/>
        <v>3.7619440508691294E-2</v>
      </c>
      <c r="AK27" s="494">
        <f t="shared" si="2"/>
        <v>0</v>
      </c>
    </row>
    <row r="28" spans="1:37" s="637" customFormat="1" ht="11.45" customHeight="1" x14ac:dyDescent="0.25">
      <c r="A28" s="482">
        <v>1985</v>
      </c>
      <c r="B28" s="483" t="s">
        <v>461</v>
      </c>
      <c r="C28" s="482" t="s">
        <v>559</v>
      </c>
      <c r="D28" s="484" t="s">
        <v>16</v>
      </c>
      <c r="E28" s="484" t="s">
        <v>35</v>
      </c>
      <c r="F28" s="485" t="s">
        <v>415</v>
      </c>
      <c r="G28" s="486">
        <v>0.41423520000000003</v>
      </c>
      <c r="H28" s="487">
        <v>0.226661</v>
      </c>
      <c r="I28" s="488">
        <v>0.226661</v>
      </c>
      <c r="J28" s="396">
        <v>0.26778730000000001</v>
      </c>
      <c r="K28" s="489">
        <v>0.1377157</v>
      </c>
      <c r="L28" s="397">
        <v>1.5720600000000001E-2</v>
      </c>
      <c r="M28" s="397">
        <v>6.8705199999999994E-2</v>
      </c>
      <c r="N28" s="397"/>
      <c r="O28" s="397">
        <v>3.7467300000000002E-2</v>
      </c>
      <c r="P28" s="397"/>
      <c r="Q28" s="397"/>
      <c r="R28" s="397">
        <v>8.1785E-3</v>
      </c>
      <c r="S28" s="490">
        <f t="shared" si="13"/>
        <v>0</v>
      </c>
      <c r="T28" s="490"/>
      <c r="U28" s="487"/>
      <c r="V28" s="482">
        <v>1985</v>
      </c>
      <c r="W28" s="483" t="s">
        <v>461</v>
      </c>
      <c r="X28" s="482" t="s">
        <v>559</v>
      </c>
      <c r="Y28" s="484" t="s">
        <v>16</v>
      </c>
      <c r="Z28" s="484" t="s">
        <v>35</v>
      </c>
      <c r="AA28" s="485" t="s">
        <v>415</v>
      </c>
      <c r="AB28" s="491">
        <f t="shared" si="15"/>
        <v>1</v>
      </c>
      <c r="AC28" s="492">
        <f t="shared" si="16"/>
        <v>0.51427270822776139</v>
      </c>
      <c r="AD28" s="493">
        <f>+L28/$J28</f>
        <v>5.8705547275767003E-2</v>
      </c>
      <c r="AE28" s="493">
        <f>+M28/$J28</f>
        <v>0.25656631214400383</v>
      </c>
      <c r="AF28" s="493"/>
      <c r="AG28" s="493">
        <f t="shared" si="19"/>
        <v>0.13991440221399595</v>
      </c>
      <c r="AH28" s="493"/>
      <c r="AI28" s="493"/>
      <c r="AJ28" s="493">
        <f t="shared" si="18"/>
        <v>3.0541030138471838E-2</v>
      </c>
      <c r="AK28" s="494">
        <f t="shared" si="2"/>
        <v>0</v>
      </c>
    </row>
    <row r="29" spans="1:37" s="468" customFormat="1" ht="11.45" customHeight="1" x14ac:dyDescent="0.25">
      <c r="A29" s="469">
        <v>2013</v>
      </c>
      <c r="B29" s="470" t="s">
        <v>462</v>
      </c>
      <c r="C29" s="469" t="s">
        <v>562</v>
      </c>
      <c r="D29" s="471" t="s">
        <v>20</v>
      </c>
      <c r="E29" s="471" t="s">
        <v>36</v>
      </c>
      <c r="F29" s="472" t="s">
        <v>314</v>
      </c>
      <c r="G29" s="473">
        <v>0.54247579999999995</v>
      </c>
      <c r="H29" s="474">
        <v>0.46785900000000002</v>
      </c>
      <c r="I29" s="475">
        <v>0.44969409999999999</v>
      </c>
      <c r="J29" s="393">
        <v>0.20431579999999999</v>
      </c>
      <c r="K29" s="476">
        <v>0.17967920000000001</v>
      </c>
      <c r="L29" s="394"/>
      <c r="M29" s="394"/>
      <c r="N29" s="394"/>
      <c r="O29" s="394">
        <v>6.8970999999999998E-3</v>
      </c>
      <c r="P29" s="394"/>
      <c r="Q29" s="394">
        <v>1.3851199999999999E-2</v>
      </c>
      <c r="R29" s="394">
        <v>3.8882999999999999E-3</v>
      </c>
      <c r="S29" s="477">
        <f t="shared" si="13"/>
        <v>0</v>
      </c>
      <c r="T29" s="477">
        <v>8.9672500000000002E-2</v>
      </c>
      <c r="U29" s="441"/>
      <c r="V29" s="469">
        <v>2013</v>
      </c>
      <c r="W29" s="470" t="s">
        <v>462</v>
      </c>
      <c r="X29" s="469" t="s">
        <v>562</v>
      </c>
      <c r="Y29" s="471" t="s">
        <v>20</v>
      </c>
      <c r="Z29" s="471" t="s">
        <v>36</v>
      </c>
      <c r="AA29" s="472" t="s">
        <v>314</v>
      </c>
      <c r="AB29" s="478">
        <f t="shared" si="15"/>
        <v>1</v>
      </c>
      <c r="AC29" s="479">
        <f t="shared" si="16"/>
        <v>0.87941901703147785</v>
      </c>
      <c r="AD29" s="480"/>
      <c r="AE29" s="480"/>
      <c r="AF29" s="480"/>
      <c r="AG29" s="480">
        <f t="shared" si="19"/>
        <v>3.375705647825572E-2</v>
      </c>
      <c r="AH29" s="480"/>
      <c r="AI29" s="480">
        <f t="shared" ref="AI29:AI39" si="20">+Q29/$J29</f>
        <v>6.7793092849402742E-2</v>
      </c>
      <c r="AJ29" s="480">
        <f t="shared" si="18"/>
        <v>1.90308336408638E-2</v>
      </c>
      <c r="AK29" s="481">
        <f t="shared" si="2"/>
        <v>0</v>
      </c>
    </row>
    <row r="30" spans="1:37" s="468" customFormat="1" ht="11.45" customHeight="1" x14ac:dyDescent="0.25">
      <c r="A30" s="458">
        <v>2011</v>
      </c>
      <c r="B30" s="459" t="s">
        <v>462</v>
      </c>
      <c r="C30" s="458" t="s">
        <v>562</v>
      </c>
      <c r="D30" s="460" t="s">
        <v>4</v>
      </c>
      <c r="E30" s="460" t="s">
        <v>37</v>
      </c>
      <c r="F30" s="461" t="s">
        <v>314</v>
      </c>
      <c r="G30" s="440">
        <v>0.5436531</v>
      </c>
      <c r="H30" s="441">
        <v>0.47592479999999998</v>
      </c>
      <c r="I30" s="442">
        <v>0.45977649999999998</v>
      </c>
      <c r="J30" s="391">
        <v>0.2015699</v>
      </c>
      <c r="K30" s="462">
        <v>0.1805842</v>
      </c>
      <c r="L30" s="395"/>
      <c r="M30" s="395"/>
      <c r="N30" s="395"/>
      <c r="O30" s="395">
        <v>6.3173999999999999E-3</v>
      </c>
      <c r="P30" s="395"/>
      <c r="Q30" s="395">
        <v>1.0473700000000001E-2</v>
      </c>
      <c r="R30" s="395">
        <v>4.1945000000000003E-3</v>
      </c>
      <c r="S30" s="463">
        <f t="shared" si="13"/>
        <v>1.0000000000287557E-7</v>
      </c>
      <c r="T30" s="463">
        <v>8.5588700000000004E-2</v>
      </c>
      <c r="U30" s="441"/>
      <c r="V30" s="458">
        <v>2011</v>
      </c>
      <c r="W30" s="459" t="s">
        <v>462</v>
      </c>
      <c r="X30" s="458" t="s">
        <v>562</v>
      </c>
      <c r="Y30" s="460" t="s">
        <v>4</v>
      </c>
      <c r="Z30" s="460" t="s">
        <v>37</v>
      </c>
      <c r="AA30" s="461" t="s">
        <v>314</v>
      </c>
      <c r="AB30" s="464">
        <f t="shared" si="15"/>
        <v>1</v>
      </c>
      <c r="AC30" s="465">
        <f t="shared" si="16"/>
        <v>0.89588872148073695</v>
      </c>
      <c r="AD30" s="466"/>
      <c r="AE30" s="466"/>
      <c r="AF30" s="466"/>
      <c r="AG30" s="466">
        <f t="shared" si="19"/>
        <v>3.1340988907570026E-2</v>
      </c>
      <c r="AH30" s="466"/>
      <c r="AI30" s="466">
        <f t="shared" si="20"/>
        <v>5.1960634995602023E-2</v>
      </c>
      <c r="AJ30" s="466">
        <f t="shared" si="18"/>
        <v>2.0809158510273609E-2</v>
      </c>
      <c r="AK30" s="467">
        <f t="shared" si="2"/>
        <v>4.9610581742687287E-7</v>
      </c>
    </row>
    <row r="31" spans="1:37" s="468" customFormat="1" ht="11.45" customHeight="1" x14ac:dyDescent="0.25">
      <c r="A31" s="458">
        <v>2009</v>
      </c>
      <c r="B31" s="459" t="s">
        <v>462</v>
      </c>
      <c r="C31" s="458" t="s">
        <v>562</v>
      </c>
      <c r="D31" s="460" t="s">
        <v>6</v>
      </c>
      <c r="E31" s="460" t="s">
        <v>38</v>
      </c>
      <c r="F31" s="461" t="s">
        <v>314</v>
      </c>
      <c r="G31" s="440">
        <v>0.54583590000000004</v>
      </c>
      <c r="H31" s="441">
        <v>0.48274719999999999</v>
      </c>
      <c r="I31" s="442">
        <v>0.46727940000000001</v>
      </c>
      <c r="J31" s="391">
        <v>0.2100525</v>
      </c>
      <c r="K31" s="462">
        <v>0.18827640000000001</v>
      </c>
      <c r="L31" s="395"/>
      <c r="M31" s="395"/>
      <c r="N31" s="395"/>
      <c r="O31" s="395">
        <v>8.5383999999999998E-3</v>
      </c>
      <c r="P31" s="395"/>
      <c r="Q31" s="395">
        <v>8.7436000000000007E-3</v>
      </c>
      <c r="R31" s="395">
        <v>4.4942000000000003E-3</v>
      </c>
      <c r="S31" s="463">
        <f t="shared" si="13"/>
        <v>-1.0000000000287557E-7</v>
      </c>
      <c r="T31" s="463">
        <v>8.3689799999999995E-2</v>
      </c>
      <c r="U31" s="441"/>
      <c r="V31" s="458">
        <v>2009</v>
      </c>
      <c r="W31" s="459" t="s">
        <v>462</v>
      </c>
      <c r="X31" s="458" t="s">
        <v>562</v>
      </c>
      <c r="Y31" s="460" t="s">
        <v>6</v>
      </c>
      <c r="Z31" s="460" t="s">
        <v>38</v>
      </c>
      <c r="AA31" s="461" t="s">
        <v>314</v>
      </c>
      <c r="AB31" s="464">
        <f t="shared" si="15"/>
        <v>1</v>
      </c>
      <c r="AC31" s="465">
        <f t="shared" si="16"/>
        <v>0.89633020316349488</v>
      </c>
      <c r="AD31" s="466"/>
      <c r="AE31" s="466"/>
      <c r="AF31" s="466"/>
      <c r="AG31" s="466">
        <f t="shared" si="19"/>
        <v>4.064888539769819E-2</v>
      </c>
      <c r="AH31" s="466"/>
      <c r="AI31" s="466">
        <f t="shared" si="20"/>
        <v>4.1625784030182932E-2</v>
      </c>
      <c r="AJ31" s="466">
        <f t="shared" si="18"/>
        <v>2.1395603480082362E-2</v>
      </c>
      <c r="AK31" s="467">
        <f t="shared" si="2"/>
        <v>-4.7607145825523389E-7</v>
      </c>
    </row>
    <row r="32" spans="1:37" s="468" customFormat="1" ht="11.45" customHeight="1" x14ac:dyDescent="0.25">
      <c r="A32" s="496">
        <v>2006</v>
      </c>
      <c r="B32" s="497" t="s">
        <v>462</v>
      </c>
      <c r="C32" s="496" t="s">
        <v>562</v>
      </c>
      <c r="D32" s="498" t="s">
        <v>8</v>
      </c>
      <c r="E32" s="498" t="s">
        <v>39</v>
      </c>
      <c r="F32" s="499" t="s">
        <v>314</v>
      </c>
      <c r="G32" s="443">
        <v>0.55820829999999999</v>
      </c>
      <c r="H32" s="444">
        <v>0.50036400000000003</v>
      </c>
      <c r="I32" s="445">
        <v>0.48683900000000002</v>
      </c>
      <c r="J32" s="400">
        <v>0.20713290000000001</v>
      </c>
      <c r="K32" s="501">
        <v>0.1869634</v>
      </c>
      <c r="L32" s="401"/>
      <c r="M32" s="401"/>
      <c r="N32" s="401"/>
      <c r="O32" s="401">
        <v>6.2861999999999996E-3</v>
      </c>
      <c r="P32" s="401"/>
      <c r="Q32" s="401">
        <v>7.3115999999999997E-3</v>
      </c>
      <c r="R32" s="401">
        <v>6.5716999999999998E-3</v>
      </c>
      <c r="S32" s="502">
        <f t="shared" si="13"/>
        <v>0</v>
      </c>
      <c r="T32" s="502">
        <v>8.1553799999999996E-2</v>
      </c>
      <c r="U32" s="441"/>
      <c r="V32" s="496">
        <v>2006</v>
      </c>
      <c r="W32" s="497" t="s">
        <v>462</v>
      </c>
      <c r="X32" s="496" t="s">
        <v>562</v>
      </c>
      <c r="Y32" s="498" t="s">
        <v>8</v>
      </c>
      <c r="Z32" s="498" t="s">
        <v>39</v>
      </c>
      <c r="AA32" s="499" t="s">
        <v>314</v>
      </c>
      <c r="AB32" s="503">
        <f t="shared" si="15"/>
        <v>1</v>
      </c>
      <c r="AC32" s="504">
        <f t="shared" si="16"/>
        <v>0.90262531929983114</v>
      </c>
      <c r="AD32" s="505"/>
      <c r="AE32" s="505"/>
      <c r="AF32" s="505"/>
      <c r="AG32" s="505">
        <f t="shared" si="19"/>
        <v>3.0348631241101723E-2</v>
      </c>
      <c r="AH32" s="505"/>
      <c r="AI32" s="505">
        <f t="shared" si="20"/>
        <v>3.5299076100416688E-2</v>
      </c>
      <c r="AJ32" s="505">
        <f t="shared" si="18"/>
        <v>3.1726973358650407E-2</v>
      </c>
      <c r="AK32" s="506">
        <f t="shared" si="2"/>
        <v>0</v>
      </c>
    </row>
    <row r="33" spans="1:37" s="468" customFormat="1" ht="11.45" customHeight="1" x14ac:dyDescent="0.25">
      <c r="A33" s="458">
        <v>2010</v>
      </c>
      <c r="B33" s="459" t="s">
        <v>463</v>
      </c>
      <c r="C33" s="458" t="s">
        <v>561</v>
      </c>
      <c r="D33" s="460" t="s">
        <v>4</v>
      </c>
      <c r="E33" s="460" t="s">
        <v>40</v>
      </c>
      <c r="F33" s="461" t="s">
        <v>314</v>
      </c>
      <c r="G33" s="440">
        <v>0.48093639999999999</v>
      </c>
      <c r="H33" s="441">
        <v>0.356105</v>
      </c>
      <c r="I33" s="442">
        <v>0.31701439999999997</v>
      </c>
      <c r="J33" s="391">
        <v>0.18174940000000001</v>
      </c>
      <c r="K33" s="462">
        <v>0.1170421</v>
      </c>
      <c r="L33" s="395"/>
      <c r="M33" s="395">
        <v>3.0988999999999999E-3</v>
      </c>
      <c r="N33" s="395"/>
      <c r="O33" s="395"/>
      <c r="P33" s="395"/>
      <c r="Q33" s="395">
        <v>1.01945E-2</v>
      </c>
      <c r="R33" s="395">
        <v>5.1413899999999998E-2</v>
      </c>
      <c r="S33" s="463">
        <f t="shared" si="13"/>
        <v>0</v>
      </c>
      <c r="T33" s="463">
        <v>0.1890288</v>
      </c>
      <c r="U33" s="441"/>
      <c r="V33" s="458">
        <v>2010</v>
      </c>
      <c r="W33" s="459" t="s">
        <v>463</v>
      </c>
      <c r="X33" s="458" t="s">
        <v>561</v>
      </c>
      <c r="Y33" s="460" t="s">
        <v>4</v>
      </c>
      <c r="Z33" s="460" t="s">
        <v>40</v>
      </c>
      <c r="AA33" s="461" t="s">
        <v>314</v>
      </c>
      <c r="AB33" s="464">
        <f t="shared" si="15"/>
        <v>1</v>
      </c>
      <c r="AC33" s="465">
        <f t="shared" si="16"/>
        <v>0.64397516580522407</v>
      </c>
      <c r="AD33" s="466"/>
      <c r="AE33" s="466">
        <f>+M33/$J33</f>
        <v>1.7050400166382942E-2</v>
      </c>
      <c r="AF33" s="466"/>
      <c r="AG33" s="466"/>
      <c r="AH33" s="466"/>
      <c r="AI33" s="466">
        <f t="shared" si="20"/>
        <v>5.6090969213653523E-2</v>
      </c>
      <c r="AJ33" s="466">
        <f t="shared" si="18"/>
        <v>0.28288346481473942</v>
      </c>
      <c r="AK33" s="467">
        <f t="shared" si="2"/>
        <v>0</v>
      </c>
    </row>
    <row r="34" spans="1:37" s="468" customFormat="1" ht="11.45" customHeight="1" x14ac:dyDescent="0.25">
      <c r="A34" s="458">
        <v>2007</v>
      </c>
      <c r="B34" s="459" t="s">
        <v>463</v>
      </c>
      <c r="C34" s="458" t="s">
        <v>561</v>
      </c>
      <c r="D34" s="460" t="s">
        <v>6</v>
      </c>
      <c r="E34" s="460" t="s">
        <v>41</v>
      </c>
      <c r="F34" s="461" t="s">
        <v>314</v>
      </c>
      <c r="G34" s="440">
        <v>0.47101769999999998</v>
      </c>
      <c r="H34" s="441">
        <v>0.35468830000000001</v>
      </c>
      <c r="I34" s="442">
        <v>0.31460149999999998</v>
      </c>
      <c r="J34" s="391">
        <v>0.16974310000000001</v>
      </c>
      <c r="K34" s="462">
        <v>9.0568300000000004E-2</v>
      </c>
      <c r="L34" s="395"/>
      <c r="M34" s="395">
        <v>1.63325E-2</v>
      </c>
      <c r="N34" s="395"/>
      <c r="O34" s="395"/>
      <c r="P34" s="395"/>
      <c r="Q34" s="395">
        <v>8.8964000000000005E-3</v>
      </c>
      <c r="R34" s="395">
        <v>5.3945899999999998E-2</v>
      </c>
      <c r="S34" s="463">
        <f t="shared" si="13"/>
        <v>0</v>
      </c>
      <c r="T34" s="463">
        <v>0.1996763</v>
      </c>
      <c r="U34" s="441"/>
      <c r="V34" s="458">
        <v>2007</v>
      </c>
      <c r="W34" s="459" t="s">
        <v>463</v>
      </c>
      <c r="X34" s="458" t="s">
        <v>561</v>
      </c>
      <c r="Y34" s="460" t="s">
        <v>6</v>
      </c>
      <c r="Z34" s="460" t="s">
        <v>41</v>
      </c>
      <c r="AA34" s="461" t="s">
        <v>314</v>
      </c>
      <c r="AB34" s="464">
        <f t="shared" si="15"/>
        <v>1</v>
      </c>
      <c r="AC34" s="465">
        <f t="shared" si="16"/>
        <v>0.53356101072738749</v>
      </c>
      <c r="AD34" s="466"/>
      <c r="AE34" s="466">
        <f>+M34/$J34</f>
        <v>9.6218933199641102E-2</v>
      </c>
      <c r="AF34" s="466"/>
      <c r="AG34" s="466"/>
      <c r="AH34" s="466"/>
      <c r="AI34" s="466">
        <f t="shared" si="20"/>
        <v>5.2410966925901553E-2</v>
      </c>
      <c r="AJ34" s="466">
        <f t="shared" si="18"/>
        <v>0.31780908914706985</v>
      </c>
      <c r="AK34" s="467">
        <f t="shared" si="2"/>
        <v>0</v>
      </c>
    </row>
    <row r="35" spans="1:37" s="468" customFormat="1" ht="11.45" customHeight="1" x14ac:dyDescent="0.25">
      <c r="A35" s="458">
        <v>2004</v>
      </c>
      <c r="B35" s="459" t="s">
        <v>463</v>
      </c>
      <c r="C35" s="458" t="s">
        <v>561</v>
      </c>
      <c r="D35" s="460" t="s">
        <v>8</v>
      </c>
      <c r="E35" s="460" t="s">
        <v>42</v>
      </c>
      <c r="F35" s="461" t="s">
        <v>314</v>
      </c>
      <c r="G35" s="440">
        <v>0.47476049999999997</v>
      </c>
      <c r="H35" s="441">
        <v>0.35767870000000002</v>
      </c>
      <c r="I35" s="442">
        <v>0.3182606</v>
      </c>
      <c r="J35" s="391">
        <v>0.16996459999999999</v>
      </c>
      <c r="K35" s="462">
        <v>9.0128200000000006E-2</v>
      </c>
      <c r="L35" s="395"/>
      <c r="M35" s="395"/>
      <c r="N35" s="395"/>
      <c r="O35" s="395"/>
      <c r="P35" s="395"/>
      <c r="Q35" s="395">
        <v>1.01035E-2</v>
      </c>
      <c r="R35" s="395">
        <v>6.97329E-2</v>
      </c>
      <c r="S35" s="463">
        <f t="shared" si="13"/>
        <v>0</v>
      </c>
      <c r="T35" s="463">
        <v>0.2120428</v>
      </c>
      <c r="U35" s="441"/>
      <c r="V35" s="458">
        <v>2004</v>
      </c>
      <c r="W35" s="459" t="s">
        <v>463</v>
      </c>
      <c r="X35" s="458" t="s">
        <v>561</v>
      </c>
      <c r="Y35" s="460" t="s">
        <v>8</v>
      </c>
      <c r="Z35" s="460" t="s">
        <v>42</v>
      </c>
      <c r="AA35" s="461" t="s">
        <v>314</v>
      </c>
      <c r="AB35" s="464">
        <f t="shared" si="15"/>
        <v>1</v>
      </c>
      <c r="AC35" s="465">
        <f t="shared" si="16"/>
        <v>0.53027630459519226</v>
      </c>
      <c r="AD35" s="466"/>
      <c r="AE35" s="466"/>
      <c r="AF35" s="466"/>
      <c r="AG35" s="466"/>
      <c r="AH35" s="466"/>
      <c r="AI35" s="466">
        <f t="shared" si="20"/>
        <v>5.9444731432310022E-2</v>
      </c>
      <c r="AJ35" s="466">
        <f t="shared" si="18"/>
        <v>0.4102789639724978</v>
      </c>
      <c r="AK35" s="467">
        <f t="shared" si="2"/>
        <v>0</v>
      </c>
    </row>
    <row r="36" spans="1:37" s="468" customFormat="1" ht="11.45" customHeight="1" x14ac:dyDescent="0.25">
      <c r="A36" s="458">
        <v>2000</v>
      </c>
      <c r="B36" s="459" t="s">
        <v>463</v>
      </c>
      <c r="C36" s="458" t="s">
        <v>561</v>
      </c>
      <c r="D36" s="460" t="s">
        <v>10</v>
      </c>
      <c r="E36" s="460" t="s">
        <v>43</v>
      </c>
      <c r="F36" s="461" t="s">
        <v>314</v>
      </c>
      <c r="G36" s="440">
        <v>0.46531620000000001</v>
      </c>
      <c r="H36" s="441">
        <v>0.35577160000000002</v>
      </c>
      <c r="I36" s="442">
        <v>0.3146583</v>
      </c>
      <c r="J36" s="391">
        <v>0.15772459999999999</v>
      </c>
      <c r="K36" s="462">
        <v>8.1298200000000001E-2</v>
      </c>
      <c r="L36" s="395"/>
      <c r="M36" s="395"/>
      <c r="N36" s="395"/>
      <c r="O36" s="395"/>
      <c r="P36" s="395"/>
      <c r="Q36" s="395">
        <v>1.2019E-2</v>
      </c>
      <c r="R36" s="395">
        <v>6.4407300000000001E-2</v>
      </c>
      <c r="S36" s="463">
        <f t="shared" si="13"/>
        <v>1.0000000000287557E-7</v>
      </c>
      <c r="T36" s="463">
        <v>0.23675579999999999</v>
      </c>
      <c r="U36" s="441"/>
      <c r="V36" s="458">
        <v>2000</v>
      </c>
      <c r="W36" s="459" t="s">
        <v>463</v>
      </c>
      <c r="X36" s="458" t="s">
        <v>561</v>
      </c>
      <c r="Y36" s="460" t="s">
        <v>10</v>
      </c>
      <c r="Z36" s="460" t="s">
        <v>43</v>
      </c>
      <c r="AA36" s="461" t="s">
        <v>314</v>
      </c>
      <c r="AB36" s="464">
        <f t="shared" si="15"/>
        <v>1</v>
      </c>
      <c r="AC36" s="465">
        <f t="shared" si="16"/>
        <v>0.51544400810019497</v>
      </c>
      <c r="AD36" s="466"/>
      <c r="AE36" s="466"/>
      <c r="AF36" s="466"/>
      <c r="AG36" s="466"/>
      <c r="AH36" s="466"/>
      <c r="AI36" s="466">
        <f t="shared" si="20"/>
        <v>7.6202444006832168E-2</v>
      </c>
      <c r="AJ36" s="466">
        <f t="shared" si="18"/>
        <v>0.40835291387646572</v>
      </c>
      <c r="AK36" s="467">
        <f t="shared" si="2"/>
        <v>6.3401650707284318E-7</v>
      </c>
    </row>
    <row r="37" spans="1:37" s="468" customFormat="1" ht="11.45" customHeight="1" x14ac:dyDescent="0.25">
      <c r="A37" s="458">
        <v>1998</v>
      </c>
      <c r="B37" s="459" t="s">
        <v>463</v>
      </c>
      <c r="C37" s="458" t="s">
        <v>561</v>
      </c>
      <c r="D37" s="460" t="s">
        <v>10</v>
      </c>
      <c r="E37" s="460" t="s">
        <v>44</v>
      </c>
      <c r="F37" s="461" t="s">
        <v>314</v>
      </c>
      <c r="G37" s="440">
        <v>0.47488550000000002</v>
      </c>
      <c r="H37" s="441">
        <v>0.35393910000000001</v>
      </c>
      <c r="I37" s="442">
        <v>0.310811</v>
      </c>
      <c r="J37" s="391">
        <v>0.17461760000000001</v>
      </c>
      <c r="K37" s="462">
        <v>8.05448E-2</v>
      </c>
      <c r="L37" s="395"/>
      <c r="M37" s="395"/>
      <c r="N37" s="395"/>
      <c r="O37" s="395"/>
      <c r="P37" s="395"/>
      <c r="Q37" s="395">
        <v>1.9197499999999999E-2</v>
      </c>
      <c r="R37" s="395">
        <v>7.4875300000000006E-2</v>
      </c>
      <c r="S37" s="463">
        <f t="shared" si="13"/>
        <v>0</v>
      </c>
      <c r="T37" s="463">
        <v>0.20167360000000001</v>
      </c>
      <c r="U37" s="441"/>
      <c r="V37" s="458">
        <v>1998</v>
      </c>
      <c r="W37" s="459" t="s">
        <v>463</v>
      </c>
      <c r="X37" s="458" t="s">
        <v>561</v>
      </c>
      <c r="Y37" s="460" t="s">
        <v>10</v>
      </c>
      <c r="Z37" s="460" t="s">
        <v>44</v>
      </c>
      <c r="AA37" s="461" t="s">
        <v>314</v>
      </c>
      <c r="AB37" s="464">
        <f t="shared" si="15"/>
        <v>1</v>
      </c>
      <c r="AC37" s="465">
        <f t="shared" si="16"/>
        <v>0.46126392757660162</v>
      </c>
      <c r="AD37" s="466"/>
      <c r="AE37" s="466"/>
      <c r="AF37" s="466"/>
      <c r="AG37" s="466"/>
      <c r="AH37" s="466"/>
      <c r="AI37" s="466">
        <f t="shared" si="20"/>
        <v>0.10994023511948393</v>
      </c>
      <c r="AJ37" s="466">
        <f t="shared" si="18"/>
        <v>0.42879583730391441</v>
      </c>
      <c r="AK37" s="467">
        <f t="shared" si="2"/>
        <v>0</v>
      </c>
    </row>
    <row r="38" spans="1:37" s="468" customFormat="1" ht="11.45" customHeight="1" x14ac:dyDescent="0.25">
      <c r="A38" s="458">
        <v>1997</v>
      </c>
      <c r="B38" s="459" t="s">
        <v>463</v>
      </c>
      <c r="C38" s="458" t="s">
        <v>561</v>
      </c>
      <c r="D38" s="460" t="s">
        <v>12</v>
      </c>
      <c r="E38" s="460" t="s">
        <v>45</v>
      </c>
      <c r="F38" s="461" t="s">
        <v>314</v>
      </c>
      <c r="G38" s="440">
        <v>0.44973780000000002</v>
      </c>
      <c r="H38" s="441">
        <v>0.33649639999999997</v>
      </c>
      <c r="I38" s="442">
        <v>0.29142050000000003</v>
      </c>
      <c r="J38" s="391">
        <v>0.1617468</v>
      </c>
      <c r="K38" s="462">
        <v>7.2700100000000004E-2</v>
      </c>
      <c r="L38" s="395"/>
      <c r="M38" s="395"/>
      <c r="N38" s="395"/>
      <c r="O38" s="395"/>
      <c r="P38" s="395"/>
      <c r="Q38" s="395">
        <v>1.5275199999999999E-2</v>
      </c>
      <c r="R38" s="395">
        <v>7.3771600000000007E-2</v>
      </c>
      <c r="S38" s="463">
        <f t="shared" si="13"/>
        <v>-1.0000000003063114E-7</v>
      </c>
      <c r="T38" s="463">
        <v>0.20320240000000001</v>
      </c>
      <c r="U38" s="441"/>
      <c r="V38" s="458">
        <v>1997</v>
      </c>
      <c r="W38" s="459" t="s">
        <v>463</v>
      </c>
      <c r="X38" s="458" t="s">
        <v>561</v>
      </c>
      <c r="Y38" s="460" t="s">
        <v>12</v>
      </c>
      <c r="Z38" s="460" t="s">
        <v>45</v>
      </c>
      <c r="AA38" s="461" t="s">
        <v>314</v>
      </c>
      <c r="AB38" s="464">
        <f t="shared" si="15"/>
        <v>1</v>
      </c>
      <c r="AC38" s="465">
        <f t="shared" si="16"/>
        <v>0.44946855208263786</v>
      </c>
      <c r="AD38" s="466"/>
      <c r="AE38" s="466"/>
      <c r="AF38" s="466"/>
      <c r="AG38" s="466"/>
      <c r="AH38" s="466"/>
      <c r="AI38" s="466">
        <f t="shared" si="20"/>
        <v>9.4438962625535708E-2</v>
      </c>
      <c r="AJ38" s="466">
        <f t="shared" si="18"/>
        <v>0.45609310354207938</v>
      </c>
      <c r="AK38" s="467">
        <f t="shared" si="2"/>
        <v>-6.1825025299278025E-7</v>
      </c>
    </row>
    <row r="39" spans="1:37" s="468" customFormat="1" ht="11.45" customHeight="1" x14ac:dyDescent="0.25">
      <c r="A39" s="458">
        <v>1994</v>
      </c>
      <c r="B39" s="459" t="s">
        <v>463</v>
      </c>
      <c r="C39" s="458" t="s">
        <v>561</v>
      </c>
      <c r="D39" s="460" t="s">
        <v>12</v>
      </c>
      <c r="E39" s="460" t="s">
        <v>46</v>
      </c>
      <c r="F39" s="461" t="s">
        <v>314</v>
      </c>
      <c r="G39" s="440">
        <v>0.4479361</v>
      </c>
      <c r="H39" s="441">
        <v>0.32946829999999999</v>
      </c>
      <c r="I39" s="442">
        <v>0.28409250000000003</v>
      </c>
      <c r="J39" s="391">
        <v>0.17002159999999999</v>
      </c>
      <c r="K39" s="462">
        <v>6.6514799999999999E-2</v>
      </c>
      <c r="L39" s="395"/>
      <c r="M39" s="395"/>
      <c r="N39" s="395"/>
      <c r="O39" s="395"/>
      <c r="P39" s="395"/>
      <c r="Q39" s="395">
        <v>2.0541500000000001E-2</v>
      </c>
      <c r="R39" s="395">
        <v>8.2965300000000006E-2</v>
      </c>
      <c r="S39" s="463">
        <f t="shared" si="13"/>
        <v>0</v>
      </c>
      <c r="T39" s="463">
        <v>0.19871249999999999</v>
      </c>
      <c r="U39" s="441"/>
      <c r="V39" s="458">
        <v>1994</v>
      </c>
      <c r="W39" s="459" t="s">
        <v>463</v>
      </c>
      <c r="X39" s="458" t="s">
        <v>561</v>
      </c>
      <c r="Y39" s="460" t="s">
        <v>12</v>
      </c>
      <c r="Z39" s="460" t="s">
        <v>46</v>
      </c>
      <c r="AA39" s="461" t="s">
        <v>314</v>
      </c>
      <c r="AB39" s="464">
        <f t="shared" si="15"/>
        <v>1</v>
      </c>
      <c r="AC39" s="465">
        <f t="shared" si="16"/>
        <v>0.391213822243762</v>
      </c>
      <c r="AD39" s="466"/>
      <c r="AE39" s="466"/>
      <c r="AF39" s="466"/>
      <c r="AG39" s="466"/>
      <c r="AH39" s="466"/>
      <c r="AI39" s="466">
        <f t="shared" si="20"/>
        <v>0.12081700207503047</v>
      </c>
      <c r="AJ39" s="466">
        <f t="shared" si="18"/>
        <v>0.48796917568120762</v>
      </c>
      <c r="AK39" s="467">
        <f t="shared" si="2"/>
        <v>0</v>
      </c>
    </row>
    <row r="40" spans="1:37" s="468" customFormat="1" ht="11.45" customHeight="1" x14ac:dyDescent="0.25">
      <c r="A40" s="458">
        <v>1991</v>
      </c>
      <c r="B40" s="459" t="s">
        <v>463</v>
      </c>
      <c r="C40" s="458" t="s">
        <v>561</v>
      </c>
      <c r="D40" s="460" t="s">
        <v>14</v>
      </c>
      <c r="E40" s="460" t="s">
        <v>47</v>
      </c>
      <c r="F40" s="461" t="s">
        <v>314</v>
      </c>
      <c r="G40" s="440">
        <v>0.42596630000000002</v>
      </c>
      <c r="H40" s="441">
        <v>0.3245248</v>
      </c>
      <c r="I40" s="442">
        <v>0.28118359999999998</v>
      </c>
      <c r="J40" s="391">
        <v>0.15834229999999999</v>
      </c>
      <c r="K40" s="462">
        <v>8.3000299999999999E-2</v>
      </c>
      <c r="L40" s="395"/>
      <c r="M40" s="395">
        <v>8.6195000000000004E-3</v>
      </c>
      <c r="N40" s="395"/>
      <c r="O40" s="395">
        <v>3.3799799999999998E-2</v>
      </c>
      <c r="P40" s="395"/>
      <c r="Q40" s="395"/>
      <c r="R40" s="395">
        <v>3.2922600000000003E-2</v>
      </c>
      <c r="S40" s="463">
        <f t="shared" si="13"/>
        <v>1.0000000000287557E-7</v>
      </c>
      <c r="T40" s="463">
        <v>0.19782839999999999</v>
      </c>
      <c r="U40" s="441"/>
      <c r="V40" s="458">
        <v>1991</v>
      </c>
      <c r="W40" s="459" t="s">
        <v>463</v>
      </c>
      <c r="X40" s="458" t="s">
        <v>561</v>
      </c>
      <c r="Y40" s="460" t="s">
        <v>14</v>
      </c>
      <c r="Z40" s="460" t="s">
        <v>47</v>
      </c>
      <c r="AA40" s="461" t="s">
        <v>314</v>
      </c>
      <c r="AB40" s="464">
        <f t="shared" si="15"/>
        <v>1</v>
      </c>
      <c r="AC40" s="465">
        <f t="shared" si="16"/>
        <v>0.52418273575664875</v>
      </c>
      <c r="AD40" s="466"/>
      <c r="AE40" s="466">
        <f>+M40/$J40</f>
        <v>5.4435864579458558E-2</v>
      </c>
      <c r="AF40" s="466"/>
      <c r="AG40" s="466">
        <f t="shared" ref="AG40:AG45" si="21">+O40/$J40</f>
        <v>0.21346033245696192</v>
      </c>
      <c r="AH40" s="466"/>
      <c r="AI40" s="466"/>
      <c r="AJ40" s="466">
        <f t="shared" si="18"/>
        <v>0.20792043566374876</v>
      </c>
      <c r="AK40" s="467">
        <f t="shared" si="2"/>
        <v>6.3154318197256032E-7</v>
      </c>
    </row>
    <row r="41" spans="1:37" s="468" customFormat="1" ht="11.45" customHeight="1" x14ac:dyDescent="0.25">
      <c r="A41" s="458">
        <v>1987</v>
      </c>
      <c r="B41" s="459" t="s">
        <v>463</v>
      </c>
      <c r="C41" s="458" t="s">
        <v>561</v>
      </c>
      <c r="D41" s="460" t="s">
        <v>16</v>
      </c>
      <c r="E41" s="460" t="s">
        <v>48</v>
      </c>
      <c r="F41" s="461" t="s">
        <v>314</v>
      </c>
      <c r="G41" s="440">
        <v>0.40655790000000003</v>
      </c>
      <c r="H41" s="441">
        <v>0.32021670000000002</v>
      </c>
      <c r="I41" s="442">
        <v>0.28285709999999997</v>
      </c>
      <c r="J41" s="391">
        <v>0.12794649999999999</v>
      </c>
      <c r="K41" s="462">
        <v>7.1204600000000007E-2</v>
      </c>
      <c r="L41" s="395"/>
      <c r="M41" s="395">
        <v>9.2051000000000008E-3</v>
      </c>
      <c r="N41" s="395"/>
      <c r="O41" s="395">
        <v>2.2260499999999999E-2</v>
      </c>
      <c r="P41" s="395"/>
      <c r="Q41" s="395"/>
      <c r="R41" s="395">
        <v>2.5276300000000002E-2</v>
      </c>
      <c r="S41" s="463">
        <f t="shared" si="13"/>
        <v>0</v>
      </c>
      <c r="T41" s="463">
        <v>0.1897276</v>
      </c>
      <c r="U41" s="441"/>
      <c r="V41" s="458">
        <v>1987</v>
      </c>
      <c r="W41" s="459" t="s">
        <v>463</v>
      </c>
      <c r="X41" s="458" t="s">
        <v>561</v>
      </c>
      <c r="Y41" s="460" t="s">
        <v>16</v>
      </c>
      <c r="Z41" s="460" t="s">
        <v>48</v>
      </c>
      <c r="AA41" s="461" t="s">
        <v>314</v>
      </c>
      <c r="AB41" s="464">
        <f t="shared" si="15"/>
        <v>1</v>
      </c>
      <c r="AC41" s="465">
        <f t="shared" si="16"/>
        <v>0.5565185448605473</v>
      </c>
      <c r="AD41" s="466"/>
      <c r="AE41" s="466">
        <f>+M41/$J41</f>
        <v>7.1944914475972385E-2</v>
      </c>
      <c r="AF41" s="466"/>
      <c r="AG41" s="466">
        <f t="shared" si="21"/>
        <v>0.17398287565505896</v>
      </c>
      <c r="AH41" s="466"/>
      <c r="AI41" s="466"/>
      <c r="AJ41" s="466">
        <f t="shared" si="18"/>
        <v>0.1975536650084215</v>
      </c>
      <c r="AK41" s="467">
        <f t="shared" si="2"/>
        <v>0</v>
      </c>
    </row>
    <row r="42" spans="1:37" s="468" customFormat="1" ht="11.45" customHeight="1" x14ac:dyDescent="0.25">
      <c r="A42" s="458">
        <v>1981</v>
      </c>
      <c r="B42" s="459" t="s">
        <v>463</v>
      </c>
      <c r="C42" s="458" t="s">
        <v>561</v>
      </c>
      <c r="D42" s="460" t="s">
        <v>18</v>
      </c>
      <c r="E42" s="460" t="s">
        <v>49</v>
      </c>
      <c r="F42" s="461" t="s">
        <v>314</v>
      </c>
      <c r="G42" s="440">
        <v>0.38118560000000001</v>
      </c>
      <c r="H42" s="441">
        <v>0.31531589999999998</v>
      </c>
      <c r="I42" s="442">
        <v>0.28395359999999997</v>
      </c>
      <c r="J42" s="391">
        <v>0.1014477</v>
      </c>
      <c r="K42" s="462">
        <v>5.0954300000000001E-2</v>
      </c>
      <c r="L42" s="395"/>
      <c r="M42" s="395">
        <v>1.13784E-2</v>
      </c>
      <c r="N42" s="395"/>
      <c r="O42" s="395">
        <v>1.73308E-2</v>
      </c>
      <c r="P42" s="395"/>
      <c r="Q42" s="395"/>
      <c r="R42" s="395">
        <v>2.1784100000000001E-2</v>
      </c>
      <c r="S42" s="463">
        <f t="shared" si="13"/>
        <v>1.0000000000287557E-7</v>
      </c>
      <c r="T42" s="463">
        <v>0.1534335</v>
      </c>
      <c r="U42" s="441"/>
      <c r="V42" s="458">
        <v>1981</v>
      </c>
      <c r="W42" s="459" t="s">
        <v>463</v>
      </c>
      <c r="X42" s="458" t="s">
        <v>561</v>
      </c>
      <c r="Y42" s="460" t="s">
        <v>18</v>
      </c>
      <c r="Z42" s="460" t="s">
        <v>49</v>
      </c>
      <c r="AA42" s="461" t="s">
        <v>314</v>
      </c>
      <c r="AB42" s="464">
        <f t="shared" si="15"/>
        <v>1</v>
      </c>
      <c r="AC42" s="465">
        <f t="shared" si="16"/>
        <v>0.50227161384634644</v>
      </c>
      <c r="AD42" s="466"/>
      <c r="AE42" s="466">
        <f>+M42/$J42</f>
        <v>0.11216025597426063</v>
      </c>
      <c r="AF42" s="466"/>
      <c r="AG42" s="466">
        <f t="shared" si="21"/>
        <v>0.17083482424934227</v>
      </c>
      <c r="AH42" s="466"/>
      <c r="AI42" s="466"/>
      <c r="AJ42" s="466">
        <f t="shared" si="18"/>
        <v>0.21473232020045796</v>
      </c>
      <c r="AK42" s="467">
        <f t="shared" si="2"/>
        <v>9.8572959272846816E-7</v>
      </c>
    </row>
    <row r="43" spans="1:37" s="468" customFormat="1" ht="11.45" customHeight="1" x14ac:dyDescent="0.25">
      <c r="A43" s="458">
        <v>1975</v>
      </c>
      <c r="B43" s="459" t="s">
        <v>463</v>
      </c>
      <c r="C43" s="458" t="s">
        <v>561</v>
      </c>
      <c r="D43" s="460" t="s">
        <v>50</v>
      </c>
      <c r="E43" s="460" t="s">
        <v>51</v>
      </c>
      <c r="F43" s="461" t="s">
        <v>314</v>
      </c>
      <c r="G43" s="440">
        <v>0.38524849999999999</v>
      </c>
      <c r="H43" s="441">
        <v>0.31967509999999999</v>
      </c>
      <c r="I43" s="442">
        <v>0.28919909999999999</v>
      </c>
      <c r="J43" s="391">
        <v>0.1030329</v>
      </c>
      <c r="K43" s="462">
        <v>4.35083E-2</v>
      </c>
      <c r="L43" s="395"/>
      <c r="M43" s="395">
        <v>2.2874499999999999E-2</v>
      </c>
      <c r="N43" s="395"/>
      <c r="O43" s="395">
        <v>2.1225299999999999E-2</v>
      </c>
      <c r="P43" s="395"/>
      <c r="Q43" s="395"/>
      <c r="R43" s="395">
        <v>1.54249E-2</v>
      </c>
      <c r="S43" s="463">
        <f t="shared" si="13"/>
        <v>-1.0000000000287557E-7</v>
      </c>
      <c r="T43" s="463">
        <v>0.1469307</v>
      </c>
      <c r="U43" s="441"/>
      <c r="V43" s="458">
        <v>1975</v>
      </c>
      <c r="W43" s="459" t="s">
        <v>463</v>
      </c>
      <c r="X43" s="458" t="s">
        <v>561</v>
      </c>
      <c r="Y43" s="460" t="s">
        <v>50</v>
      </c>
      <c r="Z43" s="460" t="s">
        <v>51</v>
      </c>
      <c r="AA43" s="461" t="s">
        <v>314</v>
      </c>
      <c r="AB43" s="464">
        <f t="shared" si="15"/>
        <v>1</v>
      </c>
      <c r="AC43" s="465">
        <f t="shared" si="16"/>
        <v>0.42227579734240228</v>
      </c>
      <c r="AD43" s="466"/>
      <c r="AE43" s="466">
        <f>+M43/$J43</f>
        <v>0.22201160988383323</v>
      </c>
      <c r="AF43" s="466"/>
      <c r="AG43" s="466">
        <f t="shared" si="21"/>
        <v>0.2060050721662692</v>
      </c>
      <c r="AH43" s="466"/>
      <c r="AI43" s="466"/>
      <c r="AJ43" s="466">
        <f t="shared" si="18"/>
        <v>0.14970849117126667</v>
      </c>
      <c r="AK43" s="467">
        <f t="shared" si="2"/>
        <v>-9.7056377135196215E-7</v>
      </c>
    </row>
    <row r="44" spans="1:37" s="468" customFormat="1" ht="11.45" customHeight="1" x14ac:dyDescent="0.25">
      <c r="A44" s="458">
        <v>1971</v>
      </c>
      <c r="B44" s="459" t="s">
        <v>463</v>
      </c>
      <c r="C44" s="458" t="s">
        <v>561</v>
      </c>
      <c r="D44" s="460" t="s">
        <v>50</v>
      </c>
      <c r="E44" s="460" t="s">
        <v>52</v>
      </c>
      <c r="F44" s="461" t="s">
        <v>314</v>
      </c>
      <c r="G44" s="440">
        <v>0.40395730000000002</v>
      </c>
      <c r="H44" s="441">
        <v>0.34938590000000003</v>
      </c>
      <c r="I44" s="442">
        <v>0.31647890000000001</v>
      </c>
      <c r="J44" s="391">
        <v>7.6648900000000006E-2</v>
      </c>
      <c r="K44" s="462">
        <v>3.8975999999999997E-2</v>
      </c>
      <c r="L44" s="395"/>
      <c r="M44" s="395">
        <v>1.44224E-2</v>
      </c>
      <c r="N44" s="395"/>
      <c r="O44" s="395">
        <v>6.3283000000000002E-3</v>
      </c>
      <c r="P44" s="395"/>
      <c r="Q44" s="395"/>
      <c r="R44" s="395">
        <v>1.6922099999999999E-2</v>
      </c>
      <c r="S44" s="463">
        <f t="shared" si="13"/>
        <v>1.0000000000287557E-7</v>
      </c>
      <c r="T44" s="463">
        <v>0.1482542</v>
      </c>
      <c r="U44" s="441"/>
      <c r="V44" s="458">
        <v>1971</v>
      </c>
      <c r="W44" s="459" t="s">
        <v>463</v>
      </c>
      <c r="X44" s="458" t="s">
        <v>561</v>
      </c>
      <c r="Y44" s="460" t="s">
        <v>50</v>
      </c>
      <c r="Z44" s="460" t="s">
        <v>52</v>
      </c>
      <c r="AA44" s="461" t="s">
        <v>314</v>
      </c>
      <c r="AB44" s="464">
        <f t="shared" si="15"/>
        <v>1</v>
      </c>
      <c r="AC44" s="465">
        <f t="shared" si="16"/>
        <v>0.50850044814733142</v>
      </c>
      <c r="AD44" s="466"/>
      <c r="AE44" s="466">
        <f>+M44/$J44</f>
        <v>0.1881618653366193</v>
      </c>
      <c r="AF44" s="466"/>
      <c r="AG44" s="466">
        <f t="shared" si="21"/>
        <v>8.2562176365218551E-2</v>
      </c>
      <c r="AH44" s="466"/>
      <c r="AI44" s="466"/>
      <c r="AJ44" s="466">
        <f t="shared" si="18"/>
        <v>0.22077420550066598</v>
      </c>
      <c r="AK44" s="467">
        <f t="shared" si="2"/>
        <v>1.3046501647906439E-6</v>
      </c>
    </row>
    <row r="45" spans="1:37" s="468" customFormat="1" ht="11.45" customHeight="1" x14ac:dyDescent="0.25">
      <c r="A45" s="507">
        <v>2002</v>
      </c>
      <c r="B45" s="508" t="s">
        <v>464</v>
      </c>
      <c r="C45" s="507" t="s">
        <v>562</v>
      </c>
      <c r="D45" s="509" t="s">
        <v>10</v>
      </c>
      <c r="E45" s="509" t="s">
        <v>54</v>
      </c>
      <c r="F45" s="510" t="s">
        <v>416</v>
      </c>
      <c r="G45" s="511">
        <v>0.56055160000000004</v>
      </c>
      <c r="H45" s="512">
        <v>0.55734349999999999</v>
      </c>
      <c r="I45" s="513">
        <v>0.50498739999999998</v>
      </c>
      <c r="J45" s="514">
        <v>0.1270174</v>
      </c>
      <c r="K45" s="515">
        <v>0.1106023</v>
      </c>
      <c r="L45" s="516"/>
      <c r="M45" s="516"/>
      <c r="N45" s="516"/>
      <c r="O45" s="516">
        <v>4.5532999999999997E-3</v>
      </c>
      <c r="P45" s="516"/>
      <c r="Q45" s="516">
        <v>8.7819999999999999E-4</v>
      </c>
      <c r="R45" s="516">
        <v>6.9737000000000002E-3</v>
      </c>
      <c r="S45" s="517">
        <f t="shared" si="13"/>
        <v>4.0099000000000107E-3</v>
      </c>
      <c r="T45" s="517">
        <v>5.1082599999999999E-2</v>
      </c>
      <c r="U45" s="441"/>
      <c r="V45" s="507">
        <v>2002</v>
      </c>
      <c r="W45" s="508" t="s">
        <v>464</v>
      </c>
      <c r="X45" s="507" t="s">
        <v>562</v>
      </c>
      <c r="Y45" s="509" t="s">
        <v>10</v>
      </c>
      <c r="Z45" s="509" t="s">
        <v>54</v>
      </c>
      <c r="AA45" s="510" t="s">
        <v>416</v>
      </c>
      <c r="AB45" s="518">
        <f t="shared" si="15"/>
        <v>1</v>
      </c>
      <c r="AC45" s="519">
        <f t="shared" si="16"/>
        <v>0.870764950313894</v>
      </c>
      <c r="AD45" s="520"/>
      <c r="AE45" s="520"/>
      <c r="AF45" s="520"/>
      <c r="AG45" s="520">
        <f t="shared" si="21"/>
        <v>3.5847844468553124E-2</v>
      </c>
      <c r="AH45" s="520"/>
      <c r="AI45" s="520">
        <f>+Q45/$J45</f>
        <v>6.9140133556504857E-3</v>
      </c>
      <c r="AJ45" s="520">
        <f t="shared" si="18"/>
        <v>5.4903501410043035E-2</v>
      </c>
      <c r="AK45" s="521">
        <f t="shared" si="2"/>
        <v>3.1569690451859311E-2</v>
      </c>
    </row>
    <row r="46" spans="1:37" s="468" customFormat="1" ht="11.45" customHeight="1" x14ac:dyDescent="0.25">
      <c r="A46" s="458">
        <v>2013</v>
      </c>
      <c r="B46" s="459" t="s">
        <v>465</v>
      </c>
      <c r="C46" s="458" t="s">
        <v>564</v>
      </c>
      <c r="D46" s="460" t="s">
        <v>20</v>
      </c>
      <c r="E46" s="460" t="s">
        <v>55</v>
      </c>
      <c r="F46" s="461" t="s">
        <v>416</v>
      </c>
      <c r="G46" s="440">
        <v>0.51724139999999996</v>
      </c>
      <c r="H46" s="441">
        <v>0.50905409999999995</v>
      </c>
      <c r="I46" s="442">
        <v>0.49105650000000001</v>
      </c>
      <c r="J46" s="391">
        <v>0.11182599999999999</v>
      </c>
      <c r="K46" s="462">
        <v>8.2859600000000005E-2</v>
      </c>
      <c r="L46" s="395"/>
      <c r="M46" s="395"/>
      <c r="N46" s="395"/>
      <c r="O46" s="395"/>
      <c r="P46" s="395"/>
      <c r="Q46" s="395"/>
      <c r="R46" s="395">
        <v>2.89664E-2</v>
      </c>
      <c r="S46" s="463">
        <f t="shared" si="13"/>
        <v>0</v>
      </c>
      <c r="T46" s="463">
        <v>0.1248403</v>
      </c>
      <c r="U46" s="441"/>
      <c r="V46" s="458">
        <v>2013</v>
      </c>
      <c r="W46" s="459" t="s">
        <v>465</v>
      </c>
      <c r="X46" s="458" t="s">
        <v>564</v>
      </c>
      <c r="Y46" s="460" t="s">
        <v>20</v>
      </c>
      <c r="Z46" s="460" t="s">
        <v>55</v>
      </c>
      <c r="AA46" s="461" t="s">
        <v>416</v>
      </c>
      <c r="AB46" s="464">
        <f t="shared" si="15"/>
        <v>1</v>
      </c>
      <c r="AC46" s="465">
        <f t="shared" si="16"/>
        <v>0.74096900541913335</v>
      </c>
      <c r="AD46" s="466"/>
      <c r="AE46" s="466"/>
      <c r="AF46" s="466"/>
      <c r="AG46" s="466"/>
      <c r="AH46" s="466"/>
      <c r="AI46" s="466"/>
      <c r="AJ46" s="466">
        <f t="shared" si="18"/>
        <v>0.2590309945808667</v>
      </c>
      <c r="AK46" s="467">
        <f t="shared" si="2"/>
        <v>0</v>
      </c>
    </row>
    <row r="47" spans="1:37" s="468" customFormat="1" ht="11.45" customHeight="1" x14ac:dyDescent="0.25">
      <c r="A47" s="458">
        <v>2010</v>
      </c>
      <c r="B47" s="459" t="s">
        <v>465</v>
      </c>
      <c r="C47" s="458" t="s">
        <v>564</v>
      </c>
      <c r="D47" s="460" t="s">
        <v>4</v>
      </c>
      <c r="E47" s="460" t="s">
        <v>56</v>
      </c>
      <c r="F47" s="461" t="s">
        <v>416</v>
      </c>
      <c r="G47" s="440">
        <v>0.49671860000000001</v>
      </c>
      <c r="H47" s="441">
        <v>0.49920170000000003</v>
      </c>
      <c r="I47" s="442">
        <v>0.48227530000000002</v>
      </c>
      <c r="J47" s="391">
        <v>0.1136006</v>
      </c>
      <c r="K47" s="462">
        <v>9.5346700000000006E-2</v>
      </c>
      <c r="L47" s="395"/>
      <c r="M47" s="395"/>
      <c r="N47" s="395"/>
      <c r="O47" s="395"/>
      <c r="P47" s="395"/>
      <c r="Q47" s="395"/>
      <c r="R47" s="395">
        <v>1.82539E-2</v>
      </c>
      <c r="S47" s="463">
        <f t="shared" si="13"/>
        <v>0</v>
      </c>
      <c r="T47" s="463">
        <v>0.11376699999999999</v>
      </c>
      <c r="U47" s="441"/>
      <c r="V47" s="458">
        <v>2010</v>
      </c>
      <c r="W47" s="459" t="s">
        <v>465</v>
      </c>
      <c r="X47" s="458" t="s">
        <v>564</v>
      </c>
      <c r="Y47" s="460" t="s">
        <v>4</v>
      </c>
      <c r="Z47" s="460" t="s">
        <v>56</v>
      </c>
      <c r="AA47" s="461" t="s">
        <v>416</v>
      </c>
      <c r="AB47" s="464">
        <f t="shared" si="15"/>
        <v>1</v>
      </c>
      <c r="AC47" s="465">
        <f t="shared" si="16"/>
        <v>0.83931510925118358</v>
      </c>
      <c r="AD47" s="466"/>
      <c r="AE47" s="466"/>
      <c r="AF47" s="466"/>
      <c r="AG47" s="466"/>
      <c r="AH47" s="466"/>
      <c r="AI47" s="466"/>
      <c r="AJ47" s="466">
        <f t="shared" si="18"/>
        <v>0.16068489074881648</v>
      </c>
      <c r="AK47" s="467">
        <f t="shared" si="2"/>
        <v>0</v>
      </c>
    </row>
    <row r="48" spans="1:37" s="468" customFormat="1" ht="11.45" customHeight="1" x14ac:dyDescent="0.25">
      <c r="A48" s="458">
        <v>2007</v>
      </c>
      <c r="B48" s="459" t="s">
        <v>465</v>
      </c>
      <c r="C48" s="458" t="s">
        <v>564</v>
      </c>
      <c r="D48" s="460" t="s">
        <v>6</v>
      </c>
      <c r="E48" s="460" t="s">
        <v>57</v>
      </c>
      <c r="F48" s="461" t="s">
        <v>416</v>
      </c>
      <c r="G48" s="440">
        <v>0.53305919999999996</v>
      </c>
      <c r="H48" s="441">
        <v>0.53587309999999999</v>
      </c>
      <c r="I48" s="442">
        <v>0.52261769999999996</v>
      </c>
      <c r="J48" s="391">
        <v>0.1034586</v>
      </c>
      <c r="K48" s="462">
        <v>8.64901E-2</v>
      </c>
      <c r="L48" s="395"/>
      <c r="M48" s="395"/>
      <c r="N48" s="395"/>
      <c r="O48" s="395"/>
      <c r="P48" s="395"/>
      <c r="Q48" s="395"/>
      <c r="R48" s="395">
        <v>1.6968500000000001E-2</v>
      </c>
      <c r="S48" s="463">
        <f t="shared" si="13"/>
        <v>0</v>
      </c>
      <c r="T48" s="463">
        <v>0.1242673</v>
      </c>
      <c r="U48" s="441"/>
      <c r="V48" s="458">
        <v>2007</v>
      </c>
      <c r="W48" s="459" t="s">
        <v>465</v>
      </c>
      <c r="X48" s="458" t="s">
        <v>564</v>
      </c>
      <c r="Y48" s="460" t="s">
        <v>6</v>
      </c>
      <c r="Z48" s="460" t="s">
        <v>57</v>
      </c>
      <c r="AA48" s="461" t="s">
        <v>416</v>
      </c>
      <c r="AB48" s="464">
        <f t="shared" si="15"/>
        <v>1</v>
      </c>
      <c r="AC48" s="465">
        <f t="shared" si="16"/>
        <v>0.83598753511066259</v>
      </c>
      <c r="AD48" s="466"/>
      <c r="AE48" s="466"/>
      <c r="AF48" s="466"/>
      <c r="AG48" s="466"/>
      <c r="AH48" s="466"/>
      <c r="AI48" s="466"/>
      <c r="AJ48" s="466">
        <f t="shared" si="18"/>
        <v>0.16401246488933738</v>
      </c>
      <c r="AK48" s="467">
        <f t="shared" si="2"/>
        <v>0</v>
      </c>
    </row>
    <row r="49" spans="1:37" s="468" customFormat="1" ht="11.45" customHeight="1" x14ac:dyDescent="0.25">
      <c r="A49" s="458">
        <v>2004</v>
      </c>
      <c r="B49" s="459" t="s">
        <v>465</v>
      </c>
      <c r="C49" s="458" t="s">
        <v>564</v>
      </c>
      <c r="D49" s="460" t="s">
        <v>8</v>
      </c>
      <c r="E49" s="460" t="s">
        <v>59</v>
      </c>
      <c r="F49" s="461" t="s">
        <v>314</v>
      </c>
      <c r="G49" s="440">
        <v>0.50573489999999999</v>
      </c>
      <c r="H49" s="441">
        <v>0.50826510000000003</v>
      </c>
      <c r="I49" s="442">
        <v>0.50565110000000002</v>
      </c>
      <c r="J49" s="391">
        <v>8.2210800000000001E-2</v>
      </c>
      <c r="K49" s="462">
        <v>8.2210800000000001E-2</v>
      </c>
      <c r="L49" s="395"/>
      <c r="M49" s="395"/>
      <c r="N49" s="395"/>
      <c r="O49" s="395"/>
      <c r="P49" s="395"/>
      <c r="Q49" s="395"/>
      <c r="R49" s="395">
        <v>0</v>
      </c>
      <c r="S49" s="463">
        <f t="shared" si="13"/>
        <v>0</v>
      </c>
      <c r="T49" s="463">
        <v>4.8519199999999998E-2</v>
      </c>
      <c r="U49" s="441"/>
      <c r="V49" s="458">
        <v>2004</v>
      </c>
      <c r="W49" s="459" t="s">
        <v>465</v>
      </c>
      <c r="X49" s="458" t="s">
        <v>564</v>
      </c>
      <c r="Y49" s="460" t="s">
        <v>8</v>
      </c>
      <c r="Z49" s="460" t="s">
        <v>59</v>
      </c>
      <c r="AA49" s="461" t="s">
        <v>314</v>
      </c>
      <c r="AB49" s="464">
        <f t="shared" si="15"/>
        <v>1</v>
      </c>
      <c r="AC49" s="465">
        <f t="shared" si="16"/>
        <v>1</v>
      </c>
      <c r="AD49" s="466"/>
      <c r="AE49" s="466"/>
      <c r="AF49" s="466"/>
      <c r="AG49" s="466"/>
      <c r="AH49" s="466"/>
      <c r="AI49" s="466"/>
      <c r="AJ49" s="466">
        <f t="shared" si="18"/>
        <v>0</v>
      </c>
      <c r="AK49" s="467">
        <f t="shared" si="2"/>
        <v>0</v>
      </c>
    </row>
    <row r="50" spans="1:37" s="468" customFormat="1" ht="11.45" customHeight="1" x14ac:dyDescent="0.25">
      <c r="A50" s="469">
        <v>2013</v>
      </c>
      <c r="B50" s="470" t="s">
        <v>466</v>
      </c>
      <c r="C50" s="469" t="s">
        <v>565</v>
      </c>
      <c r="D50" s="471" t="s">
        <v>20</v>
      </c>
      <c r="E50" s="471" t="s">
        <v>60</v>
      </c>
      <c r="F50" s="472" t="s">
        <v>314</v>
      </c>
      <c r="G50" s="473">
        <v>0.45710230000000002</v>
      </c>
      <c r="H50" s="474">
        <v>0.293157</v>
      </c>
      <c r="I50" s="475">
        <v>0.25790190000000002</v>
      </c>
      <c r="J50" s="393">
        <v>0.2052271</v>
      </c>
      <c r="K50" s="476">
        <v>0.16394829999999999</v>
      </c>
      <c r="L50" s="394"/>
      <c r="M50" s="394">
        <v>1.7055600000000001E-2</v>
      </c>
      <c r="N50" s="394"/>
      <c r="O50" s="394">
        <v>3.5660000000000002E-3</v>
      </c>
      <c r="P50" s="394">
        <v>3.7095000000000001E-3</v>
      </c>
      <c r="Q50" s="394">
        <v>3.7058999999999998E-3</v>
      </c>
      <c r="R50" s="394">
        <v>1.32418E-2</v>
      </c>
      <c r="S50" s="477">
        <f t="shared" si="13"/>
        <v>0</v>
      </c>
      <c r="T50" s="477">
        <v>0.1380246</v>
      </c>
      <c r="U50" s="441"/>
      <c r="V50" s="469">
        <v>2013</v>
      </c>
      <c r="W50" s="470" t="s">
        <v>466</v>
      </c>
      <c r="X50" s="469" t="s">
        <v>565</v>
      </c>
      <c r="Y50" s="471" t="s">
        <v>20</v>
      </c>
      <c r="Z50" s="471" t="s">
        <v>60</v>
      </c>
      <c r="AA50" s="472" t="s">
        <v>314</v>
      </c>
      <c r="AB50" s="478">
        <f t="shared" si="15"/>
        <v>1</v>
      </c>
      <c r="AC50" s="479">
        <f t="shared" si="16"/>
        <v>0.79886282074833193</v>
      </c>
      <c r="AD50" s="480"/>
      <c r="AE50" s="480">
        <f t="shared" ref="AE50:AE64" si="22">+M50/$J50</f>
        <v>8.3105983566497801E-2</v>
      </c>
      <c r="AF50" s="480"/>
      <c r="AG50" s="480">
        <f t="shared" ref="AG50:AI55" si="23">+O50/$J50</f>
        <v>1.7375872874488798E-2</v>
      </c>
      <c r="AH50" s="480">
        <f t="shared" si="23"/>
        <v>1.8075098269185699E-2</v>
      </c>
      <c r="AI50" s="480">
        <f t="shared" si="23"/>
        <v>1.8057556726182849E-2</v>
      </c>
      <c r="AJ50" s="480">
        <f t="shared" si="18"/>
        <v>6.4522667815312892E-2</v>
      </c>
      <c r="AK50" s="481">
        <f t="shared" si="2"/>
        <v>0</v>
      </c>
    </row>
    <row r="51" spans="1:37" s="468" customFormat="1" ht="11.45" customHeight="1" x14ac:dyDescent="0.25">
      <c r="A51" s="458">
        <v>2010</v>
      </c>
      <c r="B51" s="459" t="s">
        <v>466</v>
      </c>
      <c r="C51" s="458" t="s">
        <v>565</v>
      </c>
      <c r="D51" s="460" t="s">
        <v>4</v>
      </c>
      <c r="E51" s="460" t="s">
        <v>61</v>
      </c>
      <c r="F51" s="461" t="s">
        <v>314</v>
      </c>
      <c r="G51" s="440">
        <v>0.44748130000000003</v>
      </c>
      <c r="H51" s="441">
        <v>0.29052810000000001</v>
      </c>
      <c r="I51" s="442">
        <v>0.25633</v>
      </c>
      <c r="J51" s="391">
        <v>0.20760239999999999</v>
      </c>
      <c r="K51" s="462">
        <v>0.16052</v>
      </c>
      <c r="L51" s="395"/>
      <c r="M51" s="395">
        <v>2.1966300000000001E-2</v>
      </c>
      <c r="N51" s="395"/>
      <c r="O51" s="395">
        <v>5.2719999999999998E-3</v>
      </c>
      <c r="P51" s="395">
        <v>1.5608E-3</v>
      </c>
      <c r="Q51" s="395">
        <v>1.0686999999999999E-3</v>
      </c>
      <c r="R51" s="395">
        <v>1.7214699999999999E-2</v>
      </c>
      <c r="S51" s="463">
        <f t="shared" si="13"/>
        <v>-1.0000000000287557E-7</v>
      </c>
      <c r="T51" s="463">
        <v>0.13830970000000001</v>
      </c>
      <c r="U51" s="441"/>
      <c r="V51" s="458">
        <v>2010</v>
      </c>
      <c r="W51" s="459" t="s">
        <v>466</v>
      </c>
      <c r="X51" s="458" t="s">
        <v>565</v>
      </c>
      <c r="Y51" s="460" t="s">
        <v>4</v>
      </c>
      <c r="Z51" s="460" t="s">
        <v>61</v>
      </c>
      <c r="AA51" s="461" t="s">
        <v>314</v>
      </c>
      <c r="AB51" s="464">
        <f t="shared" si="15"/>
        <v>1</v>
      </c>
      <c r="AC51" s="465">
        <f t="shared" si="16"/>
        <v>0.77320878756700306</v>
      </c>
      <c r="AD51" s="466"/>
      <c r="AE51" s="466">
        <f t="shared" si="22"/>
        <v>0.1058094704107467</v>
      </c>
      <c r="AF51" s="466"/>
      <c r="AG51" s="466">
        <f t="shared" si="23"/>
        <v>2.5394696785778971E-2</v>
      </c>
      <c r="AH51" s="466">
        <f t="shared" si="23"/>
        <v>7.5182175157897987E-3</v>
      </c>
      <c r="AI51" s="466">
        <f t="shared" si="23"/>
        <v>5.1478210271172203E-3</v>
      </c>
      <c r="AJ51" s="466">
        <f t="shared" si="18"/>
        <v>8.2921488383563974E-2</v>
      </c>
      <c r="AK51" s="467">
        <f t="shared" si="2"/>
        <v>-4.8168999988718042E-7</v>
      </c>
    </row>
    <row r="52" spans="1:37" s="468" customFormat="1" ht="11.45" customHeight="1" x14ac:dyDescent="0.25">
      <c r="A52" s="458">
        <v>2007</v>
      </c>
      <c r="B52" s="459" t="s">
        <v>466</v>
      </c>
      <c r="C52" s="458" t="s">
        <v>565</v>
      </c>
      <c r="D52" s="460" t="s">
        <v>6</v>
      </c>
      <c r="E52" s="460" t="s">
        <v>62</v>
      </c>
      <c r="F52" s="461" t="s">
        <v>314</v>
      </c>
      <c r="G52" s="440">
        <v>0.44636350000000002</v>
      </c>
      <c r="H52" s="441">
        <v>0.29253089999999998</v>
      </c>
      <c r="I52" s="442">
        <v>0.2512915</v>
      </c>
      <c r="J52" s="391">
        <v>0.2001645</v>
      </c>
      <c r="K52" s="462">
        <v>0.1462234</v>
      </c>
      <c r="L52" s="395"/>
      <c r="M52" s="395">
        <v>3.1583100000000003E-2</v>
      </c>
      <c r="N52" s="395"/>
      <c r="O52" s="395">
        <v>3.3809999999999999E-3</v>
      </c>
      <c r="P52" s="395">
        <v>9.8480000000000009E-4</v>
      </c>
      <c r="Q52" s="395">
        <v>1.9645000000000001E-3</v>
      </c>
      <c r="R52" s="395">
        <v>1.6027599999999999E-2</v>
      </c>
      <c r="S52" s="463">
        <f t="shared" si="13"/>
        <v>9.9999999975119991E-8</v>
      </c>
      <c r="T52" s="463">
        <v>0.17023949999999999</v>
      </c>
      <c r="U52" s="441"/>
      <c r="V52" s="458">
        <v>2007</v>
      </c>
      <c r="W52" s="459" t="s">
        <v>466</v>
      </c>
      <c r="X52" s="458" t="s">
        <v>565</v>
      </c>
      <c r="Y52" s="460" t="s">
        <v>6</v>
      </c>
      <c r="Z52" s="460" t="s">
        <v>62</v>
      </c>
      <c r="AA52" s="461" t="s">
        <v>314</v>
      </c>
      <c r="AB52" s="464">
        <f t="shared" si="15"/>
        <v>1</v>
      </c>
      <c r="AC52" s="465">
        <f t="shared" si="16"/>
        <v>0.73051615046624152</v>
      </c>
      <c r="AD52" s="466"/>
      <c r="AE52" s="466">
        <f t="shared" si="22"/>
        <v>0.15778572124427659</v>
      </c>
      <c r="AF52" s="466"/>
      <c r="AG52" s="466">
        <f t="shared" si="23"/>
        <v>1.6891107064439498E-2</v>
      </c>
      <c r="AH52" s="466">
        <f t="shared" si="23"/>
        <v>4.9199533383791835E-3</v>
      </c>
      <c r="AI52" s="466">
        <f t="shared" si="23"/>
        <v>9.8144276332716354E-3</v>
      </c>
      <c r="AJ52" s="466">
        <f t="shared" si="18"/>
        <v>8.0072140664303612E-2</v>
      </c>
      <c r="AK52" s="467">
        <f t="shared" si="2"/>
        <v>4.995890879877507E-7</v>
      </c>
    </row>
    <row r="53" spans="1:37" s="468" customFormat="1" ht="11.45" customHeight="1" x14ac:dyDescent="0.25">
      <c r="A53" s="458">
        <v>2004</v>
      </c>
      <c r="B53" s="459" t="s">
        <v>466</v>
      </c>
      <c r="C53" s="458" t="s">
        <v>565</v>
      </c>
      <c r="D53" s="460" t="s">
        <v>8</v>
      </c>
      <c r="E53" s="460" t="s">
        <v>63</v>
      </c>
      <c r="F53" s="461" t="s">
        <v>314</v>
      </c>
      <c r="G53" s="440">
        <v>0.46580969999999999</v>
      </c>
      <c r="H53" s="441">
        <v>0.30434899999999998</v>
      </c>
      <c r="I53" s="442">
        <v>0.26582909999999998</v>
      </c>
      <c r="J53" s="391">
        <v>0.2068538</v>
      </c>
      <c r="K53" s="462">
        <v>0.1508409</v>
      </c>
      <c r="L53" s="395"/>
      <c r="M53" s="395">
        <v>2.76555E-2</v>
      </c>
      <c r="N53" s="395"/>
      <c r="O53" s="395">
        <v>6.1285999999999997E-3</v>
      </c>
      <c r="P53" s="395">
        <v>2.0760000000000002E-3</v>
      </c>
      <c r="Q53" s="395">
        <v>6.1749999999999999E-3</v>
      </c>
      <c r="R53" s="395">
        <v>1.39778E-2</v>
      </c>
      <c r="S53" s="463">
        <f t="shared" si="13"/>
        <v>0</v>
      </c>
      <c r="T53" s="463">
        <v>0.17399049999999999</v>
      </c>
      <c r="U53" s="441"/>
      <c r="V53" s="458">
        <v>2004</v>
      </c>
      <c r="W53" s="459" t="s">
        <v>466</v>
      </c>
      <c r="X53" s="458" t="s">
        <v>565</v>
      </c>
      <c r="Y53" s="460" t="s">
        <v>8</v>
      </c>
      <c r="Z53" s="460" t="s">
        <v>63</v>
      </c>
      <c r="AA53" s="461" t="s">
        <v>314</v>
      </c>
      <c r="AB53" s="464">
        <f t="shared" si="15"/>
        <v>1</v>
      </c>
      <c r="AC53" s="465">
        <f t="shared" si="16"/>
        <v>0.72921503013239297</v>
      </c>
      <c r="AD53" s="466"/>
      <c r="AE53" s="466">
        <f t="shared" si="22"/>
        <v>0.13369587602451585</v>
      </c>
      <c r="AF53" s="466"/>
      <c r="AG53" s="466">
        <f t="shared" si="23"/>
        <v>2.9627688734748889E-2</v>
      </c>
      <c r="AH53" s="466">
        <f t="shared" si="23"/>
        <v>1.0036073787380266E-2</v>
      </c>
      <c r="AI53" s="466">
        <f t="shared" si="23"/>
        <v>2.9852001751962013E-2</v>
      </c>
      <c r="AJ53" s="466">
        <f t="shared" si="18"/>
        <v>6.7573329568999946E-2</v>
      </c>
      <c r="AK53" s="467">
        <f t="shared" si="2"/>
        <v>0</v>
      </c>
    </row>
    <row r="54" spans="1:37" s="468" customFormat="1" ht="11.45" customHeight="1" x14ac:dyDescent="0.25">
      <c r="A54" s="458">
        <v>2002</v>
      </c>
      <c r="B54" s="459" t="s">
        <v>466</v>
      </c>
      <c r="C54" s="458" t="s">
        <v>565</v>
      </c>
      <c r="D54" s="460" t="s">
        <v>10</v>
      </c>
      <c r="E54" s="460" t="s">
        <v>64</v>
      </c>
      <c r="F54" s="461" t="s">
        <v>314</v>
      </c>
      <c r="G54" s="440">
        <v>0.46390369999999997</v>
      </c>
      <c r="H54" s="441">
        <v>0.29598849999999999</v>
      </c>
      <c r="I54" s="442">
        <v>0.25545669999999998</v>
      </c>
      <c r="J54" s="391">
        <v>0.2091565</v>
      </c>
      <c r="K54" s="462">
        <v>0.14947440000000001</v>
      </c>
      <c r="L54" s="395"/>
      <c r="M54" s="395">
        <v>2.81169E-2</v>
      </c>
      <c r="N54" s="395"/>
      <c r="O54" s="395">
        <v>6.5126999999999997E-3</v>
      </c>
      <c r="P54" s="395">
        <v>2.1405E-3</v>
      </c>
      <c r="Q54" s="395">
        <v>1.09675E-2</v>
      </c>
      <c r="R54" s="395">
        <v>1.19445E-2</v>
      </c>
      <c r="S54" s="463">
        <f t="shared" si="13"/>
        <v>0</v>
      </c>
      <c r="T54" s="463">
        <v>0.1627931</v>
      </c>
      <c r="U54" s="441"/>
      <c r="V54" s="458">
        <v>2002</v>
      </c>
      <c r="W54" s="459" t="s">
        <v>466</v>
      </c>
      <c r="X54" s="458" t="s">
        <v>565</v>
      </c>
      <c r="Y54" s="460" t="s">
        <v>10</v>
      </c>
      <c r="Z54" s="460" t="s">
        <v>64</v>
      </c>
      <c r="AA54" s="461" t="s">
        <v>314</v>
      </c>
      <c r="AB54" s="464">
        <f t="shared" si="15"/>
        <v>1</v>
      </c>
      <c r="AC54" s="465">
        <f t="shared" si="16"/>
        <v>0.71465338155878499</v>
      </c>
      <c r="AD54" s="466"/>
      <c r="AE54" s="466">
        <f t="shared" si="22"/>
        <v>0.13442996034070182</v>
      </c>
      <c r="AF54" s="466"/>
      <c r="AG54" s="466">
        <f t="shared" si="23"/>
        <v>3.11379278195992E-2</v>
      </c>
      <c r="AH54" s="466">
        <f t="shared" si="23"/>
        <v>1.0233963563169206E-2</v>
      </c>
      <c r="AI54" s="466">
        <f t="shared" si="23"/>
        <v>5.2436811669730563E-2</v>
      </c>
      <c r="AJ54" s="466">
        <f t="shared" si="18"/>
        <v>5.7107955048014289E-2</v>
      </c>
      <c r="AK54" s="467">
        <f t="shared" si="2"/>
        <v>0</v>
      </c>
    </row>
    <row r="55" spans="1:37" s="468" customFormat="1" ht="11.45" customHeight="1" x14ac:dyDescent="0.25">
      <c r="A55" s="458">
        <v>1996</v>
      </c>
      <c r="B55" s="459" t="s">
        <v>466</v>
      </c>
      <c r="C55" s="458" t="s">
        <v>565</v>
      </c>
      <c r="D55" s="460" t="s">
        <v>12</v>
      </c>
      <c r="E55" s="460" t="s">
        <v>65</v>
      </c>
      <c r="F55" s="461" t="s">
        <v>314</v>
      </c>
      <c r="G55" s="440">
        <v>0.4306256</v>
      </c>
      <c r="H55" s="441">
        <v>0.29283959999999998</v>
      </c>
      <c r="I55" s="442">
        <v>0.25580829999999999</v>
      </c>
      <c r="J55" s="391">
        <v>0.16970109999999999</v>
      </c>
      <c r="K55" s="462">
        <v>0.1169331</v>
      </c>
      <c r="L55" s="395"/>
      <c r="M55" s="395">
        <v>1.8821299999999999E-2</v>
      </c>
      <c r="N55" s="395"/>
      <c r="O55" s="395">
        <v>3.3673000000000002E-3</v>
      </c>
      <c r="P55" s="395">
        <v>7.4310000000000001E-4</v>
      </c>
      <c r="Q55" s="395">
        <v>5.8659999999999997E-3</v>
      </c>
      <c r="R55" s="395">
        <v>2.3970399999999999E-2</v>
      </c>
      <c r="S55" s="463">
        <f t="shared" si="13"/>
        <v>-1.0000000000287557E-7</v>
      </c>
      <c r="T55" s="463">
        <v>0.1750005</v>
      </c>
      <c r="U55" s="441"/>
      <c r="V55" s="458">
        <v>1996</v>
      </c>
      <c r="W55" s="459" t="s">
        <v>466</v>
      </c>
      <c r="X55" s="458" t="s">
        <v>565</v>
      </c>
      <c r="Y55" s="460" t="s">
        <v>12</v>
      </c>
      <c r="Z55" s="460" t="s">
        <v>65</v>
      </c>
      <c r="AA55" s="461" t="s">
        <v>314</v>
      </c>
      <c r="AB55" s="464">
        <f t="shared" si="15"/>
        <v>1</v>
      </c>
      <c r="AC55" s="465">
        <f t="shared" si="16"/>
        <v>0.68905328250671327</v>
      </c>
      <c r="AD55" s="466"/>
      <c r="AE55" s="466">
        <f t="shared" si="22"/>
        <v>0.11090853270839141</v>
      </c>
      <c r="AF55" s="466"/>
      <c r="AG55" s="466">
        <f t="shared" si="23"/>
        <v>1.9842534904016534E-2</v>
      </c>
      <c r="AH55" s="466">
        <f t="shared" si="23"/>
        <v>4.3788755641536795E-3</v>
      </c>
      <c r="AI55" s="466">
        <f t="shared" si="23"/>
        <v>3.4566658672218385E-2</v>
      </c>
      <c r="AJ55" s="466">
        <f t="shared" si="18"/>
        <v>0.14125070491587857</v>
      </c>
      <c r="AK55" s="467">
        <f t="shared" si="2"/>
        <v>-5.8927137192021917E-7</v>
      </c>
    </row>
    <row r="56" spans="1:37" s="468" customFormat="1" ht="11.45" customHeight="1" x14ac:dyDescent="0.25">
      <c r="A56" s="496">
        <v>1992</v>
      </c>
      <c r="B56" s="497" t="s">
        <v>466</v>
      </c>
      <c r="C56" s="496" t="s">
        <v>565</v>
      </c>
      <c r="D56" s="498" t="s">
        <v>14</v>
      </c>
      <c r="E56" s="498" t="s">
        <v>66</v>
      </c>
      <c r="F56" s="499" t="s">
        <v>314</v>
      </c>
      <c r="G56" s="443">
        <v>0.4001768</v>
      </c>
      <c r="H56" s="444">
        <v>0.2318491</v>
      </c>
      <c r="I56" s="445">
        <v>0.205344</v>
      </c>
      <c r="J56" s="400">
        <v>0.24121000000000001</v>
      </c>
      <c r="K56" s="501">
        <v>0.14470450000000001</v>
      </c>
      <c r="L56" s="401"/>
      <c r="M56" s="401">
        <v>3.1891299999999997E-2</v>
      </c>
      <c r="N56" s="401"/>
      <c r="O56" s="401">
        <v>3.261E-3</v>
      </c>
      <c r="P56" s="401"/>
      <c r="Q56" s="401"/>
      <c r="R56" s="401">
        <v>6.1353199999999997E-2</v>
      </c>
      <c r="S56" s="502">
        <f t="shared" si="13"/>
        <v>0</v>
      </c>
      <c r="T56" s="502">
        <v>0.1339748</v>
      </c>
      <c r="U56" s="441"/>
      <c r="V56" s="496">
        <v>1992</v>
      </c>
      <c r="W56" s="497" t="s">
        <v>466</v>
      </c>
      <c r="X56" s="496" t="s">
        <v>565</v>
      </c>
      <c r="Y56" s="498" t="s">
        <v>14</v>
      </c>
      <c r="Z56" s="498" t="s">
        <v>66</v>
      </c>
      <c r="AA56" s="499" t="s">
        <v>314</v>
      </c>
      <c r="AB56" s="503">
        <f t="shared" si="15"/>
        <v>1</v>
      </c>
      <c r="AC56" s="504">
        <f t="shared" si="16"/>
        <v>0.59991086605032962</v>
      </c>
      <c r="AD56" s="505"/>
      <c r="AE56" s="505">
        <f t="shared" si="22"/>
        <v>0.13221383856390695</v>
      </c>
      <c r="AF56" s="505"/>
      <c r="AG56" s="505">
        <f t="shared" ref="AG56:AG64" si="24">+O56/$J56</f>
        <v>1.3519339994195929E-2</v>
      </c>
      <c r="AH56" s="505"/>
      <c r="AI56" s="505"/>
      <c r="AJ56" s="505">
        <f t="shared" si="18"/>
        <v>0.25435595539156747</v>
      </c>
      <c r="AK56" s="506">
        <f t="shared" si="2"/>
        <v>0</v>
      </c>
    </row>
    <row r="57" spans="1:37" s="468" customFormat="1" ht="11.45" customHeight="1" x14ac:dyDescent="0.25">
      <c r="A57" s="458">
        <v>2013</v>
      </c>
      <c r="B57" s="459" t="s">
        <v>467</v>
      </c>
      <c r="C57" s="458" t="s">
        <v>559</v>
      </c>
      <c r="D57" s="460" t="s">
        <v>20</v>
      </c>
      <c r="E57" s="460" t="s">
        <v>67</v>
      </c>
      <c r="F57" s="461" t="s">
        <v>314</v>
      </c>
      <c r="G57" s="440">
        <v>0.47562890000000002</v>
      </c>
      <c r="H57" s="441">
        <v>0.2907267</v>
      </c>
      <c r="I57" s="442">
        <v>0.24920829999999999</v>
      </c>
      <c r="J57" s="391">
        <v>0.23573759999999999</v>
      </c>
      <c r="K57" s="462">
        <v>0.15542069999999999</v>
      </c>
      <c r="L57" s="395"/>
      <c r="M57" s="395">
        <v>1.51437E-2</v>
      </c>
      <c r="N57" s="395">
        <v>1.3125E-2</v>
      </c>
      <c r="O57" s="395">
        <v>1.55955E-2</v>
      </c>
      <c r="P57" s="395">
        <v>7.5744999999999996E-3</v>
      </c>
      <c r="Q57" s="395">
        <v>1.9395900000000001E-2</v>
      </c>
      <c r="R57" s="395">
        <v>9.4052000000000007E-3</v>
      </c>
      <c r="S57" s="463">
        <f t="shared" si="13"/>
        <v>7.709999999996886E-5</v>
      </c>
      <c r="T57" s="463">
        <v>0.3214051</v>
      </c>
      <c r="U57" s="441"/>
      <c r="V57" s="458">
        <v>2013</v>
      </c>
      <c r="W57" s="459" t="s">
        <v>467</v>
      </c>
      <c r="X57" s="458" t="s">
        <v>559</v>
      </c>
      <c r="Y57" s="460" t="s">
        <v>20</v>
      </c>
      <c r="Z57" s="460" t="s">
        <v>67</v>
      </c>
      <c r="AA57" s="461" t="s">
        <v>314</v>
      </c>
      <c r="AB57" s="464">
        <f t="shared" si="15"/>
        <v>1</v>
      </c>
      <c r="AC57" s="465">
        <f t="shared" si="16"/>
        <v>0.65929533515230498</v>
      </c>
      <c r="AD57" s="466"/>
      <c r="AE57" s="466">
        <f t="shared" si="22"/>
        <v>6.4239646115002449E-2</v>
      </c>
      <c r="AF57" s="466">
        <f t="shared" ref="AF57:AF62" si="25">+N57/$J57</f>
        <v>5.5676311288483465E-2</v>
      </c>
      <c r="AG57" s="466">
        <f t="shared" si="24"/>
        <v>6.6156183824727155E-2</v>
      </c>
      <c r="AH57" s="466">
        <f t="shared" ref="AH57:AI62" si="26">+P57/$J57</f>
        <v>3.2131064369875659E-2</v>
      </c>
      <c r="AI57" s="466">
        <f t="shared" si="26"/>
        <v>8.2277498371070207E-2</v>
      </c>
      <c r="AJ57" s="466">
        <f t="shared" si="18"/>
        <v>3.9896902318510077E-2</v>
      </c>
      <c r="AK57" s="467">
        <f t="shared" si="2"/>
        <v>3.2705856002590572E-4</v>
      </c>
    </row>
    <row r="58" spans="1:37" s="468" customFormat="1" ht="11.45" customHeight="1" x14ac:dyDescent="0.25">
      <c r="A58" s="458">
        <v>2010</v>
      </c>
      <c r="B58" s="459" t="s">
        <v>467</v>
      </c>
      <c r="C58" s="458" t="s">
        <v>559</v>
      </c>
      <c r="D58" s="460" t="s">
        <v>4</v>
      </c>
      <c r="E58" s="460" t="s">
        <v>68</v>
      </c>
      <c r="F58" s="461" t="s">
        <v>314</v>
      </c>
      <c r="G58" s="440">
        <v>0.46520270000000002</v>
      </c>
      <c r="H58" s="441">
        <v>0.28930660000000002</v>
      </c>
      <c r="I58" s="442">
        <v>0.24822330000000001</v>
      </c>
      <c r="J58" s="391">
        <v>0.22407060000000001</v>
      </c>
      <c r="K58" s="462">
        <v>0.1466356</v>
      </c>
      <c r="L58" s="395"/>
      <c r="M58" s="395">
        <v>1.6436900000000001E-2</v>
      </c>
      <c r="N58" s="395">
        <v>1.0385E-2</v>
      </c>
      <c r="O58" s="395">
        <v>1.7843000000000001E-2</v>
      </c>
      <c r="P58" s="395">
        <v>7.1817000000000001E-3</v>
      </c>
      <c r="Q58" s="395">
        <v>1.5357000000000001E-2</v>
      </c>
      <c r="R58" s="395">
        <v>1.0188600000000001E-2</v>
      </c>
      <c r="S58" s="463">
        <f t="shared" si="13"/>
        <v>4.2799999999981742E-5</v>
      </c>
      <c r="T58" s="463">
        <v>0.31772479999999997</v>
      </c>
      <c r="U58" s="441"/>
      <c r="V58" s="458">
        <v>2010</v>
      </c>
      <c r="W58" s="459" t="s">
        <v>467</v>
      </c>
      <c r="X58" s="458" t="s">
        <v>559</v>
      </c>
      <c r="Y58" s="460" t="s">
        <v>4</v>
      </c>
      <c r="Z58" s="460" t="s">
        <v>68</v>
      </c>
      <c r="AA58" s="461" t="s">
        <v>314</v>
      </c>
      <c r="AB58" s="464">
        <f t="shared" si="15"/>
        <v>1</v>
      </c>
      <c r="AC58" s="465">
        <f t="shared" si="16"/>
        <v>0.654416956084377</v>
      </c>
      <c r="AD58" s="466"/>
      <c r="AE58" s="466">
        <f t="shared" si="22"/>
        <v>7.3355897650115631E-2</v>
      </c>
      <c r="AF58" s="466">
        <f t="shared" si="25"/>
        <v>4.6346999561745268E-2</v>
      </c>
      <c r="AG58" s="466">
        <f t="shared" si="24"/>
        <v>7.9631151967281738E-2</v>
      </c>
      <c r="AH58" s="466">
        <f t="shared" si="26"/>
        <v>3.2051058907326527E-2</v>
      </c>
      <c r="AI58" s="466">
        <f t="shared" si="26"/>
        <v>6.8536434498769588E-2</v>
      </c>
      <c r="AJ58" s="466">
        <f t="shared" si="18"/>
        <v>4.5470490104458153E-2</v>
      </c>
      <c r="AK58" s="467">
        <f t="shared" si="2"/>
        <v>1.9101122592612985E-4</v>
      </c>
    </row>
    <row r="59" spans="1:37" s="468" customFormat="1" ht="11.45" customHeight="1" x14ac:dyDescent="0.25">
      <c r="A59" s="458">
        <v>2007</v>
      </c>
      <c r="B59" s="459" t="s">
        <v>467</v>
      </c>
      <c r="C59" s="458" t="s">
        <v>559</v>
      </c>
      <c r="D59" s="460" t="s">
        <v>6</v>
      </c>
      <c r="E59" s="460" t="s">
        <v>69</v>
      </c>
      <c r="F59" s="461" t="s">
        <v>314</v>
      </c>
      <c r="G59" s="440">
        <v>0.43753920000000002</v>
      </c>
      <c r="H59" s="441">
        <v>0.28499279999999999</v>
      </c>
      <c r="I59" s="442">
        <v>0.23778750000000001</v>
      </c>
      <c r="J59" s="391">
        <v>0.19991300000000001</v>
      </c>
      <c r="K59" s="462">
        <v>0.13145390000000001</v>
      </c>
      <c r="L59" s="395"/>
      <c r="M59" s="395">
        <v>1.6718299999999998E-2</v>
      </c>
      <c r="N59" s="395">
        <v>8.3195999999999999E-3</v>
      </c>
      <c r="O59" s="395">
        <v>1.1511499999999999E-2</v>
      </c>
      <c r="P59" s="395">
        <v>7.0853000000000001E-3</v>
      </c>
      <c r="Q59" s="395">
        <v>1.4171400000000001E-2</v>
      </c>
      <c r="R59" s="395">
        <v>1.05624E-2</v>
      </c>
      <c r="S59" s="463">
        <f t="shared" si="13"/>
        <v>9.0599999999996239E-5</v>
      </c>
      <c r="T59" s="463">
        <v>0.33533020000000002</v>
      </c>
      <c r="U59" s="441"/>
      <c r="V59" s="458">
        <v>2007</v>
      </c>
      <c r="W59" s="459" t="s">
        <v>467</v>
      </c>
      <c r="X59" s="458" t="s">
        <v>559</v>
      </c>
      <c r="Y59" s="460" t="s">
        <v>6</v>
      </c>
      <c r="Z59" s="460" t="s">
        <v>69</v>
      </c>
      <c r="AA59" s="461" t="s">
        <v>314</v>
      </c>
      <c r="AB59" s="464">
        <f t="shared" si="15"/>
        <v>1</v>
      </c>
      <c r="AC59" s="465">
        <f t="shared" si="16"/>
        <v>0.65755553665844646</v>
      </c>
      <c r="AD59" s="466"/>
      <c r="AE59" s="466">
        <f t="shared" si="22"/>
        <v>8.3627878126985231E-2</v>
      </c>
      <c r="AF59" s="466">
        <f t="shared" si="25"/>
        <v>4.1616103004807087E-2</v>
      </c>
      <c r="AG59" s="466">
        <f t="shared" si="24"/>
        <v>5.758254840855772E-2</v>
      </c>
      <c r="AH59" s="466">
        <f t="shared" si="26"/>
        <v>3.5441917233996791E-2</v>
      </c>
      <c r="AI59" s="466">
        <f t="shared" si="26"/>
        <v>7.0887836208750804E-2</v>
      </c>
      <c r="AJ59" s="466">
        <f t="shared" si="18"/>
        <v>5.2834983217699694E-2</v>
      </c>
      <c r="AK59" s="467">
        <f t="shared" si="2"/>
        <v>4.5319714075620077E-4</v>
      </c>
    </row>
    <row r="60" spans="1:37" s="468" customFormat="1" ht="11.45" customHeight="1" x14ac:dyDescent="0.25">
      <c r="A60" s="458">
        <v>2004</v>
      </c>
      <c r="B60" s="459" t="s">
        <v>467</v>
      </c>
      <c r="C60" s="458" t="s">
        <v>559</v>
      </c>
      <c r="D60" s="460" t="s">
        <v>8</v>
      </c>
      <c r="E60" s="460" t="s">
        <v>70</v>
      </c>
      <c r="F60" s="461" t="s">
        <v>314</v>
      </c>
      <c r="G60" s="440">
        <v>0.44718059999999998</v>
      </c>
      <c r="H60" s="441">
        <v>0.27089930000000001</v>
      </c>
      <c r="I60" s="442">
        <v>0.2284088</v>
      </c>
      <c r="J60" s="391">
        <v>0.22613800000000001</v>
      </c>
      <c r="K60" s="462">
        <v>0.13229469999999999</v>
      </c>
      <c r="L60" s="395">
        <v>9.1882999999999999E-3</v>
      </c>
      <c r="M60" s="395">
        <v>2.3507699999999999E-2</v>
      </c>
      <c r="N60" s="395">
        <v>8.4340000000000005E-3</v>
      </c>
      <c r="O60" s="395">
        <v>2.4960300000000001E-2</v>
      </c>
      <c r="P60" s="395">
        <v>8.1712E-3</v>
      </c>
      <c r="Q60" s="395">
        <v>1.6239300000000002E-2</v>
      </c>
      <c r="R60" s="395">
        <v>3.3516000000000002E-3</v>
      </c>
      <c r="S60" s="463">
        <f t="shared" si="13"/>
        <v>-9.0999999999841208E-6</v>
      </c>
      <c r="T60" s="463">
        <v>0.32557950000000002</v>
      </c>
      <c r="U60" s="441"/>
      <c r="V60" s="458">
        <v>2004</v>
      </c>
      <c r="W60" s="459" t="s">
        <v>467</v>
      </c>
      <c r="X60" s="458" t="s">
        <v>559</v>
      </c>
      <c r="Y60" s="460" t="s">
        <v>8</v>
      </c>
      <c r="Z60" s="460" t="s">
        <v>70</v>
      </c>
      <c r="AA60" s="461" t="s">
        <v>314</v>
      </c>
      <c r="AB60" s="464">
        <f t="shared" si="15"/>
        <v>1</v>
      </c>
      <c r="AC60" s="465">
        <f t="shared" si="16"/>
        <v>0.58501755565185853</v>
      </c>
      <c r="AD60" s="466">
        <f>+L60/$J60</f>
        <v>4.0631384375912051E-2</v>
      </c>
      <c r="AE60" s="466">
        <f t="shared" si="22"/>
        <v>0.10395289601924489</v>
      </c>
      <c r="AF60" s="466">
        <f t="shared" si="25"/>
        <v>3.7295810522778125E-2</v>
      </c>
      <c r="AG60" s="466">
        <f t="shared" si="24"/>
        <v>0.11037640732649975</v>
      </c>
      <c r="AH60" s="466">
        <f t="shared" si="26"/>
        <v>3.6133688278838581E-2</v>
      </c>
      <c r="AI60" s="466">
        <f t="shared" si="26"/>
        <v>7.1811460258780047E-2</v>
      </c>
      <c r="AJ60" s="466">
        <f t="shared" si="18"/>
        <v>1.4821038480927575E-2</v>
      </c>
      <c r="AK60" s="467">
        <f t="shared" si="2"/>
        <v>-4.0240914839451136E-5</v>
      </c>
    </row>
    <row r="61" spans="1:37" s="468" customFormat="1" ht="11.45" customHeight="1" x14ac:dyDescent="0.25">
      <c r="A61" s="458">
        <v>2000</v>
      </c>
      <c r="B61" s="459" t="s">
        <v>467</v>
      </c>
      <c r="C61" s="458" t="s">
        <v>559</v>
      </c>
      <c r="D61" s="460" t="s">
        <v>10</v>
      </c>
      <c r="E61" s="460" t="s">
        <v>71</v>
      </c>
      <c r="F61" s="461" t="s">
        <v>314</v>
      </c>
      <c r="G61" s="440">
        <v>0.43765349999999997</v>
      </c>
      <c r="H61" s="441">
        <v>0.27184839999999999</v>
      </c>
      <c r="I61" s="442">
        <v>0.22466159999999999</v>
      </c>
      <c r="J61" s="391">
        <v>0.21155080000000001</v>
      </c>
      <c r="K61" s="462">
        <v>0.1248045</v>
      </c>
      <c r="L61" s="395">
        <v>8.7930000000000005E-3</v>
      </c>
      <c r="M61" s="395">
        <v>2.1435800000000001E-2</v>
      </c>
      <c r="N61" s="395">
        <v>7.7904999999999997E-3</v>
      </c>
      <c r="O61" s="395">
        <v>2.5071300000000001E-2</v>
      </c>
      <c r="P61" s="395">
        <v>7.0962000000000004E-3</v>
      </c>
      <c r="Q61" s="395">
        <v>1.6021500000000001E-2</v>
      </c>
      <c r="R61" s="395">
        <v>5.4009999999999996E-4</v>
      </c>
      <c r="S61" s="463">
        <f t="shared" si="13"/>
        <v>-2.0999999999771202E-6</v>
      </c>
      <c r="T61" s="463">
        <v>0.34137669999999998</v>
      </c>
      <c r="U61" s="441"/>
      <c r="V61" s="458">
        <v>2000</v>
      </c>
      <c r="W61" s="459" t="s">
        <v>467</v>
      </c>
      <c r="X61" s="458" t="s">
        <v>559</v>
      </c>
      <c r="Y61" s="460" t="s">
        <v>10</v>
      </c>
      <c r="Z61" s="460" t="s">
        <v>71</v>
      </c>
      <c r="AA61" s="461" t="s">
        <v>314</v>
      </c>
      <c r="AB61" s="464">
        <f t="shared" si="15"/>
        <v>1</v>
      </c>
      <c r="AC61" s="465">
        <f t="shared" si="16"/>
        <v>0.58995049888726492</v>
      </c>
      <c r="AD61" s="466">
        <f>+L61/$J61</f>
        <v>4.156448474787143E-2</v>
      </c>
      <c r="AE61" s="466">
        <f t="shared" si="22"/>
        <v>0.10132696260189042</v>
      </c>
      <c r="AF61" s="466">
        <f t="shared" si="25"/>
        <v>3.6825670240906674E-2</v>
      </c>
      <c r="AG61" s="466">
        <f t="shared" si="24"/>
        <v>0.11851196024784591</v>
      </c>
      <c r="AH61" s="466">
        <f t="shared" si="26"/>
        <v>3.3543716213788842E-2</v>
      </c>
      <c r="AI61" s="466">
        <f t="shared" si="26"/>
        <v>7.5733582666669186E-2</v>
      </c>
      <c r="AJ61" s="466">
        <f t="shared" si="18"/>
        <v>2.5530510874929328E-3</v>
      </c>
      <c r="AK61" s="467">
        <f t="shared" si="2"/>
        <v>-9.9266937303443825E-6</v>
      </c>
    </row>
    <row r="62" spans="1:37" s="468" customFormat="1" ht="11.45" customHeight="1" x14ac:dyDescent="0.25">
      <c r="A62" s="458">
        <v>1995</v>
      </c>
      <c r="B62" s="459" t="s">
        <v>467</v>
      </c>
      <c r="C62" s="458" t="s">
        <v>559</v>
      </c>
      <c r="D62" s="460" t="s">
        <v>12</v>
      </c>
      <c r="E62" s="460" t="s">
        <v>72</v>
      </c>
      <c r="F62" s="461" t="s">
        <v>314</v>
      </c>
      <c r="G62" s="440">
        <v>0.44436229999999999</v>
      </c>
      <c r="H62" s="441">
        <v>0.26075140000000002</v>
      </c>
      <c r="I62" s="442">
        <v>0.2178544</v>
      </c>
      <c r="J62" s="391">
        <v>0.2427706</v>
      </c>
      <c r="K62" s="462">
        <v>0.127863</v>
      </c>
      <c r="L62" s="395">
        <v>1.06084E-2</v>
      </c>
      <c r="M62" s="395">
        <v>2.2594E-2</v>
      </c>
      <c r="N62" s="395">
        <v>6.3671999999999999E-3</v>
      </c>
      <c r="O62" s="395">
        <v>4.87234E-2</v>
      </c>
      <c r="P62" s="395">
        <v>8.2450000000000006E-3</v>
      </c>
      <c r="Q62" s="395">
        <v>1.7205000000000002E-2</v>
      </c>
      <c r="R62" s="395">
        <v>1.1765E-3</v>
      </c>
      <c r="S62" s="463">
        <f t="shared" si="13"/>
        <v>-1.189999999998137E-5</v>
      </c>
      <c r="T62" s="463">
        <v>0.34142040000000001</v>
      </c>
      <c r="U62" s="441"/>
      <c r="V62" s="458">
        <v>1995</v>
      </c>
      <c r="W62" s="459" t="s">
        <v>467</v>
      </c>
      <c r="X62" s="458" t="s">
        <v>559</v>
      </c>
      <c r="Y62" s="460" t="s">
        <v>12</v>
      </c>
      <c r="Z62" s="460" t="s">
        <v>72</v>
      </c>
      <c r="AA62" s="461" t="s">
        <v>314</v>
      </c>
      <c r="AB62" s="464">
        <f t="shared" si="15"/>
        <v>1</v>
      </c>
      <c r="AC62" s="465">
        <f t="shared" si="16"/>
        <v>0.52668239070134526</v>
      </c>
      <c r="AD62" s="466">
        <f>+L62/$J62</f>
        <v>4.3697218691225378E-2</v>
      </c>
      <c r="AE62" s="466">
        <f t="shared" si="22"/>
        <v>9.3067282446886071E-2</v>
      </c>
      <c r="AF62" s="466">
        <f t="shared" si="25"/>
        <v>2.6227228502957112E-2</v>
      </c>
      <c r="AG62" s="466">
        <f t="shared" si="24"/>
        <v>0.20069728377324109</v>
      </c>
      <c r="AH62" s="466">
        <f t="shared" si="26"/>
        <v>3.3962102495112674E-2</v>
      </c>
      <c r="AI62" s="466">
        <f t="shared" si="26"/>
        <v>7.0869372156266042E-2</v>
      </c>
      <c r="AJ62" s="466">
        <f t="shared" si="18"/>
        <v>4.8461387004851498E-3</v>
      </c>
      <c r="AK62" s="467">
        <f t="shared" si="2"/>
        <v>-4.9017467518952529E-5</v>
      </c>
    </row>
    <row r="63" spans="1:37" s="468" customFormat="1" ht="11.45" customHeight="1" x14ac:dyDescent="0.25">
      <c r="A63" s="458">
        <v>1992</v>
      </c>
      <c r="B63" s="459" t="s">
        <v>467</v>
      </c>
      <c r="C63" s="458" t="s">
        <v>559</v>
      </c>
      <c r="D63" s="460" t="s">
        <v>14</v>
      </c>
      <c r="E63" s="460" t="s">
        <v>73</v>
      </c>
      <c r="F63" s="461" t="s">
        <v>314</v>
      </c>
      <c r="G63" s="440">
        <v>0.44735459999999999</v>
      </c>
      <c r="H63" s="441">
        <v>0.2863173</v>
      </c>
      <c r="I63" s="442">
        <v>0.23773900000000001</v>
      </c>
      <c r="J63" s="391">
        <v>0.2272255</v>
      </c>
      <c r="K63" s="462">
        <v>1.7350399999999998E-2</v>
      </c>
      <c r="L63" s="395">
        <v>1.1369199999999999E-2</v>
      </c>
      <c r="M63" s="395">
        <v>1.55306E-2</v>
      </c>
      <c r="N63" s="395"/>
      <c r="O63" s="395">
        <v>4.9595399999999998E-2</v>
      </c>
      <c r="P63" s="395"/>
      <c r="Q63" s="395"/>
      <c r="R63" s="395">
        <v>0.13333790000000001</v>
      </c>
      <c r="S63" s="463">
        <f t="shared" si="13"/>
        <v>4.1999999999986493E-5</v>
      </c>
      <c r="T63" s="463">
        <v>0.33394699999999999</v>
      </c>
      <c r="U63" s="441"/>
      <c r="V63" s="458">
        <v>1992</v>
      </c>
      <c r="W63" s="459" t="s">
        <v>467</v>
      </c>
      <c r="X63" s="458" t="s">
        <v>559</v>
      </c>
      <c r="Y63" s="460" t="s">
        <v>14</v>
      </c>
      <c r="Z63" s="460" t="s">
        <v>73</v>
      </c>
      <c r="AA63" s="461" t="s">
        <v>314</v>
      </c>
      <c r="AB63" s="464">
        <f t="shared" si="15"/>
        <v>1</v>
      </c>
      <c r="AC63" s="465">
        <f t="shared" si="16"/>
        <v>7.6357627114914478E-2</v>
      </c>
      <c r="AD63" s="466">
        <f>+L63/$J63</f>
        <v>5.0034877247492025E-2</v>
      </c>
      <c r="AE63" s="466">
        <f t="shared" si="22"/>
        <v>6.8348842889552452E-2</v>
      </c>
      <c r="AF63" s="466"/>
      <c r="AG63" s="466">
        <f t="shared" si="24"/>
        <v>0.21826511549099903</v>
      </c>
      <c r="AH63" s="466"/>
      <c r="AI63" s="466"/>
      <c r="AJ63" s="466">
        <f t="shared" si="18"/>
        <v>0.58680869884762055</v>
      </c>
      <c r="AK63" s="467">
        <f t="shared" si="2"/>
        <v>1.8483840942140617E-4</v>
      </c>
    </row>
    <row r="64" spans="1:37" s="468" customFormat="1" ht="11.45" customHeight="1" x14ac:dyDescent="0.25">
      <c r="A64" s="458">
        <v>1987</v>
      </c>
      <c r="B64" s="459" t="s">
        <v>467</v>
      </c>
      <c r="C64" s="458" t="s">
        <v>559</v>
      </c>
      <c r="D64" s="460" t="s">
        <v>16</v>
      </c>
      <c r="E64" s="460" t="s">
        <v>74</v>
      </c>
      <c r="F64" s="461" t="s">
        <v>314</v>
      </c>
      <c r="G64" s="440">
        <v>0.415545</v>
      </c>
      <c r="H64" s="441">
        <v>0.28347119999999998</v>
      </c>
      <c r="I64" s="442">
        <v>0.25461080000000003</v>
      </c>
      <c r="J64" s="391">
        <v>0.2053652</v>
      </c>
      <c r="K64" s="462">
        <v>1.0319999999999999E-2</v>
      </c>
      <c r="L64" s="395">
        <v>1.0115600000000001E-2</v>
      </c>
      <c r="M64" s="395">
        <v>1.5165400000000001E-2</v>
      </c>
      <c r="N64" s="395"/>
      <c r="O64" s="395">
        <v>3.3059400000000003E-2</v>
      </c>
      <c r="P64" s="395"/>
      <c r="Q64" s="395"/>
      <c r="R64" s="395">
        <v>0.13670489999999999</v>
      </c>
      <c r="S64" s="463">
        <f t="shared" si="13"/>
        <v>-1.0000000000287557E-7</v>
      </c>
      <c r="T64" s="463">
        <v>0.31513390000000002</v>
      </c>
      <c r="U64" s="441"/>
      <c r="V64" s="458">
        <v>1987</v>
      </c>
      <c r="W64" s="459" t="s">
        <v>467</v>
      </c>
      <c r="X64" s="458" t="s">
        <v>559</v>
      </c>
      <c r="Y64" s="460" t="s">
        <v>16</v>
      </c>
      <c r="Z64" s="460" t="s">
        <v>74</v>
      </c>
      <c r="AA64" s="461" t="s">
        <v>314</v>
      </c>
      <c r="AB64" s="464">
        <f t="shared" si="15"/>
        <v>1</v>
      </c>
      <c r="AC64" s="465">
        <f t="shared" si="16"/>
        <v>5.0251941419481E-2</v>
      </c>
      <c r="AD64" s="466">
        <f>+L64/$J64</f>
        <v>4.9256641339428496E-2</v>
      </c>
      <c r="AE64" s="466">
        <f t="shared" si="22"/>
        <v>7.3846007015794302E-2</v>
      </c>
      <c r="AF64" s="466"/>
      <c r="AG64" s="466">
        <f t="shared" si="24"/>
        <v>0.16097858838790605</v>
      </c>
      <c r="AH64" s="466"/>
      <c r="AI64" s="466"/>
      <c r="AJ64" s="466">
        <f t="shared" si="18"/>
        <v>0.66566730877480695</v>
      </c>
      <c r="AK64" s="467">
        <f t="shared" si="2"/>
        <v>-4.8693741683258907E-7</v>
      </c>
    </row>
    <row r="65" spans="1:37" s="468" customFormat="1" ht="11.45" customHeight="1" x14ac:dyDescent="0.25">
      <c r="A65" s="507">
        <v>2007</v>
      </c>
      <c r="B65" s="508" t="s">
        <v>468</v>
      </c>
      <c r="C65" s="507" t="s">
        <v>564</v>
      </c>
      <c r="D65" s="509" t="s">
        <v>6</v>
      </c>
      <c r="E65" s="509" t="s">
        <v>442</v>
      </c>
      <c r="F65" s="510" t="s">
        <v>314</v>
      </c>
      <c r="G65" s="511">
        <v>0.49823269999999997</v>
      </c>
      <c r="H65" s="512">
        <v>0.4935871</v>
      </c>
      <c r="I65" s="513">
        <v>0.48977480000000001</v>
      </c>
      <c r="J65" s="514">
        <v>2.7653299999999999E-2</v>
      </c>
      <c r="K65" s="515">
        <v>2.4335099999999998E-2</v>
      </c>
      <c r="L65" s="516"/>
      <c r="M65" s="516"/>
      <c r="N65" s="516"/>
      <c r="O65" s="516"/>
      <c r="P65" s="516"/>
      <c r="Q65" s="516"/>
      <c r="R65" s="516">
        <v>3.3181999999999999E-3</v>
      </c>
      <c r="S65" s="517">
        <f t="shared" si="13"/>
        <v>0</v>
      </c>
      <c r="T65" s="517">
        <v>2.3801099999999999E-2</v>
      </c>
      <c r="U65" s="441"/>
      <c r="V65" s="507">
        <v>2007</v>
      </c>
      <c r="W65" s="508" t="s">
        <v>468</v>
      </c>
      <c r="X65" s="507" t="s">
        <v>564</v>
      </c>
      <c r="Y65" s="509" t="s">
        <v>6</v>
      </c>
      <c r="Z65" s="509" t="s">
        <v>442</v>
      </c>
      <c r="AA65" s="510" t="s">
        <v>314</v>
      </c>
      <c r="AB65" s="518">
        <f t="shared" si="15"/>
        <v>1</v>
      </c>
      <c r="AC65" s="519">
        <f t="shared" si="16"/>
        <v>0.88000708776167758</v>
      </c>
      <c r="AD65" s="520"/>
      <c r="AE65" s="520"/>
      <c r="AF65" s="520"/>
      <c r="AG65" s="520"/>
      <c r="AH65" s="520"/>
      <c r="AI65" s="520"/>
      <c r="AJ65" s="520">
        <f t="shared" si="18"/>
        <v>0.11999291223832237</v>
      </c>
      <c r="AK65" s="521">
        <f t="shared" si="2"/>
        <v>0</v>
      </c>
    </row>
    <row r="66" spans="1:37" s="637" customFormat="1" ht="11.45" customHeight="1" x14ac:dyDescent="0.25">
      <c r="A66" s="522">
        <v>2012</v>
      </c>
      <c r="B66" s="523" t="s">
        <v>469</v>
      </c>
      <c r="C66" s="522" t="s">
        <v>563</v>
      </c>
      <c r="D66" s="524" t="s">
        <v>20</v>
      </c>
      <c r="E66" s="524" t="s">
        <v>77</v>
      </c>
      <c r="F66" s="525" t="s">
        <v>415</v>
      </c>
      <c r="G66" s="526">
        <v>0.491925</v>
      </c>
      <c r="H66" s="527">
        <v>0.46401949999999997</v>
      </c>
      <c r="I66" s="528">
        <v>0.46401949999999997</v>
      </c>
      <c r="J66" s="529">
        <v>9.6814600000000001E-2</v>
      </c>
      <c r="K66" s="530">
        <v>9.1992099999999993E-2</v>
      </c>
      <c r="L66" s="531"/>
      <c r="M66" s="531"/>
      <c r="N66" s="531"/>
      <c r="O66" s="531"/>
      <c r="P66" s="531"/>
      <c r="Q66" s="531"/>
      <c r="R66" s="531">
        <v>4.8225000000000004E-3</v>
      </c>
      <c r="S66" s="532">
        <f t="shared" si="13"/>
        <v>0</v>
      </c>
      <c r="T66" s="532"/>
      <c r="U66" s="487"/>
      <c r="V66" s="522">
        <v>2012</v>
      </c>
      <c r="W66" s="523" t="s">
        <v>469</v>
      </c>
      <c r="X66" s="522" t="s">
        <v>563</v>
      </c>
      <c r="Y66" s="524" t="s">
        <v>20</v>
      </c>
      <c r="Z66" s="524" t="s">
        <v>77</v>
      </c>
      <c r="AA66" s="525" t="s">
        <v>415</v>
      </c>
      <c r="AB66" s="533">
        <f t="shared" si="15"/>
        <v>1</v>
      </c>
      <c r="AC66" s="534">
        <f t="shared" si="16"/>
        <v>0.95018829804595584</v>
      </c>
      <c r="AD66" s="535"/>
      <c r="AE66" s="535"/>
      <c r="AF66" s="535"/>
      <c r="AG66" s="535"/>
      <c r="AH66" s="561"/>
      <c r="AI66" s="535"/>
      <c r="AJ66" s="535">
        <f t="shared" si="18"/>
        <v>4.9811701954044128E-2</v>
      </c>
      <c r="AK66" s="536">
        <f t="shared" si="2"/>
        <v>0</v>
      </c>
    </row>
    <row r="67" spans="1:37" s="468" customFormat="1" ht="11.45" customHeight="1" x14ac:dyDescent="0.25">
      <c r="A67" s="458">
        <v>2013</v>
      </c>
      <c r="B67" s="459" t="s">
        <v>470</v>
      </c>
      <c r="C67" s="458" t="s">
        <v>565</v>
      </c>
      <c r="D67" s="460" t="s">
        <v>20</v>
      </c>
      <c r="E67" s="460" t="s">
        <v>78</v>
      </c>
      <c r="F67" s="461" t="s">
        <v>314</v>
      </c>
      <c r="G67" s="440">
        <v>0.53998550000000001</v>
      </c>
      <c r="H67" s="441">
        <v>0.42916880000000002</v>
      </c>
      <c r="I67" s="442">
        <v>0.35194540000000002</v>
      </c>
      <c r="J67" s="391">
        <v>0.19119510000000001</v>
      </c>
      <c r="K67" s="462">
        <v>0.1347294</v>
      </c>
      <c r="L67" s="395">
        <v>6.6517E-3</v>
      </c>
      <c r="M67" s="395">
        <v>3.8732799999999998E-2</v>
      </c>
      <c r="N67" s="395">
        <v>1.4239000000000001E-3</v>
      </c>
      <c r="O67" s="395">
        <v>5.0701000000000001E-3</v>
      </c>
      <c r="P67" s="395"/>
      <c r="Q67" s="395">
        <v>8.1329999999999998E-4</v>
      </c>
      <c r="R67" s="395">
        <v>2.7779999999999998E-4</v>
      </c>
      <c r="S67" s="463">
        <f t="shared" si="13"/>
        <v>3.4961000000000297E-3</v>
      </c>
      <c r="T67" s="463">
        <v>0.1500785</v>
      </c>
      <c r="U67" s="441"/>
      <c r="V67" s="458">
        <v>2013</v>
      </c>
      <c r="W67" s="459" t="s">
        <v>470</v>
      </c>
      <c r="X67" s="458" t="s">
        <v>565</v>
      </c>
      <c r="Y67" s="460" t="s">
        <v>20</v>
      </c>
      <c r="Z67" s="460" t="s">
        <v>78</v>
      </c>
      <c r="AA67" s="461" t="s">
        <v>314</v>
      </c>
      <c r="AB67" s="464">
        <f t="shared" si="15"/>
        <v>1</v>
      </c>
      <c r="AC67" s="465">
        <f t="shared" si="16"/>
        <v>0.70466973264482191</v>
      </c>
      <c r="AD67" s="466">
        <f t="shared" ref="AD67:AG70" si="27">+L67/$J67</f>
        <v>3.4790117529162619E-2</v>
      </c>
      <c r="AE67" s="466">
        <f t="shared" si="27"/>
        <v>0.20258259756656941</v>
      </c>
      <c r="AF67" s="466">
        <f t="shared" si="27"/>
        <v>7.4473665904617849E-3</v>
      </c>
      <c r="AG67" s="466">
        <f t="shared" si="27"/>
        <v>2.651793900575904E-2</v>
      </c>
      <c r="AH67" s="466"/>
      <c r="AI67" s="466">
        <f>+Q67/$J67</f>
        <v>4.2537701018488441E-3</v>
      </c>
      <c r="AJ67" s="466">
        <f t="shared" si="18"/>
        <v>1.4529661063489596E-3</v>
      </c>
      <c r="AK67" s="467">
        <f t="shared" si="2"/>
        <v>1.8285510455027576E-2</v>
      </c>
    </row>
    <row r="68" spans="1:37" s="468" customFormat="1" ht="11.45" customHeight="1" x14ac:dyDescent="0.25">
      <c r="A68" s="458">
        <v>2010</v>
      </c>
      <c r="B68" s="459" t="s">
        <v>470</v>
      </c>
      <c r="C68" s="458" t="s">
        <v>565</v>
      </c>
      <c r="D68" s="460" t="s">
        <v>4</v>
      </c>
      <c r="E68" s="460" t="s">
        <v>79</v>
      </c>
      <c r="F68" s="461" t="s">
        <v>314</v>
      </c>
      <c r="G68" s="440">
        <v>0.51585979999999998</v>
      </c>
      <c r="H68" s="441">
        <v>0.39420379999999999</v>
      </c>
      <c r="I68" s="442">
        <v>0.31912289999999999</v>
      </c>
      <c r="J68" s="391">
        <v>0.21029210000000001</v>
      </c>
      <c r="K68" s="462">
        <v>0.14302029999999999</v>
      </c>
      <c r="L68" s="395">
        <v>4.6102000000000001E-3</v>
      </c>
      <c r="M68" s="395">
        <v>5.0156399999999997E-2</v>
      </c>
      <c r="N68" s="395">
        <v>1.6494000000000001E-3</v>
      </c>
      <c r="O68" s="395">
        <v>6.9290000000000003E-3</v>
      </c>
      <c r="P68" s="395"/>
      <c r="Q68" s="395">
        <v>1.4414E-3</v>
      </c>
      <c r="R68" s="395">
        <v>3.9889999999999999E-4</v>
      </c>
      <c r="S68" s="463">
        <f t="shared" si="13"/>
        <v>2.0865000000000189E-3</v>
      </c>
      <c r="T68" s="463">
        <v>0.1551852</v>
      </c>
      <c r="U68" s="441"/>
      <c r="V68" s="458">
        <v>2010</v>
      </c>
      <c r="W68" s="459" t="s">
        <v>470</v>
      </c>
      <c r="X68" s="458" t="s">
        <v>565</v>
      </c>
      <c r="Y68" s="460" t="s">
        <v>4</v>
      </c>
      <c r="Z68" s="460" t="s">
        <v>79</v>
      </c>
      <c r="AA68" s="461" t="s">
        <v>314</v>
      </c>
      <c r="AB68" s="464">
        <f t="shared" si="15"/>
        <v>1</v>
      </c>
      <c r="AC68" s="465">
        <f t="shared" si="16"/>
        <v>0.68010305665310289</v>
      </c>
      <c r="AD68" s="466">
        <f t="shared" si="27"/>
        <v>2.1922839707245304E-2</v>
      </c>
      <c r="AE68" s="466">
        <f t="shared" si="27"/>
        <v>0.23850824638681145</v>
      </c>
      <c r="AF68" s="466">
        <f t="shared" si="27"/>
        <v>7.84337595183081E-3</v>
      </c>
      <c r="AG68" s="466">
        <f t="shared" si="27"/>
        <v>3.2949407039066139E-2</v>
      </c>
      <c r="AH68" s="466"/>
      <c r="AI68" s="466">
        <f>+Q68/$J68</f>
        <v>6.8542755529095003E-3</v>
      </c>
      <c r="AJ68" s="466">
        <f t="shared" si="18"/>
        <v>1.8968853323543774E-3</v>
      </c>
      <c r="AK68" s="467">
        <f t="shared" si="2"/>
        <v>9.9219133766795808E-3</v>
      </c>
    </row>
    <row r="69" spans="1:37" s="468" customFormat="1" ht="11.45" customHeight="1" x14ac:dyDescent="0.25">
      <c r="A69" s="458">
        <v>2007</v>
      </c>
      <c r="B69" s="459" t="s">
        <v>470</v>
      </c>
      <c r="C69" s="458" t="s">
        <v>565</v>
      </c>
      <c r="D69" s="460" t="s">
        <v>6</v>
      </c>
      <c r="E69" s="460" t="s">
        <v>80</v>
      </c>
      <c r="F69" s="461" t="s">
        <v>314</v>
      </c>
      <c r="G69" s="440">
        <v>0.4934441</v>
      </c>
      <c r="H69" s="441">
        <v>0.39978530000000001</v>
      </c>
      <c r="I69" s="442">
        <v>0.31223400000000001</v>
      </c>
      <c r="J69" s="391">
        <v>0.1544259</v>
      </c>
      <c r="K69" s="462">
        <v>0.1113557</v>
      </c>
      <c r="L69" s="395">
        <v>3.9481999999999998E-3</v>
      </c>
      <c r="M69" s="395">
        <v>3.4535799999999998E-2</v>
      </c>
      <c r="N69" s="395">
        <v>1.0560000000000001E-3</v>
      </c>
      <c r="O69" s="395">
        <v>7.1969999999999998E-4</v>
      </c>
      <c r="P69" s="395"/>
      <c r="Q69" s="395">
        <v>5.3790000000000001E-4</v>
      </c>
      <c r="R69" s="395">
        <v>2.719E-4</v>
      </c>
      <c r="S69" s="463">
        <f t="shared" si="13"/>
        <v>2.0007000000000219E-3</v>
      </c>
      <c r="T69" s="463">
        <v>0.15921850000000001</v>
      </c>
      <c r="U69" s="441"/>
      <c r="V69" s="458">
        <v>2007</v>
      </c>
      <c r="W69" s="459" t="s">
        <v>470</v>
      </c>
      <c r="X69" s="458" t="s">
        <v>565</v>
      </c>
      <c r="Y69" s="460" t="s">
        <v>6</v>
      </c>
      <c r="Z69" s="460" t="s">
        <v>80</v>
      </c>
      <c r="AA69" s="461" t="s">
        <v>314</v>
      </c>
      <c r="AB69" s="464">
        <f t="shared" si="15"/>
        <v>1</v>
      </c>
      <c r="AC69" s="465">
        <f t="shared" si="16"/>
        <v>0.72109471273924908</v>
      </c>
      <c r="AD69" s="466">
        <f t="shared" si="27"/>
        <v>2.5566954766007514E-2</v>
      </c>
      <c r="AE69" s="466">
        <f t="shared" si="27"/>
        <v>0.22363994640795357</v>
      </c>
      <c r="AF69" s="466">
        <f t="shared" si="27"/>
        <v>6.8382311516397192E-3</v>
      </c>
      <c r="AG69" s="466">
        <f t="shared" si="27"/>
        <v>4.6604876513590011E-3</v>
      </c>
      <c r="AH69" s="466"/>
      <c r="AI69" s="466">
        <f>+Q69/$J69</f>
        <v>3.4832239928664814E-3</v>
      </c>
      <c r="AJ69" s="466">
        <f t="shared" si="18"/>
        <v>1.760715009593598E-3</v>
      </c>
      <c r="AK69" s="467">
        <f t="shared" si="2"/>
        <v>1.2955728281330958E-2</v>
      </c>
    </row>
    <row r="70" spans="1:37" s="468" customFormat="1" ht="11.45" customHeight="1" x14ac:dyDescent="0.25">
      <c r="A70" s="458">
        <v>2004</v>
      </c>
      <c r="B70" s="459" t="s">
        <v>470</v>
      </c>
      <c r="C70" s="458" t="s">
        <v>565</v>
      </c>
      <c r="D70" s="460" t="s">
        <v>8</v>
      </c>
      <c r="E70" s="460" t="s">
        <v>81</v>
      </c>
      <c r="F70" s="461" t="s">
        <v>314</v>
      </c>
      <c r="G70" s="440">
        <v>0.4964537</v>
      </c>
      <c r="H70" s="441">
        <v>0.37931789999999999</v>
      </c>
      <c r="I70" s="442">
        <v>0.34722960000000003</v>
      </c>
      <c r="J70" s="391">
        <v>0.17470910000000001</v>
      </c>
      <c r="K70" s="462">
        <v>0.1207579</v>
      </c>
      <c r="L70" s="395">
        <v>3.2028999999999998E-3</v>
      </c>
      <c r="M70" s="395">
        <v>3.9065299999999997E-2</v>
      </c>
      <c r="N70" s="395">
        <v>4.9899999999999996E-3</v>
      </c>
      <c r="O70" s="395">
        <v>4.3277999999999997E-3</v>
      </c>
      <c r="P70" s="395"/>
      <c r="Q70" s="395">
        <v>1.4709E-3</v>
      </c>
      <c r="R70" s="395">
        <v>8.943E-4</v>
      </c>
      <c r="S70" s="463">
        <f t="shared" si="13"/>
        <v>0</v>
      </c>
      <c r="T70" s="463">
        <v>0.16714490000000001</v>
      </c>
      <c r="U70" s="441"/>
      <c r="V70" s="458">
        <v>2004</v>
      </c>
      <c r="W70" s="459" t="s">
        <v>470</v>
      </c>
      <c r="X70" s="458" t="s">
        <v>565</v>
      </c>
      <c r="Y70" s="460" t="s">
        <v>8</v>
      </c>
      <c r="Z70" s="460" t="s">
        <v>81</v>
      </c>
      <c r="AA70" s="461" t="s">
        <v>314</v>
      </c>
      <c r="AB70" s="464">
        <f t="shared" si="15"/>
        <v>1</v>
      </c>
      <c r="AC70" s="465">
        <f t="shared" si="16"/>
        <v>0.69119410494358902</v>
      </c>
      <c r="AD70" s="466">
        <f t="shared" si="27"/>
        <v>1.8332759999336038E-2</v>
      </c>
      <c r="AE70" s="466">
        <f t="shared" si="27"/>
        <v>0.22360197608481755</v>
      </c>
      <c r="AF70" s="466">
        <f t="shared" si="27"/>
        <v>2.8561763525769404E-2</v>
      </c>
      <c r="AG70" s="466">
        <f t="shared" si="27"/>
        <v>2.4771462963291548E-2</v>
      </c>
      <c r="AH70" s="466"/>
      <c r="AI70" s="466">
        <f>+Q70/$J70</f>
        <v>8.4191378697503448E-3</v>
      </c>
      <c r="AJ70" s="466">
        <f t="shared" si="18"/>
        <v>5.1187946134460078E-3</v>
      </c>
      <c r="AK70" s="467">
        <f t="shared" si="2"/>
        <v>0</v>
      </c>
    </row>
    <row r="71" spans="1:37" s="468" customFormat="1" ht="11.45" customHeight="1" x14ac:dyDescent="0.25">
      <c r="A71" s="458">
        <v>2000</v>
      </c>
      <c r="B71" s="459" t="s">
        <v>470</v>
      </c>
      <c r="C71" s="458" t="s">
        <v>565</v>
      </c>
      <c r="D71" s="460" t="s">
        <v>10</v>
      </c>
      <c r="E71" s="460" t="s">
        <v>83</v>
      </c>
      <c r="F71" s="461" t="s">
        <v>416</v>
      </c>
      <c r="G71" s="440">
        <v>0.49931540000000002</v>
      </c>
      <c r="H71" s="441">
        <v>0.36193019999999998</v>
      </c>
      <c r="I71" s="442">
        <v>0.36089019999999999</v>
      </c>
      <c r="J71" s="391">
        <v>0.22357750000000001</v>
      </c>
      <c r="K71" s="462"/>
      <c r="L71" s="395">
        <v>8.2463999999999992E-3</v>
      </c>
      <c r="M71" s="395"/>
      <c r="N71" s="395">
        <v>1.51936E-2</v>
      </c>
      <c r="O71" s="395">
        <v>2.7280999999999998E-3</v>
      </c>
      <c r="P71" s="395"/>
      <c r="Q71" s="395"/>
      <c r="R71" s="395">
        <v>0.19740930000000001</v>
      </c>
      <c r="S71" s="463">
        <f t="shared" si="13"/>
        <v>1.0000000000287557E-7</v>
      </c>
      <c r="T71" s="463">
        <v>0.1213707</v>
      </c>
      <c r="U71" s="441"/>
      <c r="V71" s="458">
        <v>2000</v>
      </c>
      <c r="W71" s="459" t="s">
        <v>470</v>
      </c>
      <c r="X71" s="458" t="s">
        <v>565</v>
      </c>
      <c r="Y71" s="460" t="s">
        <v>10</v>
      </c>
      <c r="Z71" s="460" t="s">
        <v>83</v>
      </c>
      <c r="AA71" s="461" t="s">
        <v>416</v>
      </c>
      <c r="AB71" s="464">
        <f t="shared" ref="AB71:AB102" si="28">+J71/$J71</f>
        <v>1</v>
      </c>
      <c r="AC71" s="465"/>
      <c r="AD71" s="466">
        <f t="shared" ref="AD71:AD76" si="29">+L71/$J71</f>
        <v>3.6883854591808207E-2</v>
      </c>
      <c r="AE71" s="466"/>
      <c r="AF71" s="466">
        <f t="shared" ref="AF71:AG77" si="30">+N71/$J71</f>
        <v>6.7956748778387796E-2</v>
      </c>
      <c r="AG71" s="466">
        <f t="shared" si="30"/>
        <v>1.2202032852142991E-2</v>
      </c>
      <c r="AH71" s="466"/>
      <c r="AI71" s="466"/>
      <c r="AJ71" s="466">
        <f t="shared" si="18"/>
        <v>0.88295691650546226</v>
      </c>
      <c r="AK71" s="467">
        <f t="shared" ref="AK71:AK134" si="31">AB71-SUM(AC71:AJ71)</f>
        <v>4.4727219872253698E-7</v>
      </c>
    </row>
    <row r="72" spans="1:37" s="468" customFormat="1" ht="11.45" customHeight="1" x14ac:dyDescent="0.25">
      <c r="A72" s="469">
        <v>2013</v>
      </c>
      <c r="B72" s="470" t="s">
        <v>471</v>
      </c>
      <c r="C72" s="469" t="s">
        <v>559</v>
      </c>
      <c r="D72" s="471" t="s">
        <v>20</v>
      </c>
      <c r="E72" s="471" t="s">
        <v>84</v>
      </c>
      <c r="F72" s="472" t="s">
        <v>314</v>
      </c>
      <c r="G72" s="473">
        <v>0.48699989999999999</v>
      </c>
      <c r="H72" s="474">
        <v>0.34694370000000002</v>
      </c>
      <c r="I72" s="475">
        <v>0.25882339999999998</v>
      </c>
      <c r="J72" s="393">
        <v>0.2548937</v>
      </c>
      <c r="K72" s="476">
        <v>0.16786480000000001</v>
      </c>
      <c r="L72" s="394">
        <v>5.5000000000000003E-4</v>
      </c>
      <c r="M72" s="394">
        <v>2.1906200000000001E-2</v>
      </c>
      <c r="N72" s="394">
        <v>5.3772999999999998E-3</v>
      </c>
      <c r="O72" s="394">
        <v>3.0607800000000001E-2</v>
      </c>
      <c r="P72" s="394">
        <v>6.2379000000000002E-3</v>
      </c>
      <c r="Q72" s="394">
        <v>3.8769E-3</v>
      </c>
      <c r="R72" s="394">
        <v>1.68904E-2</v>
      </c>
      <c r="S72" s="477">
        <f t="shared" si="13"/>
        <v>1.5823999999999838E-3</v>
      </c>
      <c r="T72" s="477">
        <v>0.2428553</v>
      </c>
      <c r="U72" s="441"/>
      <c r="V72" s="469">
        <v>2013</v>
      </c>
      <c r="W72" s="470" t="s">
        <v>471</v>
      </c>
      <c r="X72" s="469" t="s">
        <v>559</v>
      </c>
      <c r="Y72" s="471" t="s">
        <v>20</v>
      </c>
      <c r="Z72" s="471" t="s">
        <v>84</v>
      </c>
      <c r="AA72" s="472" t="s">
        <v>314</v>
      </c>
      <c r="AB72" s="478">
        <f t="shared" si="28"/>
        <v>1</v>
      </c>
      <c r="AC72" s="479">
        <f t="shared" ref="AC72:AC103" si="32">+K72/$J72</f>
        <v>0.6585678657416798</v>
      </c>
      <c r="AD72" s="480">
        <f t="shared" si="29"/>
        <v>2.1577622357869183E-3</v>
      </c>
      <c r="AE72" s="480">
        <f t="shared" ref="AE72:AE99" si="33">+M72/$J72</f>
        <v>8.594249289017343E-2</v>
      </c>
      <c r="AF72" s="480">
        <f t="shared" si="30"/>
        <v>2.1096245219085444E-2</v>
      </c>
      <c r="AG72" s="480">
        <f t="shared" si="30"/>
        <v>0.12008064538276152</v>
      </c>
      <c r="AH72" s="480">
        <f t="shared" ref="AH72:AI77" si="34">+P72/$J72</f>
        <v>2.4472554637482213E-2</v>
      </c>
      <c r="AI72" s="480">
        <f t="shared" si="34"/>
        <v>1.5209869839858734E-2</v>
      </c>
      <c r="AJ72" s="480">
        <f t="shared" si="18"/>
        <v>6.6264485940609755E-2</v>
      </c>
      <c r="AK72" s="481">
        <f t="shared" si="31"/>
        <v>6.2080781125621876E-3</v>
      </c>
    </row>
    <row r="73" spans="1:37" s="468" customFormat="1" ht="11.45" customHeight="1" x14ac:dyDescent="0.25">
      <c r="A73" s="458">
        <v>2010</v>
      </c>
      <c r="B73" s="459" t="s">
        <v>471</v>
      </c>
      <c r="C73" s="458" t="s">
        <v>559</v>
      </c>
      <c r="D73" s="460" t="s">
        <v>4</v>
      </c>
      <c r="E73" s="460" t="s">
        <v>85</v>
      </c>
      <c r="F73" s="461" t="s">
        <v>314</v>
      </c>
      <c r="G73" s="440">
        <v>0.47815210000000002</v>
      </c>
      <c r="H73" s="441">
        <v>0.33747769999999999</v>
      </c>
      <c r="I73" s="442">
        <v>0.26107550000000002</v>
      </c>
      <c r="J73" s="391">
        <v>0.24576310000000001</v>
      </c>
      <c r="K73" s="462">
        <v>0.15439169999999999</v>
      </c>
      <c r="L73" s="395">
        <v>7.1190000000000001E-4</v>
      </c>
      <c r="M73" s="395">
        <v>2.3251500000000001E-2</v>
      </c>
      <c r="N73" s="395">
        <v>5.9674000000000003E-3</v>
      </c>
      <c r="O73" s="395">
        <v>3.2226100000000001E-2</v>
      </c>
      <c r="P73" s="395">
        <v>5.8339000000000004E-3</v>
      </c>
      <c r="Q73" s="395">
        <v>3.6841E-3</v>
      </c>
      <c r="R73" s="395">
        <v>1.8482499999999999E-2</v>
      </c>
      <c r="S73" s="463">
        <f t="shared" si="13"/>
        <v>1.2139999999999929E-3</v>
      </c>
      <c r="T73" s="463">
        <v>0.23315530000000001</v>
      </c>
      <c r="U73" s="441"/>
      <c r="V73" s="458">
        <v>2010</v>
      </c>
      <c r="W73" s="459" t="s">
        <v>471</v>
      </c>
      <c r="X73" s="458" t="s">
        <v>559</v>
      </c>
      <c r="Y73" s="460" t="s">
        <v>4</v>
      </c>
      <c r="Z73" s="460" t="s">
        <v>85</v>
      </c>
      <c r="AA73" s="461" t="s">
        <v>314</v>
      </c>
      <c r="AB73" s="464">
        <f t="shared" si="28"/>
        <v>1</v>
      </c>
      <c r="AC73" s="465">
        <f t="shared" si="32"/>
        <v>0.62821351130417868</v>
      </c>
      <c r="AD73" s="466">
        <f t="shared" si="29"/>
        <v>2.8966919769485328E-3</v>
      </c>
      <c r="AE73" s="466">
        <f t="shared" si="33"/>
        <v>9.4609402306530158E-2</v>
      </c>
      <c r="AF73" s="466">
        <f t="shared" si="30"/>
        <v>2.428110648018356E-2</v>
      </c>
      <c r="AG73" s="466">
        <f t="shared" si="30"/>
        <v>0.13112668256544616</v>
      </c>
      <c r="AH73" s="466">
        <f t="shared" si="34"/>
        <v>2.3737900441522752E-2</v>
      </c>
      <c r="AI73" s="466">
        <f t="shared" si="34"/>
        <v>1.4990452187492752E-2</v>
      </c>
      <c r="AJ73" s="466">
        <f t="shared" si="18"/>
        <v>7.5204536401111466E-2</v>
      </c>
      <c r="AK73" s="467">
        <f t="shared" si="31"/>
        <v>4.9397163365859642E-3</v>
      </c>
    </row>
    <row r="74" spans="1:37" s="468" customFormat="1" ht="11.45" customHeight="1" x14ac:dyDescent="0.25">
      <c r="A74" s="458">
        <v>2007</v>
      </c>
      <c r="B74" s="459" t="s">
        <v>471</v>
      </c>
      <c r="C74" s="458" t="s">
        <v>559</v>
      </c>
      <c r="D74" s="460" t="s">
        <v>6</v>
      </c>
      <c r="E74" s="460" t="s">
        <v>86</v>
      </c>
      <c r="F74" s="461" t="s">
        <v>314</v>
      </c>
      <c r="G74" s="440">
        <v>0.46892669999999997</v>
      </c>
      <c r="H74" s="441">
        <v>0.34956429999999999</v>
      </c>
      <c r="I74" s="442">
        <v>0.26392850000000001</v>
      </c>
      <c r="J74" s="391">
        <v>0.23460239999999999</v>
      </c>
      <c r="K74" s="462">
        <v>0.1373103</v>
      </c>
      <c r="L74" s="395">
        <v>5.9290000000000005E-4</v>
      </c>
      <c r="M74" s="395">
        <v>2.3300299999999999E-2</v>
      </c>
      <c r="N74" s="395">
        <v>5.2572000000000001E-3</v>
      </c>
      <c r="O74" s="395">
        <v>4.0817100000000002E-2</v>
      </c>
      <c r="P74" s="395">
        <v>5.7841000000000004E-3</v>
      </c>
      <c r="Q74" s="395">
        <v>3.4432E-3</v>
      </c>
      <c r="R74" s="395">
        <v>1.6676799999999999E-2</v>
      </c>
      <c r="S74" s="463">
        <f t="shared" si="13"/>
        <v>1.420500000000019E-3</v>
      </c>
      <c r="T74" s="463">
        <v>0.24164099999999999</v>
      </c>
      <c r="U74" s="441"/>
      <c r="V74" s="458">
        <v>2007</v>
      </c>
      <c r="W74" s="459" t="s">
        <v>471</v>
      </c>
      <c r="X74" s="458" t="s">
        <v>559</v>
      </c>
      <c r="Y74" s="460" t="s">
        <v>6</v>
      </c>
      <c r="Z74" s="460" t="s">
        <v>86</v>
      </c>
      <c r="AA74" s="461" t="s">
        <v>314</v>
      </c>
      <c r="AB74" s="464">
        <f t="shared" si="28"/>
        <v>1</v>
      </c>
      <c r="AC74" s="465">
        <f t="shared" si="32"/>
        <v>0.58528940880400204</v>
      </c>
      <c r="AD74" s="466">
        <f t="shared" si="29"/>
        <v>2.5272546231411104E-3</v>
      </c>
      <c r="AE74" s="466">
        <f t="shared" si="33"/>
        <v>9.9318250793683269E-2</v>
      </c>
      <c r="AF74" s="466">
        <f t="shared" si="30"/>
        <v>2.2408977913269432E-2</v>
      </c>
      <c r="AG74" s="466">
        <f t="shared" si="30"/>
        <v>0.1739841536147968</v>
      </c>
      <c r="AH74" s="466">
        <f t="shared" si="34"/>
        <v>2.4654905491162924E-2</v>
      </c>
      <c r="AI74" s="466">
        <f t="shared" si="34"/>
        <v>1.467674669994851E-2</v>
      </c>
      <c r="AJ74" s="466">
        <f t="shared" si="18"/>
        <v>7.108537679068927E-2</v>
      </c>
      <c r="AK74" s="467">
        <f t="shared" si="31"/>
        <v>6.0549252693066213E-3</v>
      </c>
    </row>
    <row r="75" spans="1:37" s="468" customFormat="1" ht="11.45" customHeight="1" x14ac:dyDescent="0.25">
      <c r="A75" s="458">
        <v>2004</v>
      </c>
      <c r="B75" s="459" t="s">
        <v>471</v>
      </c>
      <c r="C75" s="458" t="s">
        <v>559</v>
      </c>
      <c r="D75" s="460" t="s">
        <v>8</v>
      </c>
      <c r="E75" s="460" t="s">
        <v>87</v>
      </c>
      <c r="F75" s="461" t="s">
        <v>314</v>
      </c>
      <c r="G75" s="440">
        <v>0.47154269999999998</v>
      </c>
      <c r="H75" s="441">
        <v>0.3491398</v>
      </c>
      <c r="I75" s="442">
        <v>0.25724279999999999</v>
      </c>
      <c r="J75" s="391">
        <v>0.23389270000000001</v>
      </c>
      <c r="K75" s="462">
        <v>0.14493739999999999</v>
      </c>
      <c r="L75" s="395">
        <v>1.3483E-3</v>
      </c>
      <c r="M75" s="395">
        <v>2.7447900000000001E-2</v>
      </c>
      <c r="N75" s="395">
        <v>6.9940000000000002E-3</v>
      </c>
      <c r="O75" s="395">
        <v>2.8865100000000001E-2</v>
      </c>
      <c r="P75" s="395">
        <v>5.8799000000000004E-3</v>
      </c>
      <c r="Q75" s="395">
        <v>3.5149999999999999E-3</v>
      </c>
      <c r="R75" s="395">
        <v>1.3271099999999999E-2</v>
      </c>
      <c r="S75" s="463">
        <f t="shared" si="13"/>
        <v>1.6340000000000243E-3</v>
      </c>
      <c r="T75" s="463">
        <v>0.25596049999999998</v>
      </c>
      <c r="U75" s="441"/>
      <c r="V75" s="458">
        <v>2004</v>
      </c>
      <c r="W75" s="459" t="s">
        <v>471</v>
      </c>
      <c r="X75" s="458" t="s">
        <v>559</v>
      </c>
      <c r="Y75" s="460" t="s">
        <v>8</v>
      </c>
      <c r="Z75" s="460" t="s">
        <v>87</v>
      </c>
      <c r="AA75" s="461" t="s">
        <v>314</v>
      </c>
      <c r="AB75" s="464">
        <f t="shared" si="28"/>
        <v>1</v>
      </c>
      <c r="AC75" s="465">
        <f t="shared" si="32"/>
        <v>0.61967474829269997</v>
      </c>
      <c r="AD75" s="466">
        <f t="shared" si="29"/>
        <v>5.7646091562498529E-3</v>
      </c>
      <c r="AE75" s="466">
        <f t="shared" si="33"/>
        <v>0.1173525296001115</v>
      </c>
      <c r="AF75" s="466">
        <f t="shared" si="30"/>
        <v>2.9902600636958741E-2</v>
      </c>
      <c r="AG75" s="466">
        <f t="shared" si="30"/>
        <v>0.12341171827936485</v>
      </c>
      <c r="AH75" s="466">
        <f t="shared" si="34"/>
        <v>2.5139305331034274E-2</v>
      </c>
      <c r="AI75" s="466">
        <f t="shared" si="34"/>
        <v>1.5028258684430936E-2</v>
      </c>
      <c r="AJ75" s="466">
        <f t="shared" si="18"/>
        <v>5.6740120576657581E-2</v>
      </c>
      <c r="AK75" s="467">
        <f t="shared" si="31"/>
        <v>6.9861094424924497E-3</v>
      </c>
    </row>
    <row r="76" spans="1:37" s="468" customFormat="1" ht="11.45" customHeight="1" x14ac:dyDescent="0.25">
      <c r="A76" s="458">
        <v>2000</v>
      </c>
      <c r="B76" s="459" t="s">
        <v>471</v>
      </c>
      <c r="C76" s="458" t="s">
        <v>559</v>
      </c>
      <c r="D76" s="460" t="s">
        <v>10</v>
      </c>
      <c r="E76" s="460" t="s">
        <v>88</v>
      </c>
      <c r="F76" s="461" t="s">
        <v>314</v>
      </c>
      <c r="G76" s="440">
        <v>0.467949</v>
      </c>
      <c r="H76" s="441">
        <v>0.32544299999999998</v>
      </c>
      <c r="I76" s="442">
        <v>0.25169239999999998</v>
      </c>
      <c r="J76" s="391">
        <v>0.2364907</v>
      </c>
      <c r="K76" s="462">
        <v>0.14153250000000001</v>
      </c>
      <c r="L76" s="395">
        <v>1.129E-3</v>
      </c>
      <c r="M76" s="395">
        <v>3.1384200000000001E-2</v>
      </c>
      <c r="N76" s="395">
        <v>6.3858999999999999E-3</v>
      </c>
      <c r="O76" s="395">
        <v>3.0223699999999999E-2</v>
      </c>
      <c r="P76" s="395">
        <v>7.4155999999999996E-3</v>
      </c>
      <c r="Q76" s="395">
        <v>4.2180000000000004E-3</v>
      </c>
      <c r="R76" s="395">
        <v>1.32654E-2</v>
      </c>
      <c r="S76" s="463">
        <f t="shared" si="13"/>
        <v>9.364000000000039E-4</v>
      </c>
      <c r="T76" s="463">
        <v>0.27494449999999998</v>
      </c>
      <c r="U76" s="441"/>
      <c r="V76" s="458">
        <v>2000</v>
      </c>
      <c r="W76" s="459" t="s">
        <v>471</v>
      </c>
      <c r="X76" s="458" t="s">
        <v>559</v>
      </c>
      <c r="Y76" s="460" t="s">
        <v>10</v>
      </c>
      <c r="Z76" s="460" t="s">
        <v>88</v>
      </c>
      <c r="AA76" s="461" t="s">
        <v>314</v>
      </c>
      <c r="AB76" s="464">
        <f t="shared" si="28"/>
        <v>1</v>
      </c>
      <c r="AC76" s="465">
        <f t="shared" si="32"/>
        <v>0.59846962269552251</v>
      </c>
      <c r="AD76" s="466">
        <f t="shared" si="29"/>
        <v>4.7739720843145211E-3</v>
      </c>
      <c r="AE76" s="466">
        <f t="shared" si="33"/>
        <v>0.13270796695176598</v>
      </c>
      <c r="AF76" s="466">
        <f t="shared" si="30"/>
        <v>2.7002753173803452E-2</v>
      </c>
      <c r="AG76" s="466">
        <f t="shared" si="30"/>
        <v>0.1278007972406526</v>
      </c>
      <c r="AH76" s="466">
        <f t="shared" si="34"/>
        <v>3.1356835596494916E-2</v>
      </c>
      <c r="AI76" s="466">
        <f t="shared" si="34"/>
        <v>1.7835796502780027E-2</v>
      </c>
      <c r="AJ76" s="466">
        <f t="shared" si="18"/>
        <v>5.6092692017064523E-2</v>
      </c>
      <c r="AK76" s="467">
        <f t="shared" si="31"/>
        <v>3.9595637376014237E-3</v>
      </c>
    </row>
    <row r="77" spans="1:37" s="468" customFormat="1" ht="11.45" customHeight="1" x14ac:dyDescent="0.25">
      <c r="A77" s="458">
        <v>1995</v>
      </c>
      <c r="B77" s="459" t="s">
        <v>471</v>
      </c>
      <c r="C77" s="458" t="s">
        <v>559</v>
      </c>
      <c r="D77" s="460" t="s">
        <v>12</v>
      </c>
      <c r="E77" s="460" t="s">
        <v>89</v>
      </c>
      <c r="F77" s="461" t="s">
        <v>314</v>
      </c>
      <c r="G77" s="440">
        <v>0.47540759999999999</v>
      </c>
      <c r="H77" s="441">
        <v>0.2710379</v>
      </c>
      <c r="I77" s="442">
        <v>0.21647640000000001</v>
      </c>
      <c r="J77" s="391">
        <v>0.2992302</v>
      </c>
      <c r="K77" s="462">
        <v>0.1562936</v>
      </c>
      <c r="L77" s="395"/>
      <c r="M77" s="395">
        <v>4.2564200000000003E-2</v>
      </c>
      <c r="N77" s="395">
        <v>6.9388999999999996E-3</v>
      </c>
      <c r="O77" s="395">
        <v>5.6095199999999998E-2</v>
      </c>
      <c r="P77" s="395">
        <v>8.3876000000000003E-3</v>
      </c>
      <c r="Q77" s="395">
        <v>4.9011999999999997E-3</v>
      </c>
      <c r="R77" s="395">
        <v>2.4049500000000001E-2</v>
      </c>
      <c r="S77" s="463">
        <f t="shared" si="13"/>
        <v>0</v>
      </c>
      <c r="T77" s="463">
        <v>0.28185399999999999</v>
      </c>
      <c r="U77" s="441"/>
      <c r="V77" s="458">
        <v>1995</v>
      </c>
      <c r="W77" s="459" t="s">
        <v>471</v>
      </c>
      <c r="X77" s="458" t="s">
        <v>559</v>
      </c>
      <c r="Y77" s="460" t="s">
        <v>12</v>
      </c>
      <c r="Z77" s="460" t="s">
        <v>89</v>
      </c>
      <c r="AA77" s="461" t="s">
        <v>314</v>
      </c>
      <c r="AB77" s="464">
        <f t="shared" si="28"/>
        <v>1</v>
      </c>
      <c r="AC77" s="465">
        <f t="shared" si="32"/>
        <v>0.52231893705916044</v>
      </c>
      <c r="AD77" s="466"/>
      <c r="AE77" s="466">
        <f t="shared" si="33"/>
        <v>0.14224566905345784</v>
      </c>
      <c r="AF77" s="466">
        <f t="shared" si="30"/>
        <v>2.3189170077084462E-2</v>
      </c>
      <c r="AG77" s="466">
        <f t="shared" si="30"/>
        <v>0.18746503528052982</v>
      </c>
      <c r="AH77" s="466">
        <f t="shared" si="34"/>
        <v>2.8030593168737648E-2</v>
      </c>
      <c r="AI77" s="466">
        <f t="shared" si="34"/>
        <v>1.6379362778222252E-2</v>
      </c>
      <c r="AJ77" s="466">
        <f t="shared" si="18"/>
        <v>8.0371232582807484E-2</v>
      </c>
      <c r="AK77" s="467">
        <f t="shared" si="31"/>
        <v>0</v>
      </c>
    </row>
    <row r="78" spans="1:37" s="468" customFormat="1" ht="11.45" customHeight="1" x14ac:dyDescent="0.25">
      <c r="A78" s="458">
        <v>1991</v>
      </c>
      <c r="B78" s="459" t="s">
        <v>471</v>
      </c>
      <c r="C78" s="458" t="s">
        <v>559</v>
      </c>
      <c r="D78" s="460" t="s">
        <v>14</v>
      </c>
      <c r="E78" s="460" t="s">
        <v>90</v>
      </c>
      <c r="F78" s="461" t="s">
        <v>314</v>
      </c>
      <c r="G78" s="440">
        <v>0.40643170000000001</v>
      </c>
      <c r="H78" s="441">
        <v>0.25842110000000001</v>
      </c>
      <c r="I78" s="442">
        <v>0.20915819999999999</v>
      </c>
      <c r="J78" s="391">
        <v>0.22516059999999999</v>
      </c>
      <c r="K78" s="462">
        <v>0.1354706</v>
      </c>
      <c r="L78" s="395">
        <v>7.0179999999999999E-3</v>
      </c>
      <c r="M78" s="395">
        <v>4.0930599999999998E-2</v>
      </c>
      <c r="N78" s="395"/>
      <c r="O78" s="395">
        <v>1.52505E-2</v>
      </c>
      <c r="P78" s="395"/>
      <c r="Q78" s="395"/>
      <c r="R78" s="395">
        <v>2.6490900000000001E-2</v>
      </c>
      <c r="S78" s="463">
        <f t="shared" si="13"/>
        <v>0</v>
      </c>
      <c r="T78" s="463">
        <v>0.24960499999999999</v>
      </c>
      <c r="U78" s="441"/>
      <c r="V78" s="458">
        <v>1991</v>
      </c>
      <c r="W78" s="459" t="s">
        <v>471</v>
      </c>
      <c r="X78" s="458" t="s">
        <v>559</v>
      </c>
      <c r="Y78" s="460" t="s">
        <v>14</v>
      </c>
      <c r="Z78" s="460" t="s">
        <v>90</v>
      </c>
      <c r="AA78" s="461" t="s">
        <v>314</v>
      </c>
      <c r="AB78" s="464">
        <f t="shared" si="28"/>
        <v>1</v>
      </c>
      <c r="AC78" s="465">
        <f t="shared" si="32"/>
        <v>0.60166210251704788</v>
      </c>
      <c r="AD78" s="466">
        <f>+L78/$J78</f>
        <v>3.1168863469008344E-2</v>
      </c>
      <c r="AE78" s="466">
        <f t="shared" si="33"/>
        <v>0.18178402438081973</v>
      </c>
      <c r="AF78" s="466"/>
      <c r="AG78" s="466">
        <f t="shared" ref="AG78:AG86" si="35">+O78/$J78</f>
        <v>6.7731654650058676E-2</v>
      </c>
      <c r="AH78" s="466"/>
      <c r="AI78" s="466"/>
      <c r="AJ78" s="466">
        <f t="shared" si="18"/>
        <v>0.11765335498306544</v>
      </c>
      <c r="AK78" s="467">
        <f t="shared" si="31"/>
        <v>0</v>
      </c>
    </row>
    <row r="79" spans="1:37" s="468" customFormat="1" ht="11.45" customHeight="1" x14ac:dyDescent="0.25">
      <c r="A79" s="496">
        <v>1987</v>
      </c>
      <c r="B79" s="497" t="s">
        <v>471</v>
      </c>
      <c r="C79" s="496" t="s">
        <v>559</v>
      </c>
      <c r="D79" s="498" t="s">
        <v>16</v>
      </c>
      <c r="E79" s="498" t="s">
        <v>91</v>
      </c>
      <c r="F79" s="499" t="s">
        <v>314</v>
      </c>
      <c r="G79" s="443">
        <v>0.38792189999999999</v>
      </c>
      <c r="H79" s="444">
        <v>0.25948520000000003</v>
      </c>
      <c r="I79" s="445">
        <v>0.20690790000000001</v>
      </c>
      <c r="J79" s="400">
        <v>0.1906185</v>
      </c>
      <c r="K79" s="501">
        <v>0.119934</v>
      </c>
      <c r="L79" s="401">
        <v>5.6433999999999998E-3</v>
      </c>
      <c r="M79" s="401">
        <v>2.8206100000000001E-2</v>
      </c>
      <c r="N79" s="401"/>
      <c r="O79" s="401">
        <v>7.2637999999999999E-3</v>
      </c>
      <c r="P79" s="401"/>
      <c r="Q79" s="401"/>
      <c r="R79" s="401">
        <v>2.9571299999999998E-2</v>
      </c>
      <c r="S79" s="502">
        <f t="shared" si="13"/>
        <v>-1.0000000000287557E-7</v>
      </c>
      <c r="T79" s="502">
        <v>0.26598929999999998</v>
      </c>
      <c r="U79" s="441"/>
      <c r="V79" s="496">
        <v>1987</v>
      </c>
      <c r="W79" s="497" t="s">
        <v>471</v>
      </c>
      <c r="X79" s="496" t="s">
        <v>559</v>
      </c>
      <c r="Y79" s="498" t="s">
        <v>16</v>
      </c>
      <c r="Z79" s="498" t="s">
        <v>91</v>
      </c>
      <c r="AA79" s="499" t="s">
        <v>314</v>
      </c>
      <c r="AB79" s="503">
        <f t="shared" si="28"/>
        <v>1</v>
      </c>
      <c r="AC79" s="504">
        <f t="shared" si="32"/>
        <v>0.62918342133633409</v>
      </c>
      <c r="AD79" s="505">
        <f>+L79/$J79</f>
        <v>2.960573081836233E-2</v>
      </c>
      <c r="AE79" s="505">
        <f t="shared" si="33"/>
        <v>0.14797147181412088</v>
      </c>
      <c r="AF79" s="505"/>
      <c r="AG79" s="505">
        <f t="shared" si="35"/>
        <v>3.810647969635686E-2</v>
      </c>
      <c r="AH79" s="505"/>
      <c r="AI79" s="505"/>
      <c r="AJ79" s="505">
        <f t="shared" si="18"/>
        <v>0.15513342094287805</v>
      </c>
      <c r="AK79" s="506">
        <f t="shared" si="31"/>
        <v>-5.2460805211040906E-7</v>
      </c>
    </row>
    <row r="80" spans="1:37" s="468" customFormat="1" ht="11.45" customHeight="1" x14ac:dyDescent="0.25">
      <c r="A80" s="458">
        <v>2010</v>
      </c>
      <c r="B80" s="459" t="s">
        <v>472</v>
      </c>
      <c r="C80" s="458" t="s">
        <v>559</v>
      </c>
      <c r="D80" s="460" t="s">
        <v>4</v>
      </c>
      <c r="E80" s="460" t="s">
        <v>92</v>
      </c>
      <c r="F80" s="461" t="s">
        <v>416</v>
      </c>
      <c r="G80" s="440">
        <v>0.49359389999999997</v>
      </c>
      <c r="H80" s="441">
        <v>0.30728240000000001</v>
      </c>
      <c r="I80" s="442">
        <v>0.2892267</v>
      </c>
      <c r="J80" s="391">
        <v>0.29139749999999998</v>
      </c>
      <c r="K80" s="462">
        <v>0.20857780000000001</v>
      </c>
      <c r="L80" s="395"/>
      <c r="M80" s="395">
        <v>3.3647400000000001E-2</v>
      </c>
      <c r="N80" s="395">
        <v>7.8399999999999995E-5</v>
      </c>
      <c r="O80" s="395">
        <v>2.8751599999999999E-2</v>
      </c>
      <c r="P80" s="395">
        <v>1.23617E-2</v>
      </c>
      <c r="Q80" s="395"/>
      <c r="R80" s="395">
        <v>7.9805999999999992E-3</v>
      </c>
      <c r="S80" s="463">
        <f t="shared" si="13"/>
        <v>0</v>
      </c>
      <c r="T80" s="463">
        <v>4.8361599999999998E-2</v>
      </c>
      <c r="U80" s="441"/>
      <c r="V80" s="458">
        <v>2010</v>
      </c>
      <c r="W80" s="459" t="s">
        <v>472</v>
      </c>
      <c r="X80" s="458" t="s">
        <v>559</v>
      </c>
      <c r="Y80" s="460" t="s">
        <v>4</v>
      </c>
      <c r="Z80" s="460" t="s">
        <v>92</v>
      </c>
      <c r="AA80" s="461" t="s">
        <v>416</v>
      </c>
      <c r="AB80" s="464">
        <f t="shared" si="28"/>
        <v>1</v>
      </c>
      <c r="AC80" s="465">
        <f t="shared" si="32"/>
        <v>0.71578445250902989</v>
      </c>
      <c r="AD80" s="466"/>
      <c r="AE80" s="466">
        <f t="shared" si="33"/>
        <v>0.11546907574704657</v>
      </c>
      <c r="AF80" s="466">
        <f>+N80/$J80</f>
        <v>2.6904829313909696E-4</v>
      </c>
      <c r="AG80" s="466">
        <f t="shared" si="35"/>
        <v>9.8667970727271168E-2</v>
      </c>
      <c r="AH80" s="466">
        <f>+P80/$J80</f>
        <v>4.2422120985938457E-2</v>
      </c>
      <c r="AI80" s="466"/>
      <c r="AJ80" s="466">
        <f t="shared" si="18"/>
        <v>2.738733173757496E-2</v>
      </c>
      <c r="AK80" s="467">
        <f t="shared" si="31"/>
        <v>0</v>
      </c>
    </row>
    <row r="81" spans="1:37" s="468" customFormat="1" ht="11.45" customHeight="1" x14ac:dyDescent="0.25">
      <c r="A81" s="458">
        <v>2005</v>
      </c>
      <c r="B81" s="459" t="s">
        <v>472</v>
      </c>
      <c r="C81" s="458" t="s">
        <v>559</v>
      </c>
      <c r="D81" s="460" t="s">
        <v>8</v>
      </c>
      <c r="E81" s="460" t="s">
        <v>93</v>
      </c>
      <c r="F81" s="461" t="s">
        <v>416</v>
      </c>
      <c r="G81" s="440">
        <v>0.47766599999999998</v>
      </c>
      <c r="H81" s="441">
        <v>0.29480079999999997</v>
      </c>
      <c r="I81" s="442">
        <v>0.27956520000000001</v>
      </c>
      <c r="J81" s="391">
        <v>0.30313669999999998</v>
      </c>
      <c r="K81" s="462">
        <v>0.2167152</v>
      </c>
      <c r="L81" s="395">
        <v>6.3014999999999998E-3</v>
      </c>
      <c r="M81" s="395">
        <v>3.5499799999999998E-2</v>
      </c>
      <c r="N81" s="395">
        <v>2.3601999999999998E-3</v>
      </c>
      <c r="O81" s="395">
        <v>2.3437300000000001E-2</v>
      </c>
      <c r="P81" s="395">
        <v>1.32669E-2</v>
      </c>
      <c r="Q81" s="395">
        <v>4.5087E-3</v>
      </c>
      <c r="R81" s="395">
        <v>1.0471E-3</v>
      </c>
      <c r="S81" s="463">
        <f t="shared" si="13"/>
        <v>0</v>
      </c>
      <c r="T81" s="463">
        <v>4.8126500000000003E-2</v>
      </c>
      <c r="U81" s="441"/>
      <c r="V81" s="458">
        <v>2005</v>
      </c>
      <c r="W81" s="459" t="s">
        <v>472</v>
      </c>
      <c r="X81" s="458" t="s">
        <v>559</v>
      </c>
      <c r="Y81" s="460" t="s">
        <v>8</v>
      </c>
      <c r="Z81" s="460" t="s">
        <v>93</v>
      </c>
      <c r="AA81" s="461" t="s">
        <v>416</v>
      </c>
      <c r="AB81" s="464">
        <f t="shared" si="28"/>
        <v>1</v>
      </c>
      <c r="AC81" s="465">
        <f t="shared" si="32"/>
        <v>0.71490914824895835</v>
      </c>
      <c r="AD81" s="466">
        <f>+L81/$J81</f>
        <v>2.0787651247770395E-2</v>
      </c>
      <c r="AE81" s="466">
        <f t="shared" si="33"/>
        <v>0.1171082221321272</v>
      </c>
      <c r="AF81" s="466">
        <f>+N81/$J81</f>
        <v>7.7859262834226277E-3</v>
      </c>
      <c r="AG81" s="466">
        <f t="shared" si="35"/>
        <v>7.7315943599042952E-2</v>
      </c>
      <c r="AH81" s="466">
        <f>+P81/$J81</f>
        <v>4.3765403529166878E-2</v>
      </c>
      <c r="AI81" s="466">
        <f>+Q81/$J81</f>
        <v>1.4873487769709178E-2</v>
      </c>
      <c r="AJ81" s="466">
        <f t="shared" si="18"/>
        <v>3.4542171898024887E-3</v>
      </c>
      <c r="AK81" s="467">
        <f t="shared" si="31"/>
        <v>0</v>
      </c>
    </row>
    <row r="82" spans="1:37" s="468" customFormat="1" ht="11.45" customHeight="1" x14ac:dyDescent="0.25">
      <c r="A82" s="458">
        <v>2000</v>
      </c>
      <c r="B82" s="459" t="s">
        <v>472</v>
      </c>
      <c r="C82" s="458" t="s">
        <v>559</v>
      </c>
      <c r="D82" s="460" t="s">
        <v>10</v>
      </c>
      <c r="E82" s="460" t="s">
        <v>94</v>
      </c>
      <c r="F82" s="461" t="s">
        <v>416</v>
      </c>
      <c r="G82" s="440">
        <v>0.48265200000000003</v>
      </c>
      <c r="H82" s="441">
        <v>0.29995640000000001</v>
      </c>
      <c r="I82" s="442">
        <v>0.27782440000000003</v>
      </c>
      <c r="J82" s="391">
        <v>0.27543800000000002</v>
      </c>
      <c r="K82" s="462">
        <v>0.18630730000000001</v>
      </c>
      <c r="L82" s="395">
        <v>5.6068999999999997E-3</v>
      </c>
      <c r="M82" s="395">
        <v>3.9122900000000002E-2</v>
      </c>
      <c r="N82" s="395">
        <v>2.8134000000000002E-3</v>
      </c>
      <c r="O82" s="395">
        <v>2.16761E-2</v>
      </c>
      <c r="P82" s="395">
        <v>1.4907200000000001E-2</v>
      </c>
      <c r="Q82" s="395">
        <v>3.7755000000000002E-3</v>
      </c>
      <c r="R82" s="395">
        <v>1.2290000000000001E-3</v>
      </c>
      <c r="S82" s="463">
        <f t="shared" si="13"/>
        <v>-2.9999999995311555E-7</v>
      </c>
      <c r="T82" s="463">
        <v>5.9767199999999999E-2</v>
      </c>
      <c r="U82" s="441"/>
      <c r="V82" s="458">
        <v>2000</v>
      </c>
      <c r="W82" s="459" t="s">
        <v>472</v>
      </c>
      <c r="X82" s="458" t="s">
        <v>559</v>
      </c>
      <c r="Y82" s="460" t="s">
        <v>10</v>
      </c>
      <c r="Z82" s="460" t="s">
        <v>94</v>
      </c>
      <c r="AA82" s="461" t="s">
        <v>416</v>
      </c>
      <c r="AB82" s="464">
        <f t="shared" si="28"/>
        <v>1</v>
      </c>
      <c r="AC82" s="465">
        <f t="shared" si="32"/>
        <v>0.67640376418649573</v>
      </c>
      <c r="AD82" s="466">
        <f>+L82/$J82</f>
        <v>2.0356305230215147E-2</v>
      </c>
      <c r="AE82" s="466">
        <f t="shared" si="33"/>
        <v>0.14203886174021013</v>
      </c>
      <c r="AF82" s="466">
        <f>+N82/$J82</f>
        <v>1.021427689716016E-2</v>
      </c>
      <c r="AG82" s="466">
        <f t="shared" si="35"/>
        <v>7.8696839216084918E-2</v>
      </c>
      <c r="AH82" s="466">
        <f>+P82/$J82</f>
        <v>5.4121798735105538E-2</v>
      </c>
      <c r="AI82" s="466">
        <f>+Q82/$J82</f>
        <v>1.3707258983872959E-2</v>
      </c>
      <c r="AJ82" s="466">
        <f t="shared" si="18"/>
        <v>4.4619841851886817E-3</v>
      </c>
      <c r="AK82" s="467">
        <f t="shared" si="31"/>
        <v>-1.08917433339073E-6</v>
      </c>
    </row>
    <row r="83" spans="1:37" s="468" customFormat="1" ht="11.45" customHeight="1" x14ac:dyDescent="0.25">
      <c r="A83" s="458">
        <v>1994</v>
      </c>
      <c r="B83" s="459" t="s">
        <v>472</v>
      </c>
      <c r="C83" s="458" t="s">
        <v>559</v>
      </c>
      <c r="D83" s="460" t="s">
        <v>12</v>
      </c>
      <c r="E83" s="460" t="s">
        <v>95</v>
      </c>
      <c r="F83" s="461" t="s">
        <v>416</v>
      </c>
      <c r="G83" s="440">
        <v>0.48557679999999998</v>
      </c>
      <c r="H83" s="441">
        <v>0.30630479999999999</v>
      </c>
      <c r="I83" s="442">
        <v>0.28837000000000002</v>
      </c>
      <c r="J83" s="391">
        <v>0.27943050000000003</v>
      </c>
      <c r="K83" s="462">
        <v>0.18857670000000001</v>
      </c>
      <c r="L83" s="395">
        <v>5.5599000000000004E-3</v>
      </c>
      <c r="M83" s="395">
        <v>3.5351399999999998E-2</v>
      </c>
      <c r="N83" s="395">
        <v>4.7178000000000003E-3</v>
      </c>
      <c r="O83" s="395">
        <v>2.69211E-2</v>
      </c>
      <c r="P83" s="395">
        <v>1.3735799999999999E-2</v>
      </c>
      <c r="Q83" s="395">
        <v>3.0579000000000001E-3</v>
      </c>
      <c r="R83" s="395">
        <v>1.5099E-3</v>
      </c>
      <c r="S83" s="463">
        <f t="shared" si="13"/>
        <v>0</v>
      </c>
      <c r="T83" s="463">
        <v>5.3432500000000001E-2</v>
      </c>
      <c r="U83" s="441"/>
      <c r="V83" s="458">
        <v>1994</v>
      </c>
      <c r="W83" s="459" t="s">
        <v>472</v>
      </c>
      <c r="X83" s="458" t="s">
        <v>559</v>
      </c>
      <c r="Y83" s="460" t="s">
        <v>12</v>
      </c>
      <c r="Z83" s="460" t="s">
        <v>95</v>
      </c>
      <c r="AA83" s="461" t="s">
        <v>416</v>
      </c>
      <c r="AB83" s="464">
        <f t="shared" si="28"/>
        <v>1</v>
      </c>
      <c r="AC83" s="465">
        <f t="shared" si="32"/>
        <v>0.67486083301572308</v>
      </c>
      <c r="AD83" s="466">
        <f>+L83/$J83</f>
        <v>1.9897255310354453E-2</v>
      </c>
      <c r="AE83" s="466">
        <f t="shared" si="33"/>
        <v>0.1265123170162169</v>
      </c>
      <c r="AF83" s="466">
        <f>+N83/$J83</f>
        <v>1.6883625803196144E-2</v>
      </c>
      <c r="AG83" s="466">
        <f t="shared" si="35"/>
        <v>9.6342739965751767E-2</v>
      </c>
      <c r="AH83" s="466">
        <f>+P83/$J83</f>
        <v>4.9156409196562285E-2</v>
      </c>
      <c r="AI83" s="466">
        <f>+Q83/$J83</f>
        <v>1.0943329378861649E-2</v>
      </c>
      <c r="AJ83" s="466">
        <f t="shared" si="18"/>
        <v>5.4034903133337265E-3</v>
      </c>
      <c r="AK83" s="467">
        <f t="shared" si="31"/>
        <v>0</v>
      </c>
    </row>
    <row r="84" spans="1:37" s="468" customFormat="1" ht="11.45" customHeight="1" x14ac:dyDescent="0.25">
      <c r="A84" s="458">
        <v>1989</v>
      </c>
      <c r="B84" s="459" t="s">
        <v>472</v>
      </c>
      <c r="C84" s="458" t="s">
        <v>559</v>
      </c>
      <c r="D84" s="460" t="s">
        <v>14</v>
      </c>
      <c r="E84" s="460" t="s">
        <v>96</v>
      </c>
      <c r="F84" s="461" t="s">
        <v>416</v>
      </c>
      <c r="G84" s="440">
        <v>0.47758509999999998</v>
      </c>
      <c r="H84" s="441">
        <v>0.30889689999999997</v>
      </c>
      <c r="I84" s="442">
        <v>0.28684179999999998</v>
      </c>
      <c r="J84" s="391">
        <v>0.25726890000000002</v>
      </c>
      <c r="K84" s="462">
        <v>0.16080530000000001</v>
      </c>
      <c r="L84" s="395"/>
      <c r="M84" s="395">
        <v>4.0223700000000001E-2</v>
      </c>
      <c r="N84" s="395"/>
      <c r="O84" s="395">
        <v>2.81005E-2</v>
      </c>
      <c r="P84" s="395"/>
      <c r="Q84" s="395"/>
      <c r="R84" s="395">
        <v>2.8139399999999998E-2</v>
      </c>
      <c r="S84" s="463">
        <f t="shared" si="13"/>
        <v>0</v>
      </c>
      <c r="T84" s="463">
        <v>6.4673999999999995E-2</v>
      </c>
      <c r="U84" s="441"/>
      <c r="V84" s="458">
        <v>1989</v>
      </c>
      <c r="W84" s="459" t="s">
        <v>472</v>
      </c>
      <c r="X84" s="458" t="s">
        <v>559</v>
      </c>
      <c r="Y84" s="460" t="s">
        <v>14</v>
      </c>
      <c r="Z84" s="460" t="s">
        <v>96</v>
      </c>
      <c r="AA84" s="461" t="s">
        <v>416</v>
      </c>
      <c r="AB84" s="464">
        <f t="shared" si="28"/>
        <v>1</v>
      </c>
      <c r="AC84" s="465">
        <f t="shared" si="32"/>
        <v>0.62504756696203856</v>
      </c>
      <c r="AD84" s="466"/>
      <c r="AE84" s="466">
        <f t="shared" si="33"/>
        <v>0.15634886299898665</v>
      </c>
      <c r="AF84" s="466"/>
      <c r="AG84" s="466">
        <f t="shared" si="35"/>
        <v>0.10922618318809618</v>
      </c>
      <c r="AH84" s="466"/>
      <c r="AI84" s="466"/>
      <c r="AJ84" s="466">
        <f t="shared" si="18"/>
        <v>0.10937738685087858</v>
      </c>
      <c r="AK84" s="467">
        <f t="shared" si="31"/>
        <v>0</v>
      </c>
    </row>
    <row r="85" spans="1:37" s="468" customFormat="1" ht="11.45" customHeight="1" x14ac:dyDescent="0.25">
      <c r="A85" s="458">
        <v>1984</v>
      </c>
      <c r="B85" s="459" t="s">
        <v>472</v>
      </c>
      <c r="C85" s="458" t="s">
        <v>559</v>
      </c>
      <c r="D85" s="460" t="s">
        <v>16</v>
      </c>
      <c r="E85" s="460" t="s">
        <v>97</v>
      </c>
      <c r="F85" s="461" t="s">
        <v>416</v>
      </c>
      <c r="G85" s="440">
        <v>0.49564819999999998</v>
      </c>
      <c r="H85" s="441">
        <v>0.3508908</v>
      </c>
      <c r="I85" s="442">
        <v>0.33790579999999998</v>
      </c>
      <c r="J85" s="391">
        <v>0.23041600000000001</v>
      </c>
      <c r="K85" s="462">
        <v>0.1430517</v>
      </c>
      <c r="L85" s="395"/>
      <c r="M85" s="395">
        <v>4.0269699999999999E-2</v>
      </c>
      <c r="N85" s="395"/>
      <c r="O85" s="395">
        <v>2.24888E-2</v>
      </c>
      <c r="P85" s="395"/>
      <c r="Q85" s="395"/>
      <c r="R85" s="395">
        <v>2.4605800000000001E-2</v>
      </c>
      <c r="S85" s="463">
        <f t="shared" si="13"/>
        <v>0</v>
      </c>
      <c r="T85" s="463">
        <v>6.6499500000000003E-2</v>
      </c>
      <c r="U85" s="441"/>
      <c r="V85" s="458">
        <v>1984</v>
      </c>
      <c r="W85" s="459" t="s">
        <v>472</v>
      </c>
      <c r="X85" s="458" t="s">
        <v>559</v>
      </c>
      <c r="Y85" s="460" t="s">
        <v>16</v>
      </c>
      <c r="Z85" s="460" t="s">
        <v>97</v>
      </c>
      <c r="AA85" s="461" t="s">
        <v>416</v>
      </c>
      <c r="AB85" s="464">
        <f t="shared" si="28"/>
        <v>1</v>
      </c>
      <c r="AC85" s="465">
        <f t="shared" si="32"/>
        <v>0.62084100062495662</v>
      </c>
      <c r="AD85" s="466"/>
      <c r="AE85" s="466">
        <f t="shared" si="33"/>
        <v>0.17476954725366292</v>
      </c>
      <c r="AF85" s="466"/>
      <c r="AG85" s="466">
        <f t="shared" si="35"/>
        <v>9.7600861051315879E-2</v>
      </c>
      <c r="AH85" s="466"/>
      <c r="AI85" s="466"/>
      <c r="AJ85" s="466">
        <f t="shared" si="18"/>
        <v>0.10678859107006458</v>
      </c>
      <c r="AK85" s="467">
        <f t="shared" si="31"/>
        <v>0</v>
      </c>
    </row>
    <row r="86" spans="1:37" s="468" customFormat="1" ht="11.45" customHeight="1" x14ac:dyDescent="0.25">
      <c r="A86" s="458">
        <v>1978</v>
      </c>
      <c r="B86" s="459" t="s">
        <v>472</v>
      </c>
      <c r="C86" s="458" t="s">
        <v>559</v>
      </c>
      <c r="D86" s="460" t="s">
        <v>18</v>
      </c>
      <c r="E86" s="460" t="s">
        <v>98</v>
      </c>
      <c r="F86" s="461" t="s">
        <v>416</v>
      </c>
      <c r="G86" s="440">
        <v>0.61133519999999997</v>
      </c>
      <c r="H86" s="441">
        <v>0.55333160000000003</v>
      </c>
      <c r="I86" s="442">
        <v>0.3119073</v>
      </c>
      <c r="J86" s="391">
        <v>0.20447689999999999</v>
      </c>
      <c r="K86" s="462">
        <v>0.1236532</v>
      </c>
      <c r="L86" s="395"/>
      <c r="M86" s="395">
        <v>4.05598E-2</v>
      </c>
      <c r="N86" s="395">
        <v>2.7591E-3</v>
      </c>
      <c r="O86" s="395">
        <v>8.8926999999999999E-3</v>
      </c>
      <c r="P86" s="395"/>
      <c r="Q86" s="395"/>
      <c r="R86" s="395">
        <v>9.6880999999999998E-3</v>
      </c>
      <c r="S86" s="463">
        <f t="shared" si="13"/>
        <v>1.8923999999999996E-2</v>
      </c>
      <c r="T86" s="463">
        <v>5.4175599999999997E-2</v>
      </c>
      <c r="U86" s="441"/>
      <c r="V86" s="458">
        <v>1978</v>
      </c>
      <c r="W86" s="459" t="s">
        <v>472</v>
      </c>
      <c r="X86" s="458" t="s">
        <v>559</v>
      </c>
      <c r="Y86" s="460" t="s">
        <v>18</v>
      </c>
      <c r="Z86" s="460" t="s">
        <v>98</v>
      </c>
      <c r="AA86" s="461" t="s">
        <v>416</v>
      </c>
      <c r="AB86" s="464">
        <f t="shared" si="28"/>
        <v>1</v>
      </c>
      <c r="AC86" s="465">
        <f t="shared" si="32"/>
        <v>0.60472943398496359</v>
      </c>
      <c r="AD86" s="466"/>
      <c r="AE86" s="466">
        <f t="shared" si="33"/>
        <v>0.19835883662164286</v>
      </c>
      <c r="AF86" s="466">
        <f t="shared" ref="AF86:AF96" si="36">+N86/$J86</f>
        <v>1.3493455739988234E-2</v>
      </c>
      <c r="AG86" s="466">
        <f t="shared" si="35"/>
        <v>4.3489998136708841E-2</v>
      </c>
      <c r="AH86" s="466"/>
      <c r="AI86" s="466"/>
      <c r="AJ86" s="466">
        <f t="shared" si="18"/>
        <v>4.7379924089224749E-2</v>
      </c>
      <c r="AK86" s="467">
        <f t="shared" si="31"/>
        <v>9.2548351427471642E-2</v>
      </c>
    </row>
    <row r="87" spans="1:37" s="637" customFormat="1" ht="11.45" customHeight="1" x14ac:dyDescent="0.25">
      <c r="A87" s="537">
        <v>2013</v>
      </c>
      <c r="B87" s="538" t="s">
        <v>473</v>
      </c>
      <c r="C87" s="537" t="s">
        <v>560</v>
      </c>
      <c r="D87" s="539" t="s">
        <v>20</v>
      </c>
      <c r="E87" s="539" t="s">
        <v>99</v>
      </c>
      <c r="F87" s="540" t="s">
        <v>415</v>
      </c>
      <c r="G87" s="541">
        <v>0.48061359999999997</v>
      </c>
      <c r="H87" s="542">
        <v>0.39433770000000001</v>
      </c>
      <c r="I87" s="543">
        <v>0.39433770000000001</v>
      </c>
      <c r="J87" s="402">
        <v>0.1345644</v>
      </c>
      <c r="K87" s="544">
        <v>0.1168511</v>
      </c>
      <c r="L87" s="403"/>
      <c r="M87" s="403">
        <v>1.39153E-2</v>
      </c>
      <c r="N87" s="403">
        <v>1.9800000000000001E-6</v>
      </c>
      <c r="O87" s="403"/>
      <c r="P87" s="403"/>
      <c r="Q87" s="403"/>
      <c r="R87" s="403">
        <v>3.7959999999999999E-3</v>
      </c>
      <c r="S87" s="545">
        <f t="shared" ref="S87:S150" si="37">J87-SUM(K87:R87)</f>
        <v>1.9999999989472883E-8</v>
      </c>
      <c r="T87" s="545"/>
      <c r="U87" s="487"/>
      <c r="V87" s="537">
        <v>2013</v>
      </c>
      <c r="W87" s="538" t="s">
        <v>473</v>
      </c>
      <c r="X87" s="537" t="s">
        <v>560</v>
      </c>
      <c r="Y87" s="539" t="s">
        <v>20</v>
      </c>
      <c r="Z87" s="539" t="s">
        <v>99</v>
      </c>
      <c r="AA87" s="540" t="s">
        <v>415</v>
      </c>
      <c r="AB87" s="546">
        <f t="shared" si="28"/>
        <v>1</v>
      </c>
      <c r="AC87" s="547">
        <f t="shared" si="32"/>
        <v>0.86836563013694557</v>
      </c>
      <c r="AD87" s="548"/>
      <c r="AE87" s="548">
        <f t="shared" si="33"/>
        <v>0.1034099657858988</v>
      </c>
      <c r="AF87" s="548">
        <f t="shared" si="36"/>
        <v>1.4714144305626154E-5</v>
      </c>
      <c r="AG87" s="548"/>
      <c r="AH87" s="548"/>
      <c r="AI87" s="548"/>
      <c r="AJ87" s="548">
        <f t="shared" si="18"/>
        <v>2.8209541305129735E-2</v>
      </c>
      <c r="AK87" s="549">
        <f t="shared" si="31"/>
        <v>1.48627720242267E-7</v>
      </c>
    </row>
    <row r="88" spans="1:37" s="637" customFormat="1" ht="11.45" customHeight="1" x14ac:dyDescent="0.25">
      <c r="A88" s="550">
        <v>2010</v>
      </c>
      <c r="B88" s="551" t="s">
        <v>473</v>
      </c>
      <c r="C88" s="550" t="s">
        <v>560</v>
      </c>
      <c r="D88" s="552" t="s">
        <v>4</v>
      </c>
      <c r="E88" s="552" t="s">
        <v>100</v>
      </c>
      <c r="F88" s="553" t="s">
        <v>415</v>
      </c>
      <c r="G88" s="554">
        <v>0.52613169999999998</v>
      </c>
      <c r="H88" s="555">
        <v>0.43722080000000002</v>
      </c>
      <c r="I88" s="556">
        <v>0.43722080000000002</v>
      </c>
      <c r="J88" s="398">
        <v>0.14552290000000001</v>
      </c>
      <c r="K88" s="557">
        <v>0.12643190000000001</v>
      </c>
      <c r="L88" s="399"/>
      <c r="M88" s="399">
        <v>1.39474E-2</v>
      </c>
      <c r="N88" s="399">
        <v>5.1E-5</v>
      </c>
      <c r="O88" s="399"/>
      <c r="P88" s="399"/>
      <c r="Q88" s="399"/>
      <c r="R88" s="399">
        <v>5.0927000000000004E-3</v>
      </c>
      <c r="S88" s="558">
        <f t="shared" si="37"/>
        <v>-1.0000000000287557E-7</v>
      </c>
      <c r="T88" s="558"/>
      <c r="U88" s="487"/>
      <c r="V88" s="550">
        <v>2010</v>
      </c>
      <c r="W88" s="551" t="s">
        <v>473</v>
      </c>
      <c r="X88" s="550" t="s">
        <v>560</v>
      </c>
      <c r="Y88" s="552" t="s">
        <v>4</v>
      </c>
      <c r="Z88" s="552" t="s">
        <v>100</v>
      </c>
      <c r="AA88" s="553" t="s">
        <v>415</v>
      </c>
      <c r="AB88" s="559">
        <f t="shared" si="28"/>
        <v>1</v>
      </c>
      <c r="AC88" s="560">
        <f t="shared" si="32"/>
        <v>0.86881102561864831</v>
      </c>
      <c r="AD88" s="561"/>
      <c r="AE88" s="561">
        <f t="shared" si="33"/>
        <v>9.5843334622935636E-2</v>
      </c>
      <c r="AF88" s="561">
        <f t="shared" si="36"/>
        <v>3.5046030556015582E-4</v>
      </c>
      <c r="AG88" s="561"/>
      <c r="AH88" s="561"/>
      <c r="AI88" s="561"/>
      <c r="AJ88" s="561">
        <f t="shared" si="18"/>
        <v>3.4995866629925598E-2</v>
      </c>
      <c r="AK88" s="562">
        <f t="shared" si="31"/>
        <v>-6.8717706969145809E-7</v>
      </c>
    </row>
    <row r="89" spans="1:37" s="468" customFormat="1" ht="11.45" customHeight="1" x14ac:dyDescent="0.25">
      <c r="A89" s="458">
        <v>2013</v>
      </c>
      <c r="B89" s="459" t="s">
        <v>475</v>
      </c>
      <c r="C89" s="458" t="s">
        <v>559</v>
      </c>
      <c r="D89" s="460" t="s">
        <v>20</v>
      </c>
      <c r="E89" s="460" t="s">
        <v>101</v>
      </c>
      <c r="F89" s="461" t="s">
        <v>314</v>
      </c>
      <c r="G89" s="440">
        <v>0.52029720000000002</v>
      </c>
      <c r="H89" s="441">
        <v>0.34428500000000001</v>
      </c>
      <c r="I89" s="442">
        <v>0.29105039999999999</v>
      </c>
      <c r="J89" s="391">
        <v>0.2242014</v>
      </c>
      <c r="K89" s="462">
        <v>0.1684042</v>
      </c>
      <c r="L89" s="395"/>
      <c r="M89" s="395">
        <v>3.12903E-2</v>
      </c>
      <c r="N89" s="395">
        <v>2.5533000000000001E-3</v>
      </c>
      <c r="O89" s="395">
        <v>1.9239699999999998E-2</v>
      </c>
      <c r="P89" s="395">
        <v>1.0549999999999999E-3</v>
      </c>
      <c r="Q89" s="395">
        <v>1.1173000000000001E-3</v>
      </c>
      <c r="R89" s="395">
        <v>5.4160000000000005E-4</v>
      </c>
      <c r="S89" s="463">
        <f t="shared" si="37"/>
        <v>0</v>
      </c>
      <c r="T89" s="463">
        <v>0.26106859999999998</v>
      </c>
      <c r="U89" s="441"/>
      <c r="V89" s="458">
        <v>2013</v>
      </c>
      <c r="W89" s="459" t="s">
        <v>475</v>
      </c>
      <c r="X89" s="458" t="s">
        <v>559</v>
      </c>
      <c r="Y89" s="460" t="s">
        <v>20</v>
      </c>
      <c r="Z89" s="460" t="s">
        <v>101</v>
      </c>
      <c r="AA89" s="461" t="s">
        <v>314</v>
      </c>
      <c r="AB89" s="464">
        <f t="shared" si="28"/>
        <v>1</v>
      </c>
      <c r="AC89" s="465">
        <f t="shared" si="32"/>
        <v>0.75112911872985633</v>
      </c>
      <c r="AD89" s="466"/>
      <c r="AE89" s="466">
        <f t="shared" si="33"/>
        <v>0.13956335687466714</v>
      </c>
      <c r="AF89" s="466">
        <f t="shared" si="36"/>
        <v>1.1388421303346011E-2</v>
      </c>
      <c r="AG89" s="466">
        <f t="shared" ref="AG89:AI96" si="38">+O89/$J89</f>
        <v>8.5814361551711987E-2</v>
      </c>
      <c r="AH89" s="466">
        <f t="shared" si="38"/>
        <v>4.705590598452998E-3</v>
      </c>
      <c r="AI89" s="466">
        <f t="shared" si="38"/>
        <v>4.983465758911408E-3</v>
      </c>
      <c r="AJ89" s="466">
        <f t="shared" si="18"/>
        <v>2.415685183054165E-3</v>
      </c>
      <c r="AK89" s="467">
        <f t="shared" si="31"/>
        <v>0</v>
      </c>
    </row>
    <row r="90" spans="1:37" s="468" customFormat="1" ht="11.45" customHeight="1" x14ac:dyDescent="0.25">
      <c r="A90" s="458">
        <v>2010</v>
      </c>
      <c r="B90" s="459" t="s">
        <v>475</v>
      </c>
      <c r="C90" s="458" t="s">
        <v>559</v>
      </c>
      <c r="D90" s="460" t="s">
        <v>4</v>
      </c>
      <c r="E90" s="460" t="s">
        <v>102</v>
      </c>
      <c r="F90" s="461" t="s">
        <v>314</v>
      </c>
      <c r="G90" s="440">
        <v>0.51421209999999995</v>
      </c>
      <c r="H90" s="441">
        <v>0.33813080000000001</v>
      </c>
      <c r="I90" s="442">
        <v>0.28529890000000002</v>
      </c>
      <c r="J90" s="391">
        <v>0.2314551</v>
      </c>
      <c r="K90" s="462">
        <v>0.17260039999999999</v>
      </c>
      <c r="L90" s="395"/>
      <c r="M90" s="395">
        <v>3.1359900000000003E-2</v>
      </c>
      <c r="N90" s="395">
        <v>2.0286000000000002E-3</v>
      </c>
      <c r="O90" s="395">
        <v>2.0371299999999998E-2</v>
      </c>
      <c r="P90" s="395">
        <v>1.238E-3</v>
      </c>
      <c r="Q90" s="395">
        <v>1.4247999999999999E-3</v>
      </c>
      <c r="R90" s="395">
        <v>2.4321999999999998E-3</v>
      </c>
      <c r="S90" s="463">
        <f t="shared" si="37"/>
        <v>-9.9999999975119991E-8</v>
      </c>
      <c r="T90" s="463">
        <v>0.26263959999999997</v>
      </c>
      <c r="U90" s="441"/>
      <c r="V90" s="458">
        <v>2010</v>
      </c>
      <c r="W90" s="459" t="s">
        <v>475</v>
      </c>
      <c r="X90" s="458" t="s">
        <v>559</v>
      </c>
      <c r="Y90" s="460" t="s">
        <v>4</v>
      </c>
      <c r="Z90" s="460" t="s">
        <v>102</v>
      </c>
      <c r="AA90" s="461" t="s">
        <v>314</v>
      </c>
      <c r="AB90" s="464">
        <f t="shared" si="28"/>
        <v>1</v>
      </c>
      <c r="AC90" s="465">
        <f t="shared" si="32"/>
        <v>0.74571871607063311</v>
      </c>
      <c r="AD90" s="466"/>
      <c r="AE90" s="466">
        <f t="shared" si="33"/>
        <v>0.13549020954820182</v>
      </c>
      <c r="AF90" s="466">
        <f t="shared" si="36"/>
        <v>8.7645508783345035E-3</v>
      </c>
      <c r="AG90" s="466">
        <f t="shared" si="38"/>
        <v>8.8014046784883976E-2</v>
      </c>
      <c r="AH90" s="466">
        <f t="shared" si="38"/>
        <v>5.34876958857247E-3</v>
      </c>
      <c r="AI90" s="466">
        <f t="shared" si="38"/>
        <v>6.1558375684960063E-3</v>
      </c>
      <c r="AJ90" s="466">
        <f t="shared" ref="AJ90:AJ153" si="39">+R90/$J90</f>
        <v>1.0508301610117902E-2</v>
      </c>
      <c r="AK90" s="467">
        <f t="shared" si="31"/>
        <v>-4.3204923971806863E-7</v>
      </c>
    </row>
    <row r="91" spans="1:37" s="468" customFormat="1" ht="11.45" customHeight="1" x14ac:dyDescent="0.25">
      <c r="A91" s="458">
        <v>2007</v>
      </c>
      <c r="B91" s="459" t="s">
        <v>475</v>
      </c>
      <c r="C91" s="458" t="s">
        <v>559</v>
      </c>
      <c r="D91" s="460" t="s">
        <v>6</v>
      </c>
      <c r="E91" s="460" t="s">
        <v>103</v>
      </c>
      <c r="F91" s="461" t="s">
        <v>314</v>
      </c>
      <c r="G91" s="440">
        <v>0.51224820000000004</v>
      </c>
      <c r="H91" s="441">
        <v>0.3429335</v>
      </c>
      <c r="I91" s="442">
        <v>0.28906409999999999</v>
      </c>
      <c r="J91" s="391">
        <v>0.2217459</v>
      </c>
      <c r="K91" s="462">
        <v>0.16234789999999999</v>
      </c>
      <c r="L91" s="395"/>
      <c r="M91" s="395">
        <v>2.8999799999999999E-2</v>
      </c>
      <c r="N91" s="395">
        <v>1.4444E-3</v>
      </c>
      <c r="O91" s="395">
        <v>1.97349E-2</v>
      </c>
      <c r="P91" s="395">
        <v>1.5644000000000001E-3</v>
      </c>
      <c r="Q91" s="395">
        <v>1.8289999999999999E-3</v>
      </c>
      <c r="R91" s="395">
        <v>5.8254999999999999E-3</v>
      </c>
      <c r="S91" s="463">
        <f t="shared" si="37"/>
        <v>0</v>
      </c>
      <c r="T91" s="463">
        <v>0.26451239999999998</v>
      </c>
      <c r="U91" s="441"/>
      <c r="V91" s="458">
        <v>2007</v>
      </c>
      <c r="W91" s="459" t="s">
        <v>475</v>
      </c>
      <c r="X91" s="458" t="s">
        <v>559</v>
      </c>
      <c r="Y91" s="460" t="s">
        <v>6</v>
      </c>
      <c r="Z91" s="460" t="s">
        <v>103</v>
      </c>
      <c r="AA91" s="461" t="s">
        <v>314</v>
      </c>
      <c r="AB91" s="464">
        <f t="shared" si="28"/>
        <v>1</v>
      </c>
      <c r="AC91" s="465">
        <f t="shared" si="32"/>
        <v>0.73213484443229837</v>
      </c>
      <c r="AD91" s="466"/>
      <c r="AE91" s="466">
        <f t="shared" si="33"/>
        <v>0.13077941914596841</v>
      </c>
      <c r="AF91" s="466">
        <f t="shared" si="36"/>
        <v>6.5137619229938409E-3</v>
      </c>
      <c r="AG91" s="466">
        <f t="shared" si="38"/>
        <v>8.8997812360904982E-2</v>
      </c>
      <c r="AH91" s="466">
        <f t="shared" si="38"/>
        <v>7.0549218722871544E-3</v>
      </c>
      <c r="AI91" s="466">
        <f t="shared" si="38"/>
        <v>8.2481795604789077E-3</v>
      </c>
      <c r="AJ91" s="466">
        <f t="shared" si="39"/>
        <v>2.627106070506828E-2</v>
      </c>
      <c r="AK91" s="467">
        <f t="shared" si="31"/>
        <v>0</v>
      </c>
    </row>
    <row r="92" spans="1:37" s="468" customFormat="1" ht="11.45" customHeight="1" x14ac:dyDescent="0.25">
      <c r="A92" s="458">
        <v>2004</v>
      </c>
      <c r="B92" s="459" t="s">
        <v>475</v>
      </c>
      <c r="C92" s="458" t="s">
        <v>559</v>
      </c>
      <c r="D92" s="460" t="s">
        <v>8</v>
      </c>
      <c r="E92" s="460" t="s">
        <v>104</v>
      </c>
      <c r="F92" s="461" t="s">
        <v>314</v>
      </c>
      <c r="G92" s="440">
        <v>0.4979325</v>
      </c>
      <c r="H92" s="441">
        <v>0.33074609999999999</v>
      </c>
      <c r="I92" s="442">
        <v>0.2783311</v>
      </c>
      <c r="J92" s="391">
        <v>0.22089710000000001</v>
      </c>
      <c r="K92" s="462">
        <v>0.15575040000000001</v>
      </c>
      <c r="L92" s="395"/>
      <c r="M92" s="395">
        <v>3.1622600000000001E-2</v>
      </c>
      <c r="N92" s="395">
        <v>1.8921000000000001E-3</v>
      </c>
      <c r="O92" s="395">
        <v>1.9280200000000001E-2</v>
      </c>
      <c r="P92" s="395">
        <v>2.6538999999999998E-3</v>
      </c>
      <c r="Q92" s="395">
        <v>2.3064000000000001E-3</v>
      </c>
      <c r="R92" s="395">
        <v>7.3915999999999999E-3</v>
      </c>
      <c r="S92" s="463">
        <f t="shared" si="37"/>
        <v>-1.0000000000287557E-7</v>
      </c>
      <c r="T92" s="463">
        <v>0.25261549999999999</v>
      </c>
      <c r="U92" s="441"/>
      <c r="V92" s="458">
        <v>2004</v>
      </c>
      <c r="W92" s="459" t="s">
        <v>475</v>
      </c>
      <c r="X92" s="458" t="s">
        <v>559</v>
      </c>
      <c r="Y92" s="460" t="s">
        <v>8</v>
      </c>
      <c r="Z92" s="460" t="s">
        <v>104</v>
      </c>
      <c r="AA92" s="461" t="s">
        <v>314</v>
      </c>
      <c r="AB92" s="464">
        <f t="shared" si="28"/>
        <v>1</v>
      </c>
      <c r="AC92" s="465">
        <f t="shared" si="32"/>
        <v>0.70508123465631733</v>
      </c>
      <c r="AD92" s="466"/>
      <c r="AE92" s="466">
        <f t="shared" si="33"/>
        <v>0.14315534246488523</v>
      </c>
      <c r="AF92" s="466">
        <f t="shared" si="36"/>
        <v>8.5655266637724072E-3</v>
      </c>
      <c r="AG92" s="466">
        <f t="shared" si="38"/>
        <v>8.728136313242682E-2</v>
      </c>
      <c r="AH92" s="466">
        <f t="shared" si="38"/>
        <v>1.2014191222972143E-2</v>
      </c>
      <c r="AI92" s="466">
        <f t="shared" si="38"/>
        <v>1.0441060566209335E-2</v>
      </c>
      <c r="AJ92" s="466">
        <f t="shared" si="39"/>
        <v>3.3461733992886281E-2</v>
      </c>
      <c r="AK92" s="467">
        <f t="shared" si="31"/>
        <v>-4.5269946946646655E-7</v>
      </c>
    </row>
    <row r="93" spans="1:37" s="468" customFormat="1" ht="11.45" customHeight="1" x14ac:dyDescent="0.25">
      <c r="A93" s="458">
        <v>2000</v>
      </c>
      <c r="B93" s="459" t="s">
        <v>475</v>
      </c>
      <c r="C93" s="458" t="s">
        <v>559</v>
      </c>
      <c r="D93" s="460" t="s">
        <v>10</v>
      </c>
      <c r="E93" s="460" t="s">
        <v>105</v>
      </c>
      <c r="F93" s="461" t="s">
        <v>314</v>
      </c>
      <c r="G93" s="440">
        <v>0.47279080000000001</v>
      </c>
      <c r="H93" s="441">
        <v>0.31841589999999997</v>
      </c>
      <c r="I93" s="442">
        <v>0.26582270000000002</v>
      </c>
      <c r="J93" s="391">
        <v>0.20568980000000001</v>
      </c>
      <c r="K93" s="462">
        <v>0.14858099999999999</v>
      </c>
      <c r="L93" s="395"/>
      <c r="M93" s="395">
        <v>3.0060300000000002E-2</v>
      </c>
      <c r="N93" s="395">
        <v>1.5826E-3</v>
      </c>
      <c r="O93" s="395">
        <v>1.5970700000000001E-2</v>
      </c>
      <c r="P93" s="395">
        <v>1.7413999999999999E-3</v>
      </c>
      <c r="Q93" s="395">
        <v>2.2558999999999999E-3</v>
      </c>
      <c r="R93" s="395">
        <v>5.4977999999999997E-3</v>
      </c>
      <c r="S93" s="463">
        <f t="shared" si="37"/>
        <v>1.0000000000287557E-7</v>
      </c>
      <c r="T93" s="463">
        <v>0.2730842</v>
      </c>
      <c r="U93" s="441"/>
      <c r="V93" s="458">
        <v>2000</v>
      </c>
      <c r="W93" s="459" t="s">
        <v>475</v>
      </c>
      <c r="X93" s="458" t="s">
        <v>559</v>
      </c>
      <c r="Y93" s="460" t="s">
        <v>10</v>
      </c>
      <c r="Z93" s="460" t="s">
        <v>105</v>
      </c>
      <c r="AA93" s="461" t="s">
        <v>314</v>
      </c>
      <c r="AB93" s="464">
        <f t="shared" si="28"/>
        <v>1</v>
      </c>
      <c r="AC93" s="465">
        <f t="shared" si="32"/>
        <v>0.72235473027831221</v>
      </c>
      <c r="AD93" s="466"/>
      <c r="AE93" s="466">
        <f t="shared" si="33"/>
        <v>0.14614385351145268</v>
      </c>
      <c r="AF93" s="466">
        <f t="shared" si="36"/>
        <v>7.6941102572903467E-3</v>
      </c>
      <c r="AG93" s="466">
        <f t="shared" si="38"/>
        <v>7.7644589085117496E-2</v>
      </c>
      <c r="AH93" s="466">
        <f t="shared" si="38"/>
        <v>8.466146595504492E-3</v>
      </c>
      <c r="AI93" s="466">
        <f t="shared" si="38"/>
        <v>1.0967485991040877E-2</v>
      </c>
      <c r="AJ93" s="466">
        <f t="shared" si="39"/>
        <v>2.6728598112303086E-2</v>
      </c>
      <c r="AK93" s="467">
        <f t="shared" si="31"/>
        <v>4.8616897874165232E-7</v>
      </c>
    </row>
    <row r="94" spans="1:37" s="468" customFormat="1" ht="11.45" customHeight="1" x14ac:dyDescent="0.25">
      <c r="A94" s="458">
        <v>1994</v>
      </c>
      <c r="B94" s="459" t="s">
        <v>475</v>
      </c>
      <c r="C94" s="458" t="s">
        <v>559</v>
      </c>
      <c r="D94" s="460" t="s">
        <v>12</v>
      </c>
      <c r="E94" s="460" t="s">
        <v>106</v>
      </c>
      <c r="F94" s="461" t="s">
        <v>314</v>
      </c>
      <c r="G94" s="440">
        <v>0.45789010000000002</v>
      </c>
      <c r="H94" s="441">
        <v>0.31410850000000001</v>
      </c>
      <c r="I94" s="442">
        <v>0.26952759999999998</v>
      </c>
      <c r="J94" s="391">
        <v>0.18503739999999999</v>
      </c>
      <c r="K94" s="462">
        <v>0.14111270000000001</v>
      </c>
      <c r="L94" s="395"/>
      <c r="M94" s="395">
        <v>1.5891700000000002E-2</v>
      </c>
      <c r="N94" s="395">
        <v>1.9727E-3</v>
      </c>
      <c r="O94" s="395">
        <v>1.89789E-2</v>
      </c>
      <c r="P94" s="395">
        <v>1.8353E-3</v>
      </c>
      <c r="Q94" s="395">
        <v>3.4429999999999999E-3</v>
      </c>
      <c r="R94" s="395">
        <v>1.8032E-3</v>
      </c>
      <c r="S94" s="463">
        <f t="shared" si="37"/>
        <v>-1.0000000003063114E-7</v>
      </c>
      <c r="T94" s="463">
        <v>0.25911889999999999</v>
      </c>
      <c r="U94" s="441"/>
      <c r="V94" s="458">
        <v>1994</v>
      </c>
      <c r="W94" s="459" t="s">
        <v>475</v>
      </c>
      <c r="X94" s="458" t="s">
        <v>559</v>
      </c>
      <c r="Y94" s="460" t="s">
        <v>12</v>
      </c>
      <c r="Z94" s="460" t="s">
        <v>106</v>
      </c>
      <c r="AA94" s="461" t="s">
        <v>314</v>
      </c>
      <c r="AB94" s="464">
        <f t="shared" si="28"/>
        <v>1</v>
      </c>
      <c r="AC94" s="465">
        <f t="shared" si="32"/>
        <v>0.76261717901354009</v>
      </c>
      <c r="AD94" s="466"/>
      <c r="AE94" s="466">
        <f t="shared" si="33"/>
        <v>8.5883718642825735E-2</v>
      </c>
      <c r="AF94" s="466">
        <f t="shared" si="36"/>
        <v>1.0661087974647288E-2</v>
      </c>
      <c r="AG94" s="466">
        <f t="shared" si="38"/>
        <v>0.10256791329752796</v>
      </c>
      <c r="AH94" s="466">
        <f t="shared" si="38"/>
        <v>9.9185353879810249E-3</v>
      </c>
      <c r="AI94" s="466">
        <f t="shared" si="38"/>
        <v>1.8607049169519243E-2</v>
      </c>
      <c r="AJ94" s="466">
        <f t="shared" si="39"/>
        <v>9.7450569452445842E-3</v>
      </c>
      <c r="AK94" s="467">
        <f t="shared" si="31"/>
        <v>-5.4043128594472023E-7</v>
      </c>
    </row>
    <row r="95" spans="1:37" s="468" customFormat="1" ht="11.45" customHeight="1" x14ac:dyDescent="0.25">
      <c r="A95" s="458">
        <v>1989</v>
      </c>
      <c r="B95" s="459" t="s">
        <v>475</v>
      </c>
      <c r="C95" s="458" t="s">
        <v>559</v>
      </c>
      <c r="D95" s="460" t="s">
        <v>14</v>
      </c>
      <c r="E95" s="460" t="s">
        <v>107</v>
      </c>
      <c r="F95" s="461" t="s">
        <v>314</v>
      </c>
      <c r="G95" s="440">
        <v>0.43793880000000002</v>
      </c>
      <c r="H95" s="441">
        <v>0.3047878</v>
      </c>
      <c r="I95" s="442">
        <v>0.25818669999999999</v>
      </c>
      <c r="J95" s="391">
        <v>0.16780490000000001</v>
      </c>
      <c r="K95" s="462">
        <v>0.1355336</v>
      </c>
      <c r="L95" s="395"/>
      <c r="M95" s="395">
        <v>1.4223299999999999E-2</v>
      </c>
      <c r="N95" s="395">
        <v>1.6015999999999999E-3</v>
      </c>
      <c r="O95" s="395">
        <v>9.4059999999999994E-3</v>
      </c>
      <c r="P95" s="395">
        <v>1.9511000000000001E-3</v>
      </c>
      <c r="Q95" s="395">
        <v>2.0872999999999998E-3</v>
      </c>
      <c r="R95" s="395">
        <v>3.0019999999999999E-3</v>
      </c>
      <c r="S95" s="463">
        <f t="shared" si="37"/>
        <v>0</v>
      </c>
      <c r="T95" s="463">
        <v>0.27119290000000001</v>
      </c>
      <c r="U95" s="441"/>
      <c r="V95" s="458">
        <v>1989</v>
      </c>
      <c r="W95" s="459" t="s">
        <v>475</v>
      </c>
      <c r="X95" s="458" t="s">
        <v>559</v>
      </c>
      <c r="Y95" s="460" t="s">
        <v>14</v>
      </c>
      <c r="Z95" s="460" t="s">
        <v>107</v>
      </c>
      <c r="AA95" s="461" t="s">
        <v>314</v>
      </c>
      <c r="AB95" s="464">
        <f t="shared" si="28"/>
        <v>1</v>
      </c>
      <c r="AC95" s="465">
        <f t="shared" si="32"/>
        <v>0.80768559201787316</v>
      </c>
      <c r="AD95" s="466"/>
      <c r="AE95" s="466">
        <f t="shared" si="33"/>
        <v>8.4760933679529013E-2</v>
      </c>
      <c r="AF95" s="466">
        <f t="shared" si="36"/>
        <v>9.5444173561081945E-3</v>
      </c>
      <c r="AG95" s="466">
        <f t="shared" si="38"/>
        <v>5.6053190341879167E-2</v>
      </c>
      <c r="AH95" s="466">
        <f t="shared" si="38"/>
        <v>1.1627193246442744E-2</v>
      </c>
      <c r="AI95" s="466">
        <f t="shared" si="38"/>
        <v>1.2438850117010885E-2</v>
      </c>
      <c r="AJ95" s="466">
        <f t="shared" si="39"/>
        <v>1.7889823241156844E-2</v>
      </c>
      <c r="AK95" s="467">
        <f t="shared" si="31"/>
        <v>0</v>
      </c>
    </row>
    <row r="96" spans="1:37" s="468" customFormat="1" ht="11.45" customHeight="1" x14ac:dyDescent="0.25">
      <c r="A96" s="458">
        <v>1984</v>
      </c>
      <c r="B96" s="459" t="s">
        <v>475</v>
      </c>
      <c r="C96" s="458" t="s">
        <v>559</v>
      </c>
      <c r="D96" s="460" t="s">
        <v>16</v>
      </c>
      <c r="E96" s="460" t="s">
        <v>108</v>
      </c>
      <c r="F96" s="461" t="s">
        <v>314</v>
      </c>
      <c r="G96" s="440">
        <v>0.44172689999999998</v>
      </c>
      <c r="H96" s="441">
        <v>0.3071796</v>
      </c>
      <c r="I96" s="442">
        <v>0.26495940000000001</v>
      </c>
      <c r="J96" s="391">
        <v>0.16895109999999999</v>
      </c>
      <c r="K96" s="462">
        <v>0.13561519999999999</v>
      </c>
      <c r="L96" s="395"/>
      <c r="M96" s="395">
        <v>1.5815200000000001E-2</v>
      </c>
      <c r="N96" s="395">
        <v>2.0614000000000001E-3</v>
      </c>
      <c r="O96" s="395">
        <v>1.0992500000000001E-2</v>
      </c>
      <c r="P96" s="395">
        <v>1.7187999999999999E-3</v>
      </c>
      <c r="Q96" s="395">
        <v>2.3249E-3</v>
      </c>
      <c r="R96" s="395">
        <v>4.2309999999999998E-4</v>
      </c>
      <c r="S96" s="463">
        <f t="shared" si="37"/>
        <v>0</v>
      </c>
      <c r="T96" s="463">
        <v>0.25611830000000002</v>
      </c>
      <c r="U96" s="441"/>
      <c r="V96" s="458">
        <v>1984</v>
      </c>
      <c r="W96" s="459" t="s">
        <v>475</v>
      </c>
      <c r="X96" s="458" t="s">
        <v>559</v>
      </c>
      <c r="Y96" s="460" t="s">
        <v>16</v>
      </c>
      <c r="Z96" s="460" t="s">
        <v>108</v>
      </c>
      <c r="AA96" s="461" t="s">
        <v>314</v>
      </c>
      <c r="AB96" s="464">
        <f t="shared" si="28"/>
        <v>1</v>
      </c>
      <c r="AC96" s="465">
        <f t="shared" si="32"/>
        <v>0.8026890621014009</v>
      </c>
      <c r="AD96" s="466"/>
      <c r="AE96" s="466">
        <f t="shared" si="33"/>
        <v>9.3608150524027378E-2</v>
      </c>
      <c r="AF96" s="466">
        <f t="shared" si="36"/>
        <v>1.2201163531933205E-2</v>
      </c>
      <c r="AG96" s="466">
        <f t="shared" si="38"/>
        <v>6.506320467875025E-2</v>
      </c>
      <c r="AH96" s="466">
        <f t="shared" si="38"/>
        <v>1.0173357853248662E-2</v>
      </c>
      <c r="AI96" s="466">
        <f t="shared" si="38"/>
        <v>1.3760786405060399E-2</v>
      </c>
      <c r="AJ96" s="466">
        <f t="shared" si="39"/>
        <v>2.5042749055791884E-3</v>
      </c>
      <c r="AK96" s="467">
        <f t="shared" si="31"/>
        <v>0</v>
      </c>
    </row>
    <row r="97" spans="1:37" s="468" customFormat="1" ht="11.45" customHeight="1" x14ac:dyDescent="0.25">
      <c r="A97" s="458">
        <v>1983</v>
      </c>
      <c r="B97" s="459" t="s">
        <v>475</v>
      </c>
      <c r="C97" s="458" t="s">
        <v>559</v>
      </c>
      <c r="D97" s="460" t="s">
        <v>16</v>
      </c>
      <c r="E97" s="460" t="s">
        <v>109</v>
      </c>
      <c r="F97" s="461" t="s">
        <v>314</v>
      </c>
      <c r="G97" s="440">
        <v>0.4146649</v>
      </c>
      <c r="H97" s="441">
        <v>0.2842713</v>
      </c>
      <c r="I97" s="442">
        <v>0.26029799999999997</v>
      </c>
      <c r="J97" s="391">
        <v>0.1787657</v>
      </c>
      <c r="K97" s="462">
        <v>0.13396350000000001</v>
      </c>
      <c r="L97" s="395"/>
      <c r="M97" s="395">
        <v>1.6153299999999999E-2</v>
      </c>
      <c r="N97" s="395"/>
      <c r="O97" s="395">
        <v>7.8747000000000001E-3</v>
      </c>
      <c r="P97" s="395"/>
      <c r="Q97" s="395"/>
      <c r="R97" s="395">
        <v>2.07742E-2</v>
      </c>
      <c r="S97" s="463">
        <f t="shared" si="37"/>
        <v>0</v>
      </c>
      <c r="T97" s="463">
        <v>0.18781439999999999</v>
      </c>
      <c r="U97" s="441"/>
      <c r="V97" s="458">
        <v>1983</v>
      </c>
      <c r="W97" s="459" t="s">
        <v>475</v>
      </c>
      <c r="X97" s="458" t="s">
        <v>559</v>
      </c>
      <c r="Y97" s="460" t="s">
        <v>16</v>
      </c>
      <c r="Z97" s="460" t="s">
        <v>109</v>
      </c>
      <c r="AA97" s="461" t="s">
        <v>314</v>
      </c>
      <c r="AB97" s="464">
        <f t="shared" si="28"/>
        <v>1</v>
      </c>
      <c r="AC97" s="465">
        <f t="shared" si="32"/>
        <v>0.74938033414687499</v>
      </c>
      <c r="AD97" s="466"/>
      <c r="AE97" s="466">
        <f t="shared" si="33"/>
        <v>9.0360175358024486E-2</v>
      </c>
      <c r="AF97" s="466"/>
      <c r="AG97" s="466">
        <f>+O97/$J97</f>
        <v>4.4050396692430369E-2</v>
      </c>
      <c r="AH97" s="466"/>
      <c r="AI97" s="466"/>
      <c r="AJ97" s="466">
        <f t="shared" si="39"/>
        <v>0.11620909380267019</v>
      </c>
      <c r="AK97" s="467">
        <f t="shared" si="31"/>
        <v>0</v>
      </c>
    </row>
    <row r="98" spans="1:37" s="468" customFormat="1" ht="11.45" customHeight="1" x14ac:dyDescent="0.25">
      <c r="A98" s="458">
        <v>1981</v>
      </c>
      <c r="B98" s="459" t="s">
        <v>475</v>
      </c>
      <c r="C98" s="458" t="s">
        <v>559</v>
      </c>
      <c r="D98" s="460" t="s">
        <v>18</v>
      </c>
      <c r="E98" s="460" t="s">
        <v>110</v>
      </c>
      <c r="F98" s="461" t="s">
        <v>314</v>
      </c>
      <c r="G98" s="440">
        <v>0.40467760000000003</v>
      </c>
      <c r="H98" s="441">
        <v>0.27319749999999998</v>
      </c>
      <c r="I98" s="442">
        <v>0.24390100000000001</v>
      </c>
      <c r="J98" s="391">
        <v>0.1778487</v>
      </c>
      <c r="K98" s="462">
        <v>0.1216888</v>
      </c>
      <c r="L98" s="395"/>
      <c r="M98" s="395">
        <v>1.9123299999999999E-2</v>
      </c>
      <c r="N98" s="395"/>
      <c r="O98" s="395">
        <v>3.5986999999999998E-3</v>
      </c>
      <c r="P98" s="395"/>
      <c r="Q98" s="395"/>
      <c r="R98" s="395">
        <v>3.3438000000000002E-2</v>
      </c>
      <c r="S98" s="463">
        <f t="shared" si="37"/>
        <v>-1.0000000000287557E-7</v>
      </c>
      <c r="T98" s="463">
        <v>0.24155080000000001</v>
      </c>
      <c r="U98" s="441"/>
      <c r="V98" s="458">
        <v>1981</v>
      </c>
      <c r="W98" s="459" t="s">
        <v>475</v>
      </c>
      <c r="X98" s="458" t="s">
        <v>559</v>
      </c>
      <c r="Y98" s="460" t="s">
        <v>18</v>
      </c>
      <c r="Z98" s="460" t="s">
        <v>110</v>
      </c>
      <c r="AA98" s="461" t="s">
        <v>314</v>
      </c>
      <c r="AB98" s="464">
        <f t="shared" si="28"/>
        <v>1</v>
      </c>
      <c r="AC98" s="465">
        <f t="shared" si="32"/>
        <v>0.6842265363761445</v>
      </c>
      <c r="AD98" s="466"/>
      <c r="AE98" s="466">
        <f t="shared" si="33"/>
        <v>0.10752566647942886</v>
      </c>
      <c r="AF98" s="466"/>
      <c r="AG98" s="466">
        <f>+O98/$J98</f>
        <v>2.0234615153217311E-2</v>
      </c>
      <c r="AH98" s="466"/>
      <c r="AI98" s="466"/>
      <c r="AJ98" s="466">
        <f t="shared" si="39"/>
        <v>0.18801374426689654</v>
      </c>
      <c r="AK98" s="467">
        <f t="shared" si="31"/>
        <v>-5.6227568734357192E-7</v>
      </c>
    </row>
    <row r="99" spans="1:37" s="468" customFormat="1" ht="11.45" customHeight="1" x14ac:dyDescent="0.25">
      <c r="A99" s="458">
        <v>1978</v>
      </c>
      <c r="B99" s="459" t="s">
        <v>475</v>
      </c>
      <c r="C99" s="458" t="s">
        <v>559</v>
      </c>
      <c r="D99" s="460" t="s">
        <v>50</v>
      </c>
      <c r="E99" s="460" t="s">
        <v>111</v>
      </c>
      <c r="F99" s="461" t="s">
        <v>314</v>
      </c>
      <c r="G99" s="440">
        <v>0.41491410000000001</v>
      </c>
      <c r="H99" s="441">
        <v>0.28942859999999998</v>
      </c>
      <c r="I99" s="442">
        <v>0.26251390000000002</v>
      </c>
      <c r="J99" s="391">
        <v>0.16913239999999999</v>
      </c>
      <c r="K99" s="462">
        <v>0.13473160000000001</v>
      </c>
      <c r="L99" s="395"/>
      <c r="M99" s="395">
        <v>1.8599999999999998E-2</v>
      </c>
      <c r="N99" s="395"/>
      <c r="O99" s="395">
        <v>4.4565000000000004E-3</v>
      </c>
      <c r="P99" s="395"/>
      <c r="Q99" s="395"/>
      <c r="R99" s="395">
        <v>1.13443E-2</v>
      </c>
      <c r="S99" s="463">
        <f t="shared" si="37"/>
        <v>0</v>
      </c>
      <c r="T99" s="463">
        <v>0.19219700000000001</v>
      </c>
      <c r="U99" s="441"/>
      <c r="V99" s="458">
        <v>1978</v>
      </c>
      <c r="W99" s="459" t="s">
        <v>475</v>
      </c>
      <c r="X99" s="458" t="s">
        <v>559</v>
      </c>
      <c r="Y99" s="460" t="s">
        <v>50</v>
      </c>
      <c r="Z99" s="460" t="s">
        <v>111</v>
      </c>
      <c r="AA99" s="461" t="s">
        <v>314</v>
      </c>
      <c r="AB99" s="464">
        <f t="shared" si="28"/>
        <v>1</v>
      </c>
      <c r="AC99" s="465">
        <f t="shared" si="32"/>
        <v>0.7966043170912257</v>
      </c>
      <c r="AD99" s="466"/>
      <c r="AE99" s="466">
        <f t="shared" si="33"/>
        <v>0.10997301522357632</v>
      </c>
      <c r="AF99" s="466"/>
      <c r="AG99" s="466">
        <f>+O99/$J99</f>
        <v>2.6349179695906881E-2</v>
      </c>
      <c r="AH99" s="466"/>
      <c r="AI99" s="466"/>
      <c r="AJ99" s="466">
        <f t="shared" si="39"/>
        <v>6.7073487989291233E-2</v>
      </c>
      <c r="AK99" s="467">
        <f t="shared" si="31"/>
        <v>0</v>
      </c>
    </row>
    <row r="100" spans="1:37" s="468" customFormat="1" ht="11.45" customHeight="1" x14ac:dyDescent="0.25">
      <c r="A100" s="458">
        <v>1973</v>
      </c>
      <c r="B100" s="459" t="s">
        <v>475</v>
      </c>
      <c r="C100" s="458" t="s">
        <v>559</v>
      </c>
      <c r="D100" s="460" t="s">
        <v>50</v>
      </c>
      <c r="E100" s="460" t="s">
        <v>112</v>
      </c>
      <c r="F100" s="461" t="s">
        <v>314</v>
      </c>
      <c r="G100" s="440">
        <v>0.37743070000000001</v>
      </c>
      <c r="H100" s="441">
        <v>0.28704800000000003</v>
      </c>
      <c r="I100" s="442">
        <v>0.27101540000000002</v>
      </c>
      <c r="J100" s="391">
        <v>0.122071</v>
      </c>
      <c r="K100" s="462">
        <v>4.2090700000000002E-2</v>
      </c>
      <c r="L100" s="395"/>
      <c r="M100" s="395"/>
      <c r="N100" s="395"/>
      <c r="O100" s="395"/>
      <c r="P100" s="395"/>
      <c r="Q100" s="395"/>
      <c r="R100" s="395">
        <v>7.9980200000000001E-2</v>
      </c>
      <c r="S100" s="463">
        <f t="shared" si="37"/>
        <v>9.9999999988997779E-8</v>
      </c>
      <c r="T100" s="463">
        <v>0.1867317</v>
      </c>
      <c r="U100" s="441"/>
      <c r="V100" s="458">
        <v>1973</v>
      </c>
      <c r="W100" s="459" t="s">
        <v>475</v>
      </c>
      <c r="X100" s="458" t="s">
        <v>559</v>
      </c>
      <c r="Y100" s="460" t="s">
        <v>50</v>
      </c>
      <c r="Z100" s="460" t="s">
        <v>112</v>
      </c>
      <c r="AA100" s="461" t="s">
        <v>314</v>
      </c>
      <c r="AB100" s="464">
        <f t="shared" si="28"/>
        <v>1</v>
      </c>
      <c r="AC100" s="465">
        <f t="shared" si="32"/>
        <v>0.34480507245783193</v>
      </c>
      <c r="AD100" s="466"/>
      <c r="AE100" s="466"/>
      <c r="AF100" s="466"/>
      <c r="AG100" s="466"/>
      <c r="AH100" s="466"/>
      <c r="AI100" s="466"/>
      <c r="AJ100" s="466">
        <f t="shared" si="39"/>
        <v>0.65519410834678182</v>
      </c>
      <c r="AK100" s="467">
        <f t="shared" si="31"/>
        <v>8.1919538619246168E-7</v>
      </c>
    </row>
    <row r="101" spans="1:37" s="468" customFormat="1" ht="11.45" customHeight="1" x14ac:dyDescent="0.25">
      <c r="A101" s="469">
        <v>2013</v>
      </c>
      <c r="B101" s="470" t="s">
        <v>474</v>
      </c>
      <c r="C101" s="469" t="s">
        <v>559</v>
      </c>
      <c r="D101" s="471" t="s">
        <v>20</v>
      </c>
      <c r="E101" s="471" t="s">
        <v>113</v>
      </c>
      <c r="F101" s="472" t="s">
        <v>314</v>
      </c>
      <c r="G101" s="473">
        <v>0.5673087</v>
      </c>
      <c r="H101" s="474">
        <v>0.41015499999999999</v>
      </c>
      <c r="I101" s="475">
        <v>0.33227319999999999</v>
      </c>
      <c r="J101" s="393">
        <v>0.29631429999999997</v>
      </c>
      <c r="K101" s="476">
        <v>0.2677388</v>
      </c>
      <c r="L101" s="394">
        <v>2.343E-4</v>
      </c>
      <c r="M101" s="394">
        <v>9.2437999999999999E-3</v>
      </c>
      <c r="N101" s="394">
        <v>6.58E-5</v>
      </c>
      <c r="O101" s="394">
        <v>8.8442E-3</v>
      </c>
      <c r="P101" s="394">
        <v>2.6860000000000002E-4</v>
      </c>
      <c r="Q101" s="394"/>
      <c r="R101" s="394">
        <v>5.4485000000000002E-3</v>
      </c>
      <c r="S101" s="477">
        <f t="shared" si="37"/>
        <v>4.4702999999998716E-3</v>
      </c>
      <c r="T101" s="477">
        <v>0.2045196</v>
      </c>
      <c r="U101" s="441"/>
      <c r="V101" s="469">
        <v>2013</v>
      </c>
      <c r="W101" s="470" t="s">
        <v>474</v>
      </c>
      <c r="X101" s="469" t="s">
        <v>559</v>
      </c>
      <c r="Y101" s="471" t="s">
        <v>20</v>
      </c>
      <c r="Z101" s="471" t="s">
        <v>113</v>
      </c>
      <c r="AA101" s="472" t="s">
        <v>314</v>
      </c>
      <c r="AB101" s="478">
        <f t="shared" si="28"/>
        <v>1</v>
      </c>
      <c r="AC101" s="479">
        <f t="shared" si="32"/>
        <v>0.90356354721996213</v>
      </c>
      <c r="AD101" s="480">
        <f t="shared" ref="AD101:AH106" si="40">+L101/$J101</f>
        <v>7.9071445421297591E-4</v>
      </c>
      <c r="AE101" s="480">
        <f t="shared" si="40"/>
        <v>3.119592945733635E-2</v>
      </c>
      <c r="AF101" s="480">
        <f t="shared" si="40"/>
        <v>2.2206150698768167E-4</v>
      </c>
      <c r="AG101" s="480">
        <f t="shared" si="40"/>
        <v>2.9847361399702954E-2</v>
      </c>
      <c r="AH101" s="480">
        <f t="shared" si="40"/>
        <v>9.0646992062144835E-4</v>
      </c>
      <c r="AI101" s="480"/>
      <c r="AJ101" s="480">
        <f t="shared" si="39"/>
        <v>1.8387570225264188E-2</v>
      </c>
      <c r="AK101" s="481">
        <f t="shared" si="31"/>
        <v>1.5086345815912283E-2</v>
      </c>
    </row>
    <row r="102" spans="1:37" s="468" customFormat="1" ht="11.45" customHeight="1" x14ac:dyDescent="0.25">
      <c r="A102" s="458">
        <v>2010</v>
      </c>
      <c r="B102" s="459" t="s">
        <v>474</v>
      </c>
      <c r="C102" s="458" t="s">
        <v>559</v>
      </c>
      <c r="D102" s="460" t="s">
        <v>4</v>
      </c>
      <c r="E102" s="460" t="s">
        <v>114</v>
      </c>
      <c r="F102" s="461" t="s">
        <v>314</v>
      </c>
      <c r="G102" s="440">
        <v>0.56421659999999996</v>
      </c>
      <c r="H102" s="441">
        <v>0.44506380000000001</v>
      </c>
      <c r="I102" s="442">
        <v>0.32439390000000001</v>
      </c>
      <c r="J102" s="391">
        <v>0.26207900000000001</v>
      </c>
      <c r="K102" s="462">
        <v>0.23371220000000001</v>
      </c>
      <c r="L102" s="395">
        <v>3.6660000000000002E-4</v>
      </c>
      <c r="M102" s="395">
        <v>6.5093E-3</v>
      </c>
      <c r="N102" s="395">
        <v>7.6500000000000003E-5</v>
      </c>
      <c r="O102" s="395">
        <v>1.03844E-2</v>
      </c>
      <c r="P102" s="395">
        <v>4.64E-4</v>
      </c>
      <c r="Q102" s="395"/>
      <c r="R102" s="395">
        <v>2.2707999999999999E-3</v>
      </c>
      <c r="S102" s="463">
        <f t="shared" si="37"/>
        <v>8.2951999999999471E-3</v>
      </c>
      <c r="T102" s="463">
        <v>0.21962470000000001</v>
      </c>
      <c r="U102" s="441"/>
      <c r="V102" s="458">
        <v>2010</v>
      </c>
      <c r="W102" s="459" t="s">
        <v>474</v>
      </c>
      <c r="X102" s="458" t="s">
        <v>559</v>
      </c>
      <c r="Y102" s="460" t="s">
        <v>4</v>
      </c>
      <c r="Z102" s="460" t="s">
        <v>114</v>
      </c>
      <c r="AA102" s="461" t="s">
        <v>314</v>
      </c>
      <c r="AB102" s="464">
        <f t="shared" si="28"/>
        <v>1</v>
      </c>
      <c r="AC102" s="465">
        <f t="shared" si="32"/>
        <v>0.89176240751834368</v>
      </c>
      <c r="AD102" s="466">
        <f t="shared" si="40"/>
        <v>1.3988148611678158E-3</v>
      </c>
      <c r="AE102" s="466">
        <f t="shared" si="40"/>
        <v>2.4837167418984351E-2</v>
      </c>
      <c r="AF102" s="466">
        <f t="shared" si="40"/>
        <v>2.9189671816513341E-4</v>
      </c>
      <c r="AG102" s="466">
        <f t="shared" si="40"/>
        <v>3.9623167060313873E-2</v>
      </c>
      <c r="AH102" s="466">
        <f t="shared" si="40"/>
        <v>1.7704585258643385E-3</v>
      </c>
      <c r="AI102" s="466"/>
      <c r="AJ102" s="466">
        <f t="shared" si="39"/>
        <v>8.6645629752860765E-3</v>
      </c>
      <c r="AK102" s="467">
        <f t="shared" si="31"/>
        <v>3.1651524921874841E-2</v>
      </c>
    </row>
    <row r="103" spans="1:37" s="468" customFormat="1" ht="11.45" customHeight="1" x14ac:dyDescent="0.25">
      <c r="A103" s="458">
        <v>2007</v>
      </c>
      <c r="B103" s="459" t="s">
        <v>474</v>
      </c>
      <c r="C103" s="458" t="s">
        <v>559</v>
      </c>
      <c r="D103" s="460" t="s">
        <v>6</v>
      </c>
      <c r="E103" s="460" t="s">
        <v>115</v>
      </c>
      <c r="F103" s="461" t="s">
        <v>314</v>
      </c>
      <c r="G103" s="440">
        <v>0.51546219999999998</v>
      </c>
      <c r="H103" s="441">
        <v>0.40929120000000002</v>
      </c>
      <c r="I103" s="442">
        <v>0.31997510000000001</v>
      </c>
      <c r="J103" s="391">
        <v>0.20172100000000001</v>
      </c>
      <c r="K103" s="462">
        <v>0.17745559999999999</v>
      </c>
      <c r="L103" s="395">
        <v>9.0109999999999995E-4</v>
      </c>
      <c r="M103" s="395">
        <v>1.2879699999999999E-2</v>
      </c>
      <c r="N103" s="395">
        <v>2.2890000000000001E-4</v>
      </c>
      <c r="O103" s="395">
        <v>5.0635000000000003E-3</v>
      </c>
      <c r="P103" s="395">
        <v>1.0138E-3</v>
      </c>
      <c r="Q103" s="395"/>
      <c r="R103" s="395">
        <v>1.1012999999999999E-3</v>
      </c>
      <c r="S103" s="463">
        <f t="shared" si="37"/>
        <v>3.077100000000027E-3</v>
      </c>
      <c r="T103" s="463">
        <v>0.24573200000000001</v>
      </c>
      <c r="U103" s="441"/>
      <c r="V103" s="458">
        <v>2007</v>
      </c>
      <c r="W103" s="459" t="s">
        <v>474</v>
      </c>
      <c r="X103" s="458" t="s">
        <v>559</v>
      </c>
      <c r="Y103" s="460" t="s">
        <v>6</v>
      </c>
      <c r="Z103" s="460" t="s">
        <v>115</v>
      </c>
      <c r="AA103" s="461" t="s">
        <v>314</v>
      </c>
      <c r="AB103" s="464">
        <f t="shared" ref="AB103:AB134" si="41">+J103/$J103</f>
        <v>1</v>
      </c>
      <c r="AC103" s="465">
        <f t="shared" si="32"/>
        <v>0.87970811169883145</v>
      </c>
      <c r="AD103" s="466">
        <f t="shared" si="40"/>
        <v>4.4670609406060845E-3</v>
      </c>
      <c r="AE103" s="466">
        <f t="shared" si="40"/>
        <v>6.3849078677976012E-2</v>
      </c>
      <c r="AF103" s="466">
        <f t="shared" si="40"/>
        <v>1.1347356001606178E-3</v>
      </c>
      <c r="AG103" s="466">
        <f t="shared" si="40"/>
        <v>2.510150157891345E-2</v>
      </c>
      <c r="AH103" s="466">
        <f t="shared" si="40"/>
        <v>5.0257533920613122E-3</v>
      </c>
      <c r="AI103" s="466"/>
      <c r="AJ103" s="466">
        <f t="shared" si="39"/>
        <v>5.4595208233153706E-3</v>
      </c>
      <c r="AK103" s="467">
        <f t="shared" si="31"/>
        <v>1.5254237288135686E-2</v>
      </c>
    </row>
    <row r="104" spans="1:37" s="637" customFormat="1" ht="11.45" customHeight="1" x14ac:dyDescent="0.25">
      <c r="A104" s="482">
        <v>2004</v>
      </c>
      <c r="B104" s="483" t="s">
        <v>474</v>
      </c>
      <c r="C104" s="482" t="s">
        <v>559</v>
      </c>
      <c r="D104" s="484" t="s">
        <v>8</v>
      </c>
      <c r="E104" s="484" t="s">
        <v>116</v>
      </c>
      <c r="F104" s="485" t="s">
        <v>415</v>
      </c>
      <c r="G104" s="486">
        <v>0.45782519999999999</v>
      </c>
      <c r="H104" s="487">
        <v>0.32684289999999999</v>
      </c>
      <c r="I104" s="488">
        <v>0.32684289999999999</v>
      </c>
      <c r="J104" s="396">
        <v>0.21981220000000001</v>
      </c>
      <c r="K104" s="489">
        <v>0.20201859999999999</v>
      </c>
      <c r="L104" s="397">
        <v>1.0563E-3</v>
      </c>
      <c r="M104" s="397">
        <v>6.1967999999999997E-3</v>
      </c>
      <c r="N104" s="397">
        <v>8.9139999999999998E-4</v>
      </c>
      <c r="O104" s="397">
        <v>6.3372999999999997E-3</v>
      </c>
      <c r="P104" s="397">
        <v>5.4549999999999998E-4</v>
      </c>
      <c r="Q104" s="397">
        <v>2.7664999999999999E-3</v>
      </c>
      <c r="R104" s="397">
        <v>1.0099999999999999E-8</v>
      </c>
      <c r="S104" s="490">
        <f t="shared" si="37"/>
        <v>-2.1009999998100604E-7</v>
      </c>
      <c r="T104" s="490"/>
      <c r="U104" s="487"/>
      <c r="V104" s="482">
        <v>2004</v>
      </c>
      <c r="W104" s="483" t="s">
        <v>474</v>
      </c>
      <c r="X104" s="482" t="s">
        <v>559</v>
      </c>
      <c r="Y104" s="484" t="s">
        <v>8</v>
      </c>
      <c r="Z104" s="484" t="s">
        <v>116</v>
      </c>
      <c r="AA104" s="485" t="s">
        <v>415</v>
      </c>
      <c r="AB104" s="491">
        <f t="shared" si="41"/>
        <v>1</v>
      </c>
      <c r="AC104" s="492">
        <f t="shared" ref="AC104:AC135" si="42">+K104/$J104</f>
        <v>0.9190508989037004</v>
      </c>
      <c r="AD104" s="493">
        <f t="shared" si="40"/>
        <v>4.8054657566777457E-3</v>
      </c>
      <c r="AE104" s="493">
        <f t="shared" si="40"/>
        <v>2.8191337878425309E-2</v>
      </c>
      <c r="AF104" s="493">
        <f t="shared" si="40"/>
        <v>4.0552799162193905E-3</v>
      </c>
      <c r="AG104" s="493">
        <f t="shared" si="40"/>
        <v>2.8830519871053562E-2</v>
      </c>
      <c r="AH104" s="493">
        <f t="shared" si="40"/>
        <v>2.4816638930869168E-3</v>
      </c>
      <c r="AI104" s="493">
        <f t="shared" ref="AI104:AI109" si="43">+Q104/$J104</f>
        <v>1.2585743648441713E-2</v>
      </c>
      <c r="AJ104" s="493">
        <f t="shared" si="39"/>
        <v>4.5948314060821005E-8</v>
      </c>
      <c r="AK104" s="494">
        <f t="shared" si="31"/>
        <v>-9.5581591907922814E-7</v>
      </c>
    </row>
    <row r="105" spans="1:37" s="637" customFormat="1" ht="11.45" customHeight="1" x14ac:dyDescent="0.25">
      <c r="A105" s="482">
        <v>2000</v>
      </c>
      <c r="B105" s="483" t="s">
        <v>474</v>
      </c>
      <c r="C105" s="482" t="s">
        <v>559</v>
      </c>
      <c r="D105" s="484" t="s">
        <v>10</v>
      </c>
      <c r="E105" s="484" t="s">
        <v>117</v>
      </c>
      <c r="F105" s="485" t="s">
        <v>415</v>
      </c>
      <c r="G105" s="486">
        <v>0.46523930000000002</v>
      </c>
      <c r="H105" s="487">
        <v>0.3334181</v>
      </c>
      <c r="I105" s="488">
        <v>0.3334181</v>
      </c>
      <c r="J105" s="396">
        <v>0.2179055</v>
      </c>
      <c r="K105" s="489">
        <v>0.20403019999999999</v>
      </c>
      <c r="L105" s="397">
        <v>1.6125E-3</v>
      </c>
      <c r="M105" s="397">
        <v>4.7080000000000004E-3</v>
      </c>
      <c r="N105" s="397">
        <v>3.3490000000000001E-4</v>
      </c>
      <c r="O105" s="397">
        <v>5.1546999999999999E-3</v>
      </c>
      <c r="P105" s="397">
        <v>1.145E-4</v>
      </c>
      <c r="Q105" s="397">
        <v>6.2790000000000003E-4</v>
      </c>
      <c r="R105" s="397">
        <v>1.3227E-3</v>
      </c>
      <c r="S105" s="490">
        <f t="shared" si="37"/>
        <v>1.0000000003063114E-7</v>
      </c>
      <c r="T105" s="490"/>
      <c r="U105" s="487"/>
      <c r="V105" s="482">
        <v>2000</v>
      </c>
      <c r="W105" s="483" t="s">
        <v>474</v>
      </c>
      <c r="X105" s="482" t="s">
        <v>559</v>
      </c>
      <c r="Y105" s="484" t="s">
        <v>10</v>
      </c>
      <c r="Z105" s="484" t="s">
        <v>117</v>
      </c>
      <c r="AA105" s="485" t="s">
        <v>415</v>
      </c>
      <c r="AB105" s="491">
        <f t="shared" si="41"/>
        <v>1</v>
      </c>
      <c r="AC105" s="492">
        <f t="shared" si="42"/>
        <v>0.93632423229335648</v>
      </c>
      <c r="AD105" s="493">
        <f t="shared" si="40"/>
        <v>7.3999967875982937E-3</v>
      </c>
      <c r="AE105" s="493">
        <f t="shared" si="40"/>
        <v>2.1605696047139702E-2</v>
      </c>
      <c r="AF105" s="493">
        <f t="shared" si="40"/>
        <v>1.5369047591731278E-3</v>
      </c>
      <c r="AG105" s="493">
        <f t="shared" si="40"/>
        <v>2.3655667250252976E-2</v>
      </c>
      <c r="AH105" s="493">
        <f t="shared" si="40"/>
        <v>5.2545713623566176E-4</v>
      </c>
      <c r="AI105" s="493">
        <f t="shared" si="43"/>
        <v>2.8815243305010661E-3</v>
      </c>
      <c r="AJ105" s="493">
        <f t="shared" si="39"/>
        <v>6.0700624812131867E-3</v>
      </c>
      <c r="AK105" s="494">
        <f t="shared" si="31"/>
        <v>4.5891452948865208E-7</v>
      </c>
    </row>
    <row r="106" spans="1:37" s="637" customFormat="1" ht="11.45" customHeight="1" x14ac:dyDescent="0.25">
      <c r="A106" s="550">
        <v>1995</v>
      </c>
      <c r="B106" s="551" t="s">
        <v>474</v>
      </c>
      <c r="C106" s="550" t="s">
        <v>559</v>
      </c>
      <c r="D106" s="552" t="s">
        <v>12</v>
      </c>
      <c r="E106" s="552" t="s">
        <v>118</v>
      </c>
      <c r="F106" s="553" t="s">
        <v>415</v>
      </c>
      <c r="G106" s="554">
        <v>0.46200219999999997</v>
      </c>
      <c r="H106" s="555">
        <v>0.3488793</v>
      </c>
      <c r="I106" s="556">
        <v>0.3488793</v>
      </c>
      <c r="J106" s="398">
        <v>0.20857970000000001</v>
      </c>
      <c r="K106" s="557">
        <v>0.19562840000000001</v>
      </c>
      <c r="L106" s="399">
        <v>1.0605E-3</v>
      </c>
      <c r="M106" s="399">
        <v>5.3693999999999999E-3</v>
      </c>
      <c r="N106" s="399">
        <v>3.8630000000000001E-4</v>
      </c>
      <c r="O106" s="399">
        <v>1.2378999999999999E-3</v>
      </c>
      <c r="P106" s="399">
        <v>4.7570000000000002E-4</v>
      </c>
      <c r="Q106" s="399">
        <v>2.6557E-3</v>
      </c>
      <c r="R106" s="399">
        <v>1.766E-3</v>
      </c>
      <c r="S106" s="558">
        <f t="shared" si="37"/>
        <v>-1.9999999997799556E-7</v>
      </c>
      <c r="T106" s="558"/>
      <c r="U106" s="487"/>
      <c r="V106" s="550">
        <v>1995</v>
      </c>
      <c r="W106" s="551" t="s">
        <v>474</v>
      </c>
      <c r="X106" s="550" t="s">
        <v>559</v>
      </c>
      <c r="Y106" s="552" t="s">
        <v>12</v>
      </c>
      <c r="Z106" s="552" t="s">
        <v>118</v>
      </c>
      <c r="AA106" s="553" t="s">
        <v>415</v>
      </c>
      <c r="AB106" s="559">
        <f t="shared" si="41"/>
        <v>1</v>
      </c>
      <c r="AC106" s="560">
        <f t="shared" si="42"/>
        <v>0.93790718847519683</v>
      </c>
      <c r="AD106" s="561">
        <f t="shared" si="40"/>
        <v>5.0843874068281815E-3</v>
      </c>
      <c r="AE106" s="561">
        <f t="shared" si="40"/>
        <v>2.574267773901295E-2</v>
      </c>
      <c r="AF106" s="561">
        <f t="shared" si="40"/>
        <v>1.852049839941279E-3</v>
      </c>
      <c r="AG106" s="561">
        <f t="shared" si="40"/>
        <v>5.9349016227370158E-3</v>
      </c>
      <c r="AH106" s="561">
        <f t="shared" si="40"/>
        <v>2.2806629791873321E-3</v>
      </c>
      <c r="AI106" s="561">
        <f t="shared" si="43"/>
        <v>1.2732303287424423E-2</v>
      </c>
      <c r="AJ106" s="561">
        <f t="shared" si="39"/>
        <v>8.4667875157553672E-3</v>
      </c>
      <c r="AK106" s="562">
        <f t="shared" si="31"/>
        <v>-9.5886608342254931E-7</v>
      </c>
    </row>
    <row r="107" spans="1:37" s="468" customFormat="1" ht="11.45" customHeight="1" x14ac:dyDescent="0.25">
      <c r="A107" s="458">
        <v>2014</v>
      </c>
      <c r="B107" s="459" t="s">
        <v>476</v>
      </c>
      <c r="C107" s="458" t="s">
        <v>564</v>
      </c>
      <c r="D107" s="460" t="s">
        <v>20</v>
      </c>
      <c r="E107" s="460" t="s">
        <v>119</v>
      </c>
      <c r="F107" s="461" t="s">
        <v>314</v>
      </c>
      <c r="G107" s="708">
        <v>0.42748809999999998</v>
      </c>
      <c r="H107" s="709">
        <v>0.42363889999999998</v>
      </c>
      <c r="I107" s="710">
        <v>0.39371329999999999</v>
      </c>
      <c r="J107" s="801">
        <v>2.7992199999999998E-2</v>
      </c>
      <c r="K107" s="802">
        <v>1.91138E-2</v>
      </c>
      <c r="L107" s="802"/>
      <c r="M107" s="802"/>
      <c r="N107" s="802">
        <v>4.7980000000000001E-4</v>
      </c>
      <c r="O107" s="802"/>
      <c r="P107" s="802"/>
      <c r="Q107" s="802">
        <v>5.3768000000000002E-3</v>
      </c>
      <c r="R107" s="802">
        <v>3.0219000000000001E-3</v>
      </c>
      <c r="S107" s="463">
        <f t="shared" si="37"/>
        <v>-1.0000000000287557E-7</v>
      </c>
      <c r="T107" s="801">
        <v>0.1462435</v>
      </c>
      <c r="U107" s="441"/>
      <c r="V107" s="458">
        <v>2014</v>
      </c>
      <c r="W107" s="459" t="s">
        <v>476</v>
      </c>
      <c r="X107" s="458" t="s">
        <v>564</v>
      </c>
      <c r="Y107" s="460" t="s">
        <v>20</v>
      </c>
      <c r="Z107" s="460" t="s">
        <v>119</v>
      </c>
      <c r="AA107" s="461" t="s">
        <v>314</v>
      </c>
      <c r="AB107" s="464">
        <f t="shared" si="41"/>
        <v>1</v>
      </c>
      <c r="AC107" s="465">
        <f t="shared" si="42"/>
        <v>0.6828259300805225</v>
      </c>
      <c r="AD107" s="466"/>
      <c r="AE107" s="466"/>
      <c r="AF107" s="466">
        <f>+N107/$J107</f>
        <v>1.7140489136259388E-2</v>
      </c>
      <c r="AG107" s="466"/>
      <c r="AH107" s="466"/>
      <c r="AI107" s="466">
        <f t="shared" si="43"/>
        <v>0.19208208000800225</v>
      </c>
      <c r="AJ107" s="466">
        <f t="shared" si="39"/>
        <v>0.10795507319896258</v>
      </c>
      <c r="AK107" s="467">
        <f t="shared" si="31"/>
        <v>-3.5724237466006059E-6</v>
      </c>
    </row>
    <row r="108" spans="1:37" s="468" customFormat="1" ht="11.45" customHeight="1" x14ac:dyDescent="0.25">
      <c r="A108" s="458">
        <v>2011</v>
      </c>
      <c r="B108" s="459" t="s">
        <v>476</v>
      </c>
      <c r="C108" s="458" t="s">
        <v>564</v>
      </c>
      <c r="D108" s="460" t="s">
        <v>4</v>
      </c>
      <c r="E108" s="460" t="s">
        <v>120</v>
      </c>
      <c r="F108" s="461" t="s">
        <v>314</v>
      </c>
      <c r="G108" s="195">
        <v>0.49330230000000003</v>
      </c>
      <c r="H108" s="184">
        <v>0.4918149</v>
      </c>
      <c r="I108" s="196">
        <v>0.48085349999999999</v>
      </c>
      <c r="J108" s="803">
        <v>1.88691E-2</v>
      </c>
      <c r="K108" s="802">
        <v>1.7133099999999998E-2</v>
      </c>
      <c r="L108" s="802"/>
      <c r="M108" s="802"/>
      <c r="N108" s="802">
        <v>3.0069999999999999E-4</v>
      </c>
      <c r="O108" s="802"/>
      <c r="P108" s="802"/>
      <c r="Q108" s="802">
        <v>7.7649999999999996E-4</v>
      </c>
      <c r="R108" s="802">
        <v>6.5890000000000002E-4</v>
      </c>
      <c r="S108" s="463">
        <f t="shared" si="37"/>
        <v>-9.9999999999406119E-8</v>
      </c>
      <c r="T108" s="803">
        <v>5.6307599999999999E-2</v>
      </c>
      <c r="U108" s="441"/>
      <c r="V108" s="458">
        <v>2011</v>
      </c>
      <c r="W108" s="459" t="s">
        <v>476</v>
      </c>
      <c r="X108" s="458" t="s">
        <v>564</v>
      </c>
      <c r="Y108" s="460" t="s">
        <v>4</v>
      </c>
      <c r="Z108" s="460" t="s">
        <v>120</v>
      </c>
      <c r="AA108" s="461" t="s">
        <v>314</v>
      </c>
      <c r="AB108" s="464">
        <f t="shared" si="41"/>
        <v>1</v>
      </c>
      <c r="AC108" s="465">
        <f t="shared" si="42"/>
        <v>0.90799773174131249</v>
      </c>
      <c r="AD108" s="466"/>
      <c r="AE108" s="466"/>
      <c r="AF108" s="466">
        <f>+N108/$J108</f>
        <v>1.5936107180522654E-2</v>
      </c>
      <c r="AG108" s="466"/>
      <c r="AH108" s="466"/>
      <c r="AI108" s="466">
        <f t="shared" si="43"/>
        <v>4.1151936234372598E-2</v>
      </c>
      <c r="AJ108" s="466">
        <f t="shared" si="39"/>
        <v>3.4919524513622804E-2</v>
      </c>
      <c r="AK108" s="467">
        <f t="shared" si="31"/>
        <v>-5.2996698305385337E-6</v>
      </c>
    </row>
    <row r="109" spans="1:37" s="468" customFormat="1" ht="11.45" customHeight="1" x14ac:dyDescent="0.25">
      <c r="A109" s="458">
        <v>2006</v>
      </c>
      <c r="B109" s="459" t="s">
        <v>476</v>
      </c>
      <c r="C109" s="458" t="s">
        <v>564</v>
      </c>
      <c r="D109" s="460" t="s">
        <v>8</v>
      </c>
      <c r="E109" s="460" t="s">
        <v>121</v>
      </c>
      <c r="F109" s="461" t="s">
        <v>314</v>
      </c>
      <c r="G109" s="721">
        <v>0.4904483</v>
      </c>
      <c r="H109" s="614">
        <v>0.48471560000000002</v>
      </c>
      <c r="I109" s="722">
        <v>0.47221220000000003</v>
      </c>
      <c r="J109" s="804">
        <v>3.0126E-2</v>
      </c>
      <c r="K109" s="802">
        <v>1.73548E-2</v>
      </c>
      <c r="L109" s="802"/>
      <c r="M109" s="802"/>
      <c r="N109" s="802">
        <v>3.6353000000000002E-3</v>
      </c>
      <c r="O109" s="802"/>
      <c r="P109" s="802">
        <v>8.3100000000000003E-4</v>
      </c>
      <c r="Q109" s="802">
        <v>8.0134999999999998E-3</v>
      </c>
      <c r="R109" s="802">
        <v>2.9149999999999998E-4</v>
      </c>
      <c r="S109" s="463">
        <f t="shared" si="37"/>
        <v>-9.9999999999406119E-8</v>
      </c>
      <c r="T109" s="804">
        <v>5.9701400000000002E-2</v>
      </c>
      <c r="U109" s="441"/>
      <c r="V109" s="458">
        <v>2006</v>
      </c>
      <c r="W109" s="459" t="s">
        <v>476</v>
      </c>
      <c r="X109" s="458" t="s">
        <v>564</v>
      </c>
      <c r="Y109" s="460" t="s">
        <v>8</v>
      </c>
      <c r="Z109" s="460" t="s">
        <v>121</v>
      </c>
      <c r="AA109" s="461" t="s">
        <v>314</v>
      </c>
      <c r="AB109" s="464">
        <f t="shared" si="41"/>
        <v>1</v>
      </c>
      <c r="AC109" s="465">
        <f t="shared" si="42"/>
        <v>0.57607382327557588</v>
      </c>
      <c r="AD109" s="466"/>
      <c r="AE109" s="466"/>
      <c r="AF109" s="466">
        <f>+N109/$J109</f>
        <v>0.12066985328287858</v>
      </c>
      <c r="AG109" s="466"/>
      <c r="AH109" s="466">
        <f>+P109/$J109</f>
        <v>2.7584146584345749E-2</v>
      </c>
      <c r="AI109" s="466">
        <f t="shared" si="43"/>
        <v>0.26599946889729803</v>
      </c>
      <c r="AJ109" s="466">
        <f t="shared" si="39"/>
        <v>9.6760273517891519E-3</v>
      </c>
      <c r="AK109" s="467">
        <f t="shared" si="31"/>
        <v>-3.3193918873575257E-6</v>
      </c>
    </row>
    <row r="110" spans="1:37" s="637" customFormat="1" ht="11.45" customHeight="1" x14ac:dyDescent="0.25">
      <c r="A110" s="537">
        <v>2012</v>
      </c>
      <c r="B110" s="538" t="s">
        <v>477</v>
      </c>
      <c r="C110" s="537" t="s">
        <v>565</v>
      </c>
      <c r="D110" s="539" t="s">
        <v>20</v>
      </c>
      <c r="E110" s="539" t="s">
        <v>122</v>
      </c>
      <c r="F110" s="540" t="s">
        <v>415</v>
      </c>
      <c r="G110" s="541">
        <v>0.58592299999999997</v>
      </c>
      <c r="H110" s="542">
        <v>0.28883989999999998</v>
      </c>
      <c r="I110" s="543">
        <v>0.28883989999999998</v>
      </c>
      <c r="J110" s="402">
        <v>0.3261194</v>
      </c>
      <c r="K110" s="544">
        <v>0.1691124</v>
      </c>
      <c r="L110" s="403">
        <v>2.9743E-3</v>
      </c>
      <c r="M110" s="403">
        <v>4.2117799999999997E-2</v>
      </c>
      <c r="N110" s="403"/>
      <c r="O110" s="403">
        <v>6.3267999999999996E-3</v>
      </c>
      <c r="P110" s="403">
        <v>2.5395999999999999E-3</v>
      </c>
      <c r="Q110" s="403"/>
      <c r="R110" s="403">
        <v>3.1231499999999999E-2</v>
      </c>
      <c r="S110" s="545">
        <f t="shared" si="37"/>
        <v>7.1816999999999964E-2</v>
      </c>
      <c r="T110" s="545"/>
      <c r="U110" s="487"/>
      <c r="V110" s="537">
        <v>2012</v>
      </c>
      <c r="W110" s="538" t="s">
        <v>477</v>
      </c>
      <c r="X110" s="537" t="s">
        <v>565</v>
      </c>
      <c r="Y110" s="539" t="s">
        <v>20</v>
      </c>
      <c r="Z110" s="539" t="s">
        <v>122</v>
      </c>
      <c r="AA110" s="540" t="s">
        <v>415</v>
      </c>
      <c r="AB110" s="546">
        <f t="shared" si="41"/>
        <v>1</v>
      </c>
      <c r="AC110" s="547">
        <f t="shared" si="42"/>
        <v>0.51855976676027249</v>
      </c>
      <c r="AD110" s="548">
        <f t="shared" ref="AD110:AD119" si="44">+L110/$J110</f>
        <v>9.1202792596821892E-3</v>
      </c>
      <c r="AE110" s="548">
        <f t="shared" ref="AE110:AE119" si="45">+M110/$J110</f>
        <v>0.12914840392813184</v>
      </c>
      <c r="AF110" s="548"/>
      <c r="AG110" s="548">
        <f t="shared" ref="AG110:AH113" si="46">+O110/$J110</f>
        <v>1.9400256470482897E-2</v>
      </c>
      <c r="AH110" s="548">
        <f t="shared" si="46"/>
        <v>7.7873318790602454E-3</v>
      </c>
      <c r="AI110" s="548"/>
      <c r="AJ110" s="548">
        <f t="shared" si="39"/>
        <v>9.5767071814801569E-2</v>
      </c>
      <c r="AK110" s="549">
        <f t="shared" si="31"/>
        <v>0.22021688988756871</v>
      </c>
    </row>
    <row r="111" spans="1:37" s="637" customFormat="1" ht="11.45" customHeight="1" x14ac:dyDescent="0.25">
      <c r="A111" s="482">
        <v>2009</v>
      </c>
      <c r="B111" s="483" t="s">
        <v>477</v>
      </c>
      <c r="C111" s="482" t="s">
        <v>565</v>
      </c>
      <c r="D111" s="484" t="s">
        <v>4</v>
      </c>
      <c r="E111" s="484" t="s">
        <v>123</v>
      </c>
      <c r="F111" s="485" t="s">
        <v>415</v>
      </c>
      <c r="G111" s="486">
        <v>0.55773729999999999</v>
      </c>
      <c r="H111" s="487">
        <v>0.27810869999999999</v>
      </c>
      <c r="I111" s="488">
        <v>0.27810869999999999</v>
      </c>
      <c r="J111" s="396">
        <v>0.3866581</v>
      </c>
      <c r="K111" s="489">
        <v>0.1989805</v>
      </c>
      <c r="L111" s="397">
        <v>5.7425999999999996E-3</v>
      </c>
      <c r="M111" s="397">
        <v>3.6582900000000002E-2</v>
      </c>
      <c r="N111" s="397"/>
      <c r="O111" s="397">
        <v>1.62227E-2</v>
      </c>
      <c r="P111" s="397">
        <v>3.0971000000000002E-3</v>
      </c>
      <c r="Q111" s="397"/>
      <c r="R111" s="397">
        <v>2.2530600000000001E-2</v>
      </c>
      <c r="S111" s="490">
        <f t="shared" si="37"/>
        <v>0.10350169999999997</v>
      </c>
      <c r="T111" s="490"/>
      <c r="U111" s="487"/>
      <c r="V111" s="482">
        <v>2009</v>
      </c>
      <c r="W111" s="483" t="s">
        <v>477</v>
      </c>
      <c r="X111" s="482" t="s">
        <v>565</v>
      </c>
      <c r="Y111" s="484" t="s">
        <v>4</v>
      </c>
      <c r="Z111" s="484" t="s">
        <v>123</v>
      </c>
      <c r="AA111" s="485" t="s">
        <v>415</v>
      </c>
      <c r="AB111" s="491">
        <f t="shared" si="41"/>
        <v>1</v>
      </c>
      <c r="AC111" s="492">
        <f t="shared" si="42"/>
        <v>0.51461614278868073</v>
      </c>
      <c r="AD111" s="493">
        <f t="shared" si="44"/>
        <v>1.4851880770117062E-2</v>
      </c>
      <c r="AE111" s="493">
        <f t="shared" si="45"/>
        <v>9.461304444417433E-2</v>
      </c>
      <c r="AF111" s="493"/>
      <c r="AG111" s="493">
        <f t="shared" si="46"/>
        <v>4.1956188167272326E-2</v>
      </c>
      <c r="AH111" s="493">
        <f t="shared" si="46"/>
        <v>8.0099188404432753E-3</v>
      </c>
      <c r="AI111" s="493"/>
      <c r="AJ111" s="493">
        <f t="shared" si="39"/>
        <v>5.8270084087207796E-2</v>
      </c>
      <c r="AK111" s="494">
        <f t="shared" si="31"/>
        <v>0.26768274090210464</v>
      </c>
    </row>
    <row r="112" spans="1:37" s="637" customFormat="1" ht="11.45" customHeight="1" x14ac:dyDescent="0.25">
      <c r="A112" s="482">
        <v>2007</v>
      </c>
      <c r="B112" s="483" t="s">
        <v>477</v>
      </c>
      <c r="C112" s="482" t="s">
        <v>565</v>
      </c>
      <c r="D112" s="484" t="s">
        <v>6</v>
      </c>
      <c r="E112" s="484" t="s">
        <v>124</v>
      </c>
      <c r="F112" s="485" t="s">
        <v>415</v>
      </c>
      <c r="G112" s="486">
        <v>0.54276100000000005</v>
      </c>
      <c r="H112" s="487">
        <v>0.27448220000000001</v>
      </c>
      <c r="I112" s="488">
        <v>0.27448220000000001</v>
      </c>
      <c r="J112" s="396">
        <v>0.34702129999999998</v>
      </c>
      <c r="K112" s="489">
        <v>0.15385589999999999</v>
      </c>
      <c r="L112" s="397">
        <v>5.5469999999999998E-3</v>
      </c>
      <c r="M112" s="397">
        <v>3.9174199999999999E-2</v>
      </c>
      <c r="N112" s="397"/>
      <c r="O112" s="397">
        <v>1.27741E-2</v>
      </c>
      <c r="P112" s="397">
        <v>1.8387E-3</v>
      </c>
      <c r="Q112" s="397"/>
      <c r="R112" s="397">
        <v>3.1184099999999999E-2</v>
      </c>
      <c r="S112" s="490">
        <f t="shared" si="37"/>
        <v>0.1026473</v>
      </c>
      <c r="T112" s="490"/>
      <c r="U112" s="487"/>
      <c r="V112" s="482">
        <v>2007</v>
      </c>
      <c r="W112" s="483" t="s">
        <v>477</v>
      </c>
      <c r="X112" s="482" t="s">
        <v>565</v>
      </c>
      <c r="Y112" s="484" t="s">
        <v>6</v>
      </c>
      <c r="Z112" s="484" t="s">
        <v>124</v>
      </c>
      <c r="AA112" s="485" t="s">
        <v>415</v>
      </c>
      <c r="AB112" s="491">
        <f t="shared" si="41"/>
        <v>1</v>
      </c>
      <c r="AC112" s="492">
        <f t="shared" si="42"/>
        <v>0.44336154581865722</v>
      </c>
      <c r="AD112" s="493">
        <f t="shared" si="44"/>
        <v>1.5984609590247053E-2</v>
      </c>
      <c r="AE112" s="493">
        <f t="shared" si="45"/>
        <v>0.11288701875072223</v>
      </c>
      <c r="AF112" s="493"/>
      <c r="AG112" s="493">
        <f t="shared" si="46"/>
        <v>3.6810708737475197E-2</v>
      </c>
      <c r="AH112" s="493">
        <f t="shared" si="46"/>
        <v>5.2985220215589074E-3</v>
      </c>
      <c r="AI112" s="493"/>
      <c r="AJ112" s="493">
        <f t="shared" si="39"/>
        <v>8.9862207305430541E-2</v>
      </c>
      <c r="AK112" s="494">
        <f t="shared" si="31"/>
        <v>0.29579538777590897</v>
      </c>
    </row>
    <row r="113" spans="1:37" s="637" customFormat="1" ht="11.45" customHeight="1" x14ac:dyDescent="0.25">
      <c r="A113" s="482">
        <v>2005</v>
      </c>
      <c r="B113" s="483" t="s">
        <v>477</v>
      </c>
      <c r="C113" s="482" t="s">
        <v>565</v>
      </c>
      <c r="D113" s="484" t="s">
        <v>8</v>
      </c>
      <c r="E113" s="484" t="s">
        <v>125</v>
      </c>
      <c r="F113" s="485" t="s">
        <v>415</v>
      </c>
      <c r="G113" s="486">
        <v>0.52999059999999998</v>
      </c>
      <c r="H113" s="487">
        <v>0.2890297</v>
      </c>
      <c r="I113" s="488">
        <v>0.2890297</v>
      </c>
      <c r="J113" s="396">
        <v>0.35362680000000002</v>
      </c>
      <c r="K113" s="489">
        <v>0.24189060000000001</v>
      </c>
      <c r="L113" s="397">
        <v>6.7298000000000002E-3</v>
      </c>
      <c r="M113" s="397">
        <v>6.3045599999999993E-2</v>
      </c>
      <c r="N113" s="397"/>
      <c r="O113" s="397">
        <v>1.1622199999999999E-2</v>
      </c>
      <c r="P113" s="397">
        <v>7.9650000000000001E-4</v>
      </c>
      <c r="Q113" s="397"/>
      <c r="R113" s="397">
        <v>2.9542100000000002E-2</v>
      </c>
      <c r="S113" s="490">
        <f t="shared" si="37"/>
        <v>0</v>
      </c>
      <c r="T113" s="490"/>
      <c r="U113" s="487"/>
      <c r="V113" s="482">
        <v>2005</v>
      </c>
      <c r="W113" s="483" t="s">
        <v>477</v>
      </c>
      <c r="X113" s="482" t="s">
        <v>565</v>
      </c>
      <c r="Y113" s="484" t="s">
        <v>8</v>
      </c>
      <c r="Z113" s="484" t="s">
        <v>125</v>
      </c>
      <c r="AA113" s="485" t="s">
        <v>415</v>
      </c>
      <c r="AB113" s="491">
        <f t="shared" si="41"/>
        <v>1</v>
      </c>
      <c r="AC113" s="492">
        <f t="shared" si="42"/>
        <v>0.68402790738710983</v>
      </c>
      <c r="AD113" s="493">
        <f t="shared" si="44"/>
        <v>1.9030797439560578E-2</v>
      </c>
      <c r="AE113" s="493">
        <f t="shared" si="45"/>
        <v>0.17828286770120361</v>
      </c>
      <c r="AF113" s="493"/>
      <c r="AG113" s="493">
        <f t="shared" si="46"/>
        <v>3.2865721715661815E-2</v>
      </c>
      <c r="AH113" s="493">
        <f t="shared" si="46"/>
        <v>2.2523745372239885E-3</v>
      </c>
      <c r="AI113" s="493"/>
      <c r="AJ113" s="493">
        <f t="shared" si="39"/>
        <v>8.3540331219240177E-2</v>
      </c>
      <c r="AK113" s="494">
        <f t="shared" si="31"/>
        <v>0</v>
      </c>
    </row>
    <row r="114" spans="1:37" s="637" customFormat="1" ht="11.45" customHeight="1" x14ac:dyDescent="0.25">
      <c r="A114" s="482">
        <v>1999</v>
      </c>
      <c r="B114" s="483" t="s">
        <v>477</v>
      </c>
      <c r="C114" s="482" t="s">
        <v>565</v>
      </c>
      <c r="D114" s="484" t="s">
        <v>10</v>
      </c>
      <c r="E114" s="484" t="s">
        <v>126</v>
      </c>
      <c r="F114" s="485" t="s">
        <v>415</v>
      </c>
      <c r="G114" s="486">
        <v>0.51266449999999997</v>
      </c>
      <c r="H114" s="487">
        <v>0.29247640000000003</v>
      </c>
      <c r="I114" s="488">
        <v>0.29247640000000003</v>
      </c>
      <c r="J114" s="396">
        <v>0.316355</v>
      </c>
      <c r="K114" s="489">
        <v>0.23375870000000001</v>
      </c>
      <c r="L114" s="397">
        <v>6.8643999999999997E-3</v>
      </c>
      <c r="M114" s="397">
        <v>6.0273300000000002E-2</v>
      </c>
      <c r="N114" s="397"/>
      <c r="O114" s="397">
        <v>1.24498E-2</v>
      </c>
      <c r="P114" s="397"/>
      <c r="Q114" s="397"/>
      <c r="R114" s="397">
        <v>3.0089000000000001E-3</v>
      </c>
      <c r="S114" s="490">
        <f t="shared" si="37"/>
        <v>-1.0000000000287557E-7</v>
      </c>
      <c r="T114" s="490"/>
      <c r="U114" s="487"/>
      <c r="V114" s="482">
        <v>1999</v>
      </c>
      <c r="W114" s="483" t="s">
        <v>477</v>
      </c>
      <c r="X114" s="482" t="s">
        <v>565</v>
      </c>
      <c r="Y114" s="484" t="s">
        <v>10</v>
      </c>
      <c r="Z114" s="484" t="s">
        <v>126</v>
      </c>
      <c r="AA114" s="485" t="s">
        <v>415</v>
      </c>
      <c r="AB114" s="491">
        <f t="shared" si="41"/>
        <v>1</v>
      </c>
      <c r="AC114" s="492">
        <f t="shared" si="42"/>
        <v>0.73891261399377284</v>
      </c>
      <c r="AD114" s="493">
        <f t="shared" si="44"/>
        <v>2.1698408433563559E-2</v>
      </c>
      <c r="AE114" s="493">
        <f t="shared" si="45"/>
        <v>0.19052425281724644</v>
      </c>
      <c r="AF114" s="493"/>
      <c r="AG114" s="493">
        <f t="shared" ref="AG114:AG137" si="47">+O114/$J114</f>
        <v>3.9353890407927805E-2</v>
      </c>
      <c r="AH114" s="493"/>
      <c r="AI114" s="493"/>
      <c r="AJ114" s="493">
        <f t="shared" si="39"/>
        <v>9.5111504480725768E-3</v>
      </c>
      <c r="AK114" s="494">
        <f t="shared" si="31"/>
        <v>-3.1610058304210042E-7</v>
      </c>
    </row>
    <row r="115" spans="1:37" s="637" customFormat="1" ht="11.45" customHeight="1" x14ac:dyDescent="0.25">
      <c r="A115" s="482">
        <v>1994</v>
      </c>
      <c r="B115" s="483" t="s">
        <v>477</v>
      </c>
      <c r="C115" s="482" t="s">
        <v>565</v>
      </c>
      <c r="D115" s="484" t="s">
        <v>12</v>
      </c>
      <c r="E115" s="484" t="s">
        <v>127</v>
      </c>
      <c r="F115" s="485" t="s">
        <v>415</v>
      </c>
      <c r="G115" s="486">
        <v>0.54300349999999997</v>
      </c>
      <c r="H115" s="487">
        <v>0.31876559999999998</v>
      </c>
      <c r="I115" s="488">
        <v>0.31876559999999998</v>
      </c>
      <c r="J115" s="396">
        <v>0.3300305</v>
      </c>
      <c r="K115" s="489">
        <v>0.2019512</v>
      </c>
      <c r="L115" s="397">
        <v>1.07895E-2</v>
      </c>
      <c r="M115" s="397">
        <v>7.9582299999999995E-2</v>
      </c>
      <c r="N115" s="397"/>
      <c r="O115" s="397">
        <v>1.4859900000000001E-2</v>
      </c>
      <c r="P115" s="397"/>
      <c r="Q115" s="397"/>
      <c r="R115" s="397">
        <v>2.2847599999999999E-2</v>
      </c>
      <c r="S115" s="490">
        <f t="shared" si="37"/>
        <v>0</v>
      </c>
      <c r="T115" s="490"/>
      <c r="U115" s="487"/>
      <c r="V115" s="482">
        <v>1994</v>
      </c>
      <c r="W115" s="483" t="s">
        <v>477</v>
      </c>
      <c r="X115" s="482" t="s">
        <v>565</v>
      </c>
      <c r="Y115" s="484" t="s">
        <v>12</v>
      </c>
      <c r="Z115" s="484" t="s">
        <v>127</v>
      </c>
      <c r="AA115" s="485" t="s">
        <v>415</v>
      </c>
      <c r="AB115" s="491">
        <f t="shared" si="41"/>
        <v>1</v>
      </c>
      <c r="AC115" s="492">
        <f t="shared" si="42"/>
        <v>0.61191677738875649</v>
      </c>
      <c r="AD115" s="493">
        <f t="shared" si="44"/>
        <v>3.2692432972104092E-2</v>
      </c>
      <c r="AE115" s="493">
        <f t="shared" si="45"/>
        <v>0.24113619801806194</v>
      </c>
      <c r="AF115" s="493"/>
      <c r="AG115" s="493">
        <f t="shared" si="47"/>
        <v>4.5025838520985184E-2</v>
      </c>
      <c r="AH115" s="493"/>
      <c r="AI115" s="493"/>
      <c r="AJ115" s="493">
        <f t="shared" si="39"/>
        <v>6.9228753100092258E-2</v>
      </c>
      <c r="AK115" s="494">
        <f t="shared" si="31"/>
        <v>0</v>
      </c>
    </row>
    <row r="116" spans="1:37" s="637" customFormat="1" ht="11.45" customHeight="1" x14ac:dyDescent="0.25">
      <c r="A116" s="550">
        <v>1991</v>
      </c>
      <c r="B116" s="551" t="s">
        <v>477</v>
      </c>
      <c r="C116" s="550" t="s">
        <v>565</v>
      </c>
      <c r="D116" s="552" t="s">
        <v>14</v>
      </c>
      <c r="E116" s="552" t="s">
        <v>128</v>
      </c>
      <c r="F116" s="553" t="s">
        <v>415</v>
      </c>
      <c r="G116" s="554">
        <v>0.46801979999999999</v>
      </c>
      <c r="H116" s="555">
        <v>0.28287790000000002</v>
      </c>
      <c r="I116" s="556">
        <v>0.28287790000000002</v>
      </c>
      <c r="J116" s="398">
        <v>0.31535449999999998</v>
      </c>
      <c r="K116" s="557">
        <v>0.1788788</v>
      </c>
      <c r="L116" s="399">
        <v>9.7751999999999995E-3</v>
      </c>
      <c r="M116" s="399">
        <v>9.2410400000000004E-2</v>
      </c>
      <c r="N116" s="399"/>
      <c r="O116" s="399">
        <v>1.9788099999999999E-2</v>
      </c>
      <c r="P116" s="399"/>
      <c r="Q116" s="399"/>
      <c r="R116" s="399">
        <v>1.4501999999999999E-2</v>
      </c>
      <c r="S116" s="558">
        <f t="shared" si="37"/>
        <v>0</v>
      </c>
      <c r="T116" s="558"/>
      <c r="U116" s="487"/>
      <c r="V116" s="550">
        <v>1991</v>
      </c>
      <c r="W116" s="551" t="s">
        <v>477</v>
      </c>
      <c r="X116" s="550" t="s">
        <v>565</v>
      </c>
      <c r="Y116" s="552" t="s">
        <v>14</v>
      </c>
      <c r="Z116" s="552" t="s">
        <v>128</v>
      </c>
      <c r="AA116" s="553" t="s">
        <v>415</v>
      </c>
      <c r="AB116" s="559">
        <f t="shared" si="41"/>
        <v>1</v>
      </c>
      <c r="AC116" s="560">
        <f t="shared" si="42"/>
        <v>0.56723084655522604</v>
      </c>
      <c r="AD116" s="561">
        <f t="shared" si="44"/>
        <v>3.0997496468260322E-2</v>
      </c>
      <c r="AE116" s="561">
        <f t="shared" si="45"/>
        <v>0.2930365667843649</v>
      </c>
      <c r="AF116" s="561"/>
      <c r="AG116" s="561">
        <f t="shared" si="47"/>
        <v>6.2748747837750848E-2</v>
      </c>
      <c r="AH116" s="561"/>
      <c r="AI116" s="561"/>
      <c r="AJ116" s="561">
        <f t="shared" si="39"/>
        <v>4.598634235439799E-2</v>
      </c>
      <c r="AK116" s="562">
        <f t="shared" si="31"/>
        <v>0</v>
      </c>
    </row>
    <row r="117" spans="1:37" s="468" customFormat="1" ht="11.45" customHeight="1" x14ac:dyDescent="0.25">
      <c r="A117" s="458">
        <v>2010</v>
      </c>
      <c r="B117" s="459" t="s">
        <v>478</v>
      </c>
      <c r="C117" s="458" t="s">
        <v>560</v>
      </c>
      <c r="D117" s="460" t="s">
        <v>4</v>
      </c>
      <c r="E117" s="460" t="s">
        <v>129</v>
      </c>
      <c r="F117" s="461" t="s">
        <v>314</v>
      </c>
      <c r="G117" s="440">
        <v>0.39323079999999999</v>
      </c>
      <c r="H117" s="441">
        <v>0.28733890000000001</v>
      </c>
      <c r="I117" s="442">
        <v>0.24467459999999999</v>
      </c>
      <c r="J117" s="391">
        <v>0.16388720000000001</v>
      </c>
      <c r="K117" s="462">
        <v>0.1059952</v>
      </c>
      <c r="L117" s="395">
        <v>4.2329999999999999E-4</v>
      </c>
      <c r="M117" s="395">
        <v>2.17369E-2</v>
      </c>
      <c r="N117" s="395">
        <v>1.5250000000000001E-3</v>
      </c>
      <c r="O117" s="395">
        <v>1.8249100000000001E-2</v>
      </c>
      <c r="P117" s="395">
        <v>1.46129E-2</v>
      </c>
      <c r="Q117" s="395">
        <v>1.3447999999999999E-3</v>
      </c>
      <c r="R117" s="395">
        <v>8.6399999999999999E-9</v>
      </c>
      <c r="S117" s="463">
        <f t="shared" si="37"/>
        <v>-8.6399999932318394E-9</v>
      </c>
      <c r="T117" s="463">
        <v>0.26616040000000002</v>
      </c>
      <c r="U117" s="441"/>
      <c r="V117" s="458">
        <v>2010</v>
      </c>
      <c r="W117" s="459" t="s">
        <v>478</v>
      </c>
      <c r="X117" s="458" t="s">
        <v>560</v>
      </c>
      <c r="Y117" s="460" t="s">
        <v>4</v>
      </c>
      <c r="Z117" s="460" t="s">
        <v>129</v>
      </c>
      <c r="AA117" s="461" t="s">
        <v>314</v>
      </c>
      <c r="AB117" s="464">
        <f t="shared" si="41"/>
        <v>1</v>
      </c>
      <c r="AC117" s="465">
        <f t="shared" si="42"/>
        <v>0.64675703776743998</v>
      </c>
      <c r="AD117" s="466">
        <f t="shared" si="44"/>
        <v>2.5828740743633425E-3</v>
      </c>
      <c r="AE117" s="466">
        <f t="shared" si="45"/>
        <v>0.13263329900077614</v>
      </c>
      <c r="AF117" s="466">
        <f>+N117/$J117</f>
        <v>9.3051806364377442E-3</v>
      </c>
      <c r="AG117" s="466">
        <f t="shared" si="47"/>
        <v>0.11135158816551873</v>
      </c>
      <c r="AH117" s="466">
        <f t="shared" ref="AH117:AI124" si="48">+P117/$J117</f>
        <v>8.9164376473574503E-2</v>
      </c>
      <c r="AI117" s="466">
        <f t="shared" si="48"/>
        <v>8.205643881889494E-3</v>
      </c>
      <c r="AJ117" s="466">
        <f t="shared" si="39"/>
        <v>5.2719187343489906E-8</v>
      </c>
      <c r="AK117" s="467">
        <f t="shared" si="31"/>
        <v>-5.2719187237926235E-8</v>
      </c>
    </row>
    <row r="118" spans="1:37" s="468" customFormat="1" ht="11.45" customHeight="1" x14ac:dyDescent="0.25">
      <c r="A118" s="458">
        <v>2007</v>
      </c>
      <c r="B118" s="459" t="s">
        <v>478</v>
      </c>
      <c r="C118" s="458" t="s">
        <v>560</v>
      </c>
      <c r="D118" s="460" t="s">
        <v>6</v>
      </c>
      <c r="E118" s="460" t="s">
        <v>130</v>
      </c>
      <c r="F118" s="461" t="s">
        <v>314</v>
      </c>
      <c r="G118" s="440">
        <v>0.3750716</v>
      </c>
      <c r="H118" s="441">
        <v>0.30241089999999998</v>
      </c>
      <c r="I118" s="442">
        <v>0.27645370000000002</v>
      </c>
      <c r="J118" s="391">
        <v>0.10926</v>
      </c>
      <c r="K118" s="462">
        <v>7.8208299999999994E-2</v>
      </c>
      <c r="L118" s="395">
        <v>2.23E-4</v>
      </c>
      <c r="M118" s="395">
        <v>1.9032199999999999E-2</v>
      </c>
      <c r="N118" s="395">
        <v>1.3906000000000001E-3</v>
      </c>
      <c r="O118" s="395">
        <v>1.6628999999999999E-3</v>
      </c>
      <c r="P118" s="395">
        <v>7.7806999999999998E-3</v>
      </c>
      <c r="Q118" s="395">
        <v>9.6239999999999997E-4</v>
      </c>
      <c r="R118" s="395">
        <v>6.34E-9</v>
      </c>
      <c r="S118" s="463">
        <f t="shared" si="37"/>
        <v>-1.0634000000009358E-7</v>
      </c>
      <c r="T118" s="463">
        <v>0.25890239999999998</v>
      </c>
      <c r="U118" s="441"/>
      <c r="V118" s="458">
        <v>2007</v>
      </c>
      <c r="W118" s="459" t="s">
        <v>478</v>
      </c>
      <c r="X118" s="458" t="s">
        <v>560</v>
      </c>
      <c r="Y118" s="460" t="s">
        <v>6</v>
      </c>
      <c r="Z118" s="460" t="s">
        <v>130</v>
      </c>
      <c r="AA118" s="461" t="s">
        <v>314</v>
      </c>
      <c r="AB118" s="464">
        <f t="shared" si="41"/>
        <v>1</v>
      </c>
      <c r="AC118" s="465">
        <f t="shared" si="42"/>
        <v>0.71579992678015736</v>
      </c>
      <c r="AD118" s="466">
        <f t="shared" si="44"/>
        <v>2.0410031118433098E-3</v>
      </c>
      <c r="AE118" s="466">
        <f t="shared" si="45"/>
        <v>0.17419183598755261</v>
      </c>
      <c r="AF118" s="466">
        <f>+N118/$J118</f>
        <v>1.2727439136005859E-2</v>
      </c>
      <c r="AG118" s="466">
        <f t="shared" si="47"/>
        <v>1.5219659527732016E-2</v>
      </c>
      <c r="AH118" s="466">
        <f t="shared" si="48"/>
        <v>7.121270364268717E-2</v>
      </c>
      <c r="AI118" s="466">
        <f t="shared" si="48"/>
        <v>8.8083470620538163E-3</v>
      </c>
      <c r="AJ118" s="466">
        <f t="shared" si="39"/>
        <v>5.8026725242540733E-8</v>
      </c>
      <c r="AK118" s="467">
        <f t="shared" si="31"/>
        <v>-9.7327475723218981E-7</v>
      </c>
    </row>
    <row r="119" spans="1:37" s="468" customFormat="1" ht="11.45" customHeight="1" x14ac:dyDescent="0.25">
      <c r="A119" s="458">
        <v>2004</v>
      </c>
      <c r="B119" s="459" t="s">
        <v>478</v>
      </c>
      <c r="C119" s="458" t="s">
        <v>560</v>
      </c>
      <c r="D119" s="460" t="s">
        <v>8</v>
      </c>
      <c r="E119" s="460" t="s">
        <v>131</v>
      </c>
      <c r="F119" s="461" t="s">
        <v>314</v>
      </c>
      <c r="G119" s="440">
        <v>0.36663960000000001</v>
      </c>
      <c r="H119" s="441">
        <v>0.28583249999999999</v>
      </c>
      <c r="I119" s="442">
        <v>0.25454539999999998</v>
      </c>
      <c r="J119" s="391">
        <v>0.12602260000000001</v>
      </c>
      <c r="K119" s="462">
        <v>8.5887199999999997E-2</v>
      </c>
      <c r="L119" s="395">
        <v>3.9060000000000001E-4</v>
      </c>
      <c r="M119" s="395">
        <v>2.0782499999999999E-2</v>
      </c>
      <c r="N119" s="395">
        <v>1.8874E-3</v>
      </c>
      <c r="O119" s="395">
        <v>5.4814E-3</v>
      </c>
      <c r="P119" s="395">
        <v>1.08801E-2</v>
      </c>
      <c r="Q119" s="395">
        <v>7.1330000000000005E-4</v>
      </c>
      <c r="R119" s="395">
        <v>1.07E-8</v>
      </c>
      <c r="S119" s="463">
        <f t="shared" si="37"/>
        <v>8.9300000033487592E-8</v>
      </c>
      <c r="T119" s="463">
        <v>0.27149010000000001</v>
      </c>
      <c r="U119" s="441"/>
      <c r="V119" s="458">
        <v>2004</v>
      </c>
      <c r="W119" s="459" t="s">
        <v>478</v>
      </c>
      <c r="X119" s="458" t="s">
        <v>560</v>
      </c>
      <c r="Y119" s="460" t="s">
        <v>8</v>
      </c>
      <c r="Z119" s="460" t="s">
        <v>131</v>
      </c>
      <c r="AA119" s="461" t="s">
        <v>314</v>
      </c>
      <c r="AB119" s="464">
        <f t="shared" si="41"/>
        <v>1</v>
      </c>
      <c r="AC119" s="465">
        <f t="shared" si="42"/>
        <v>0.68152220316038548</v>
      </c>
      <c r="AD119" s="466">
        <f t="shared" si="44"/>
        <v>3.0994440679687611E-3</v>
      </c>
      <c r="AE119" s="466">
        <f t="shared" si="45"/>
        <v>0.16491089693435937</v>
      </c>
      <c r="AF119" s="466">
        <f>+N119/$J119</f>
        <v>1.4976678786185969E-2</v>
      </c>
      <c r="AG119" s="466">
        <f t="shared" si="47"/>
        <v>4.3495373052135092E-2</v>
      </c>
      <c r="AH119" s="466">
        <f t="shared" si="48"/>
        <v>8.6334514602936285E-2</v>
      </c>
      <c r="AI119" s="466">
        <f t="shared" si="48"/>
        <v>5.6600958875630243E-3</v>
      </c>
      <c r="AJ119" s="466">
        <f t="shared" si="39"/>
        <v>8.490540585577506E-8</v>
      </c>
      <c r="AK119" s="467">
        <f t="shared" si="31"/>
        <v>7.0860306022879627E-7</v>
      </c>
    </row>
    <row r="120" spans="1:37" s="637" customFormat="1" ht="11.45" customHeight="1" x14ac:dyDescent="0.25">
      <c r="A120" s="537">
        <v>2011</v>
      </c>
      <c r="B120" s="538" t="s">
        <v>479</v>
      </c>
      <c r="C120" s="537" t="s">
        <v>562</v>
      </c>
      <c r="D120" s="539" t="s">
        <v>4</v>
      </c>
      <c r="E120" s="539" t="s">
        <v>132</v>
      </c>
      <c r="F120" s="540" t="s">
        <v>415</v>
      </c>
      <c r="G120" s="541">
        <v>0.49242540000000001</v>
      </c>
      <c r="H120" s="542">
        <v>0.47949310000000001</v>
      </c>
      <c r="I120" s="543">
        <v>0.47949310000000001</v>
      </c>
      <c r="J120" s="402">
        <v>6.9175799999999996E-2</v>
      </c>
      <c r="K120" s="544">
        <v>4.9830100000000002E-2</v>
      </c>
      <c r="L120" s="403"/>
      <c r="M120" s="403">
        <v>4.3130000000000002E-4</v>
      </c>
      <c r="N120" s="403"/>
      <c r="O120" s="403">
        <v>6.1600000000000007E-5</v>
      </c>
      <c r="P120" s="403">
        <v>2.1600999999999999E-3</v>
      </c>
      <c r="Q120" s="403">
        <v>1.5791300000000001E-2</v>
      </c>
      <c r="R120" s="403">
        <v>9.0140000000000001E-4</v>
      </c>
      <c r="S120" s="545">
        <f t="shared" si="37"/>
        <v>0</v>
      </c>
      <c r="T120" s="545"/>
      <c r="U120" s="487"/>
      <c r="V120" s="537">
        <v>2011</v>
      </c>
      <c r="W120" s="538" t="s">
        <v>479</v>
      </c>
      <c r="X120" s="537" t="s">
        <v>562</v>
      </c>
      <c r="Y120" s="539" t="s">
        <v>4</v>
      </c>
      <c r="Z120" s="539" t="s">
        <v>132</v>
      </c>
      <c r="AA120" s="540" t="s">
        <v>415</v>
      </c>
      <c r="AB120" s="546">
        <f t="shared" si="41"/>
        <v>1</v>
      </c>
      <c r="AC120" s="547">
        <f t="shared" si="42"/>
        <v>0.72034006111964022</v>
      </c>
      <c r="AD120" s="548"/>
      <c r="AE120" s="548">
        <f t="shared" ref="AE120:AE138" si="49">+M120/$J120</f>
        <v>6.234839351333849E-3</v>
      </c>
      <c r="AF120" s="548"/>
      <c r="AG120" s="548">
        <f t="shared" si="47"/>
        <v>8.9048482272702321E-4</v>
      </c>
      <c r="AH120" s="548">
        <f t="shared" si="48"/>
        <v>3.1226238077477961E-2</v>
      </c>
      <c r="AI120" s="548">
        <f t="shared" si="48"/>
        <v>0.22827780813521495</v>
      </c>
      <c r="AJ120" s="548">
        <f t="shared" si="39"/>
        <v>1.3030568493606147E-2</v>
      </c>
      <c r="AK120" s="549">
        <f t="shared" si="31"/>
        <v>0</v>
      </c>
    </row>
    <row r="121" spans="1:37" s="637" customFormat="1" ht="11.45" customHeight="1" x14ac:dyDescent="0.25">
      <c r="A121" s="550">
        <v>2004</v>
      </c>
      <c r="B121" s="551" t="s">
        <v>479</v>
      </c>
      <c r="C121" s="550" t="s">
        <v>562</v>
      </c>
      <c r="D121" s="552" t="s">
        <v>8</v>
      </c>
      <c r="E121" s="552" t="s">
        <v>133</v>
      </c>
      <c r="F121" s="553" t="s">
        <v>415</v>
      </c>
      <c r="G121" s="554">
        <v>0.4785085</v>
      </c>
      <c r="H121" s="555">
        <v>0.4717712</v>
      </c>
      <c r="I121" s="556">
        <v>0.4717712</v>
      </c>
      <c r="J121" s="398">
        <v>4.65601E-2</v>
      </c>
      <c r="K121" s="557">
        <v>3.4366500000000001E-2</v>
      </c>
      <c r="L121" s="399"/>
      <c r="M121" s="399">
        <v>3.0199999999999999E-5</v>
      </c>
      <c r="N121" s="399"/>
      <c r="O121" s="399">
        <v>1.3210000000000001E-4</v>
      </c>
      <c r="P121" s="399">
        <v>4.4200000000000003E-3</v>
      </c>
      <c r="Q121" s="399">
        <v>7.6112999999999997E-3</v>
      </c>
      <c r="R121" s="399">
        <v>0</v>
      </c>
      <c r="S121" s="558">
        <f t="shared" si="37"/>
        <v>0</v>
      </c>
      <c r="T121" s="558"/>
      <c r="U121" s="487"/>
      <c r="V121" s="550">
        <v>2004</v>
      </c>
      <c r="W121" s="551" t="s">
        <v>479</v>
      </c>
      <c r="X121" s="550" t="s">
        <v>562</v>
      </c>
      <c r="Y121" s="552" t="s">
        <v>8</v>
      </c>
      <c r="Z121" s="552" t="s">
        <v>133</v>
      </c>
      <c r="AA121" s="553" t="s">
        <v>415</v>
      </c>
      <c r="AB121" s="559">
        <f t="shared" si="41"/>
        <v>1</v>
      </c>
      <c r="AC121" s="560">
        <f t="shared" si="42"/>
        <v>0.73811052811312694</v>
      </c>
      <c r="AD121" s="561"/>
      <c r="AE121" s="561">
        <f t="shared" si="49"/>
        <v>6.4862403646040272E-4</v>
      </c>
      <c r="AF121" s="561"/>
      <c r="AG121" s="561">
        <f t="shared" si="47"/>
        <v>2.8371932190867292E-3</v>
      </c>
      <c r="AH121" s="561">
        <f t="shared" si="48"/>
        <v>9.4931067587913268E-2</v>
      </c>
      <c r="AI121" s="561">
        <f t="shared" si="48"/>
        <v>0.16347258704341269</v>
      </c>
      <c r="AJ121" s="561">
        <f t="shared" si="39"/>
        <v>0</v>
      </c>
      <c r="AK121" s="562">
        <f t="shared" si="31"/>
        <v>0</v>
      </c>
    </row>
    <row r="122" spans="1:37" s="468" customFormat="1" ht="11.45" customHeight="1" x14ac:dyDescent="0.25">
      <c r="A122" s="458">
        <v>2010</v>
      </c>
      <c r="B122" s="459" t="s">
        <v>480</v>
      </c>
      <c r="C122" s="458" t="s">
        <v>559</v>
      </c>
      <c r="D122" s="460" t="s">
        <v>4</v>
      </c>
      <c r="E122" s="460" t="s">
        <v>134</v>
      </c>
      <c r="F122" s="461" t="s">
        <v>314</v>
      </c>
      <c r="G122" s="440">
        <v>0.56430040000000004</v>
      </c>
      <c r="H122" s="441">
        <v>0.3655484</v>
      </c>
      <c r="I122" s="442">
        <v>0.29437990000000003</v>
      </c>
      <c r="J122" s="391">
        <v>0.2677968</v>
      </c>
      <c r="K122" s="462">
        <v>0.11499330000000001</v>
      </c>
      <c r="L122" s="395">
        <v>1.36122E-2</v>
      </c>
      <c r="M122" s="395">
        <v>5.6723299999999997E-2</v>
      </c>
      <c r="N122" s="395">
        <v>1.4478E-3</v>
      </c>
      <c r="O122" s="395">
        <v>6.1293399999999998E-2</v>
      </c>
      <c r="P122" s="395">
        <v>8.2433000000000003E-3</v>
      </c>
      <c r="Q122" s="395">
        <v>3.0712000000000001E-3</v>
      </c>
      <c r="R122" s="395">
        <v>8.4125999999999992E-3</v>
      </c>
      <c r="S122" s="463">
        <f t="shared" si="37"/>
        <v>-3.000000000086267E-7</v>
      </c>
      <c r="T122" s="463">
        <v>0.19209329999999999</v>
      </c>
      <c r="U122" s="441"/>
      <c r="V122" s="458">
        <v>2010</v>
      </c>
      <c r="W122" s="459" t="s">
        <v>480</v>
      </c>
      <c r="X122" s="458" t="s">
        <v>559</v>
      </c>
      <c r="Y122" s="460" t="s">
        <v>4</v>
      </c>
      <c r="Z122" s="460" t="s">
        <v>134</v>
      </c>
      <c r="AA122" s="461" t="s">
        <v>314</v>
      </c>
      <c r="AB122" s="464">
        <f t="shared" si="41"/>
        <v>1</v>
      </c>
      <c r="AC122" s="465">
        <f t="shared" si="42"/>
        <v>0.42940505637109933</v>
      </c>
      <c r="AD122" s="466">
        <f t="shared" ref="AD122:AD129" si="50">+L122/$J122</f>
        <v>5.0830331056980517E-2</v>
      </c>
      <c r="AE122" s="466">
        <f t="shared" si="49"/>
        <v>0.21181470428324758</v>
      </c>
      <c r="AF122" s="466">
        <f t="shared" ref="AF122:AF128" si="51">+N122/$J122</f>
        <v>5.4063379398110803E-3</v>
      </c>
      <c r="AG122" s="466">
        <f t="shared" si="47"/>
        <v>0.22888025547728724</v>
      </c>
      <c r="AH122" s="466">
        <f t="shared" si="48"/>
        <v>3.0781921217878632E-2</v>
      </c>
      <c r="AI122" s="466">
        <f t="shared" si="48"/>
        <v>1.1468396933794579E-2</v>
      </c>
      <c r="AJ122" s="466">
        <f t="shared" si="39"/>
        <v>3.1414116972271512E-2</v>
      </c>
      <c r="AK122" s="467">
        <f t="shared" si="31"/>
        <v>-1.1202523704234579E-6</v>
      </c>
    </row>
    <row r="123" spans="1:37" s="468" customFormat="1" ht="11.45" customHeight="1" x14ac:dyDescent="0.25">
      <c r="A123" s="458">
        <v>2007</v>
      </c>
      <c r="B123" s="459" t="s">
        <v>480</v>
      </c>
      <c r="C123" s="458" t="s">
        <v>559</v>
      </c>
      <c r="D123" s="460" t="s">
        <v>6</v>
      </c>
      <c r="E123" s="460" t="s">
        <v>135</v>
      </c>
      <c r="F123" s="461" t="s">
        <v>314</v>
      </c>
      <c r="G123" s="440">
        <v>0.5010211</v>
      </c>
      <c r="H123" s="441">
        <v>0.34798859999999998</v>
      </c>
      <c r="I123" s="442">
        <v>0.2970544</v>
      </c>
      <c r="J123" s="391">
        <v>0.21044099999999999</v>
      </c>
      <c r="K123" s="462">
        <v>0.1000891</v>
      </c>
      <c r="L123" s="395">
        <v>1.04087E-2</v>
      </c>
      <c r="M123" s="395">
        <v>5.5350499999999997E-2</v>
      </c>
      <c r="N123" s="395">
        <v>5.9000000000000003E-4</v>
      </c>
      <c r="O123" s="395">
        <v>2.8956300000000001E-2</v>
      </c>
      <c r="P123" s="395">
        <v>4.3394000000000002E-3</v>
      </c>
      <c r="Q123" s="395">
        <v>2.0026000000000002E-3</v>
      </c>
      <c r="R123" s="395">
        <v>8.7048999999999998E-3</v>
      </c>
      <c r="S123" s="463">
        <f t="shared" si="37"/>
        <v>-4.9999999998662226E-7</v>
      </c>
      <c r="T123" s="463">
        <v>0.15276999999999999</v>
      </c>
      <c r="U123" s="441"/>
      <c r="V123" s="458">
        <v>2007</v>
      </c>
      <c r="W123" s="459" t="s">
        <v>480</v>
      </c>
      <c r="X123" s="458" t="s">
        <v>559</v>
      </c>
      <c r="Y123" s="460" t="s">
        <v>6</v>
      </c>
      <c r="Z123" s="460" t="s">
        <v>135</v>
      </c>
      <c r="AA123" s="461" t="s">
        <v>314</v>
      </c>
      <c r="AB123" s="464">
        <f t="shared" si="41"/>
        <v>1</v>
      </c>
      <c r="AC123" s="465">
        <f t="shared" si="42"/>
        <v>0.47561596837118247</v>
      </c>
      <c r="AD123" s="466">
        <f t="shared" si="50"/>
        <v>4.9461369219876358E-2</v>
      </c>
      <c r="AE123" s="466">
        <f t="shared" si="49"/>
        <v>0.26302146444846775</v>
      </c>
      <c r="AF123" s="466">
        <f t="shared" si="51"/>
        <v>2.8036361735593353E-3</v>
      </c>
      <c r="AG123" s="466">
        <f t="shared" si="47"/>
        <v>0.13759818666514606</v>
      </c>
      <c r="AH123" s="466">
        <f t="shared" si="48"/>
        <v>2.0620506460243014E-2</v>
      </c>
      <c r="AI123" s="466">
        <f t="shared" si="48"/>
        <v>9.5162064426608899E-3</v>
      </c>
      <c r="AJ123" s="466">
        <f t="shared" si="39"/>
        <v>4.1365038181723143E-2</v>
      </c>
      <c r="AK123" s="467">
        <f t="shared" si="31"/>
        <v>-2.3759628591246695E-6</v>
      </c>
    </row>
    <row r="124" spans="1:37" s="468" customFormat="1" ht="11.45" customHeight="1" x14ac:dyDescent="0.25">
      <c r="A124" s="458">
        <v>2004</v>
      </c>
      <c r="B124" s="459" t="s">
        <v>480</v>
      </c>
      <c r="C124" s="458" t="s">
        <v>559</v>
      </c>
      <c r="D124" s="460" t="s">
        <v>8</v>
      </c>
      <c r="E124" s="460" t="s">
        <v>136</v>
      </c>
      <c r="F124" s="461" t="s">
        <v>314</v>
      </c>
      <c r="G124" s="440">
        <v>0.49607630000000003</v>
      </c>
      <c r="H124" s="441">
        <v>0.36213390000000001</v>
      </c>
      <c r="I124" s="442">
        <v>0.31666709999999998</v>
      </c>
      <c r="J124" s="391">
        <v>0.18157090000000001</v>
      </c>
      <c r="K124" s="462">
        <v>9.4236299999999995E-2</v>
      </c>
      <c r="L124" s="395">
        <v>7.9141000000000003E-3</v>
      </c>
      <c r="M124" s="395">
        <v>4.88163E-2</v>
      </c>
      <c r="N124" s="395">
        <v>2.3479999999999999E-4</v>
      </c>
      <c r="O124" s="395">
        <v>1.8579200000000001E-2</v>
      </c>
      <c r="P124" s="395">
        <v>4.6807999999999997E-3</v>
      </c>
      <c r="Q124" s="395">
        <v>1.8786E-3</v>
      </c>
      <c r="R124" s="395">
        <v>5.2312000000000001E-3</v>
      </c>
      <c r="S124" s="463">
        <f t="shared" si="37"/>
        <v>-4.0000000001150227E-7</v>
      </c>
      <c r="T124" s="463">
        <v>0.16118199999999999</v>
      </c>
      <c r="U124" s="441"/>
      <c r="V124" s="458">
        <v>2004</v>
      </c>
      <c r="W124" s="459" t="s">
        <v>480</v>
      </c>
      <c r="X124" s="458" t="s">
        <v>559</v>
      </c>
      <c r="Y124" s="460" t="s">
        <v>8</v>
      </c>
      <c r="Z124" s="460" t="s">
        <v>136</v>
      </c>
      <c r="AA124" s="461" t="s">
        <v>314</v>
      </c>
      <c r="AB124" s="464">
        <f t="shared" si="41"/>
        <v>1</v>
      </c>
      <c r="AC124" s="465">
        <f t="shared" si="42"/>
        <v>0.51900552346218465</v>
      </c>
      <c r="AD124" s="466">
        <f t="shared" si="50"/>
        <v>4.3586830268506682E-2</v>
      </c>
      <c r="AE124" s="466">
        <f t="shared" si="49"/>
        <v>0.26885530665982266</v>
      </c>
      <c r="AF124" s="466">
        <f t="shared" si="51"/>
        <v>1.2931587605723163E-3</v>
      </c>
      <c r="AG124" s="466">
        <f t="shared" si="47"/>
        <v>0.1023247667990851</v>
      </c>
      <c r="AH124" s="466">
        <f t="shared" si="48"/>
        <v>2.5779461356417795E-2</v>
      </c>
      <c r="AI124" s="466">
        <f t="shared" si="48"/>
        <v>1.0346371582671012E-2</v>
      </c>
      <c r="AJ124" s="466">
        <f t="shared" si="39"/>
        <v>2.8810784106924621E-2</v>
      </c>
      <c r="AK124" s="467">
        <f t="shared" si="31"/>
        <v>-2.2029961850300595E-6</v>
      </c>
    </row>
    <row r="125" spans="1:37" s="637" customFormat="1" ht="11.45" customHeight="1" x14ac:dyDescent="0.25">
      <c r="A125" s="482">
        <v>2000</v>
      </c>
      <c r="B125" s="483" t="s">
        <v>480</v>
      </c>
      <c r="C125" s="482" t="s">
        <v>559</v>
      </c>
      <c r="D125" s="484" t="s">
        <v>10</v>
      </c>
      <c r="E125" s="484" t="s">
        <v>137</v>
      </c>
      <c r="F125" s="485" t="s">
        <v>415</v>
      </c>
      <c r="G125" s="486">
        <v>0.4401101</v>
      </c>
      <c r="H125" s="487">
        <v>0.31334820000000002</v>
      </c>
      <c r="I125" s="488">
        <v>0.31334820000000002</v>
      </c>
      <c r="J125" s="396">
        <v>0.1684147</v>
      </c>
      <c r="K125" s="489">
        <v>9.0562299999999998E-2</v>
      </c>
      <c r="L125" s="397">
        <v>8.0204999999999999E-3</v>
      </c>
      <c r="M125" s="397">
        <v>3.8037700000000001E-2</v>
      </c>
      <c r="N125" s="397">
        <v>3.0182999999999998E-3</v>
      </c>
      <c r="O125" s="397">
        <v>2.1836499999999998E-2</v>
      </c>
      <c r="P125" s="397">
        <v>1.8018999999999999E-3</v>
      </c>
      <c r="Q125" s="397"/>
      <c r="R125" s="397">
        <v>5.1374999999999997E-3</v>
      </c>
      <c r="S125" s="490">
        <f t="shared" si="37"/>
        <v>0</v>
      </c>
      <c r="T125" s="490"/>
      <c r="U125" s="487"/>
      <c r="V125" s="482">
        <v>2000</v>
      </c>
      <c r="W125" s="483" t="s">
        <v>480</v>
      </c>
      <c r="X125" s="482" t="s">
        <v>559</v>
      </c>
      <c r="Y125" s="484" t="s">
        <v>10</v>
      </c>
      <c r="Z125" s="484" t="s">
        <v>137</v>
      </c>
      <c r="AA125" s="485" t="s">
        <v>415</v>
      </c>
      <c r="AB125" s="491">
        <f t="shared" si="41"/>
        <v>1</v>
      </c>
      <c r="AC125" s="492">
        <f t="shared" si="42"/>
        <v>0.53773393890200794</v>
      </c>
      <c r="AD125" s="493">
        <f t="shared" si="50"/>
        <v>4.7623515049458269E-2</v>
      </c>
      <c r="AE125" s="493">
        <f t="shared" si="49"/>
        <v>0.2258573628074034</v>
      </c>
      <c r="AF125" s="493">
        <f t="shared" si="51"/>
        <v>1.7921832239109769E-2</v>
      </c>
      <c r="AG125" s="493">
        <f t="shared" si="47"/>
        <v>0.12965910932953001</v>
      </c>
      <c r="AH125" s="493">
        <f>+P125/$J125</f>
        <v>1.0699184809877048E-2</v>
      </c>
      <c r="AI125" s="493"/>
      <c r="AJ125" s="493">
        <f t="shared" si="39"/>
        <v>3.0505056862613535E-2</v>
      </c>
      <c r="AK125" s="494">
        <f t="shared" si="31"/>
        <v>0</v>
      </c>
    </row>
    <row r="126" spans="1:37" s="637" customFormat="1" ht="11.45" customHeight="1" x14ac:dyDescent="0.25">
      <c r="A126" s="482">
        <v>1996</v>
      </c>
      <c r="B126" s="483" t="s">
        <v>480</v>
      </c>
      <c r="C126" s="482" t="s">
        <v>559</v>
      </c>
      <c r="D126" s="484" t="s">
        <v>12</v>
      </c>
      <c r="E126" s="484" t="s">
        <v>138</v>
      </c>
      <c r="F126" s="485" t="s">
        <v>415</v>
      </c>
      <c r="G126" s="486">
        <v>0.48101699999999997</v>
      </c>
      <c r="H126" s="487">
        <v>0.3251095</v>
      </c>
      <c r="I126" s="488">
        <v>0.3251095</v>
      </c>
      <c r="J126" s="396">
        <v>0.20465220000000001</v>
      </c>
      <c r="K126" s="489">
        <v>0.1022805</v>
      </c>
      <c r="L126" s="397">
        <v>7.1108999999999999E-3</v>
      </c>
      <c r="M126" s="397">
        <v>3.7147600000000003E-2</v>
      </c>
      <c r="N126" s="397">
        <v>3.2529999999999998E-3</v>
      </c>
      <c r="O126" s="397">
        <v>5.00156E-2</v>
      </c>
      <c r="P126" s="397">
        <v>2.7187000000000001E-3</v>
      </c>
      <c r="Q126" s="397">
        <v>1.1410000000000001E-3</v>
      </c>
      <c r="R126" s="397">
        <v>9.8499999999999998E-4</v>
      </c>
      <c r="S126" s="490">
        <f t="shared" si="37"/>
        <v>-1.0000000000287557E-7</v>
      </c>
      <c r="T126" s="490"/>
      <c r="U126" s="487"/>
      <c r="V126" s="482">
        <v>1996</v>
      </c>
      <c r="W126" s="483" t="s">
        <v>480</v>
      </c>
      <c r="X126" s="482" t="s">
        <v>559</v>
      </c>
      <c r="Y126" s="484" t="s">
        <v>12</v>
      </c>
      <c r="Z126" s="484" t="s">
        <v>138</v>
      </c>
      <c r="AA126" s="485" t="s">
        <v>415</v>
      </c>
      <c r="AB126" s="491">
        <f t="shared" si="41"/>
        <v>1</v>
      </c>
      <c r="AC126" s="492">
        <f t="shared" si="42"/>
        <v>0.4997771829474591</v>
      </c>
      <c r="AD126" s="493">
        <f t="shared" si="50"/>
        <v>3.4746267081419105E-2</v>
      </c>
      <c r="AE126" s="493">
        <f t="shared" si="49"/>
        <v>0.18151576186329785</v>
      </c>
      <c r="AF126" s="493">
        <f t="shared" si="51"/>
        <v>1.589526034902141E-2</v>
      </c>
      <c r="AG126" s="493">
        <f t="shared" si="47"/>
        <v>0.24439317046188605</v>
      </c>
      <c r="AH126" s="493">
        <f>+P126/$J126</f>
        <v>1.3284489489973721E-2</v>
      </c>
      <c r="AI126" s="493">
        <f>+Q126/$J126</f>
        <v>5.5753126523926935E-3</v>
      </c>
      <c r="AJ126" s="493">
        <f t="shared" si="39"/>
        <v>4.8130437884371631E-3</v>
      </c>
      <c r="AK126" s="494">
        <f t="shared" si="31"/>
        <v>-4.886338871301632E-7</v>
      </c>
    </row>
    <row r="127" spans="1:37" s="637" customFormat="1" ht="11.45" customHeight="1" x14ac:dyDescent="0.25">
      <c r="A127" s="482">
        <v>1995</v>
      </c>
      <c r="B127" s="483" t="s">
        <v>480</v>
      </c>
      <c r="C127" s="482" t="s">
        <v>559</v>
      </c>
      <c r="D127" s="484" t="s">
        <v>12</v>
      </c>
      <c r="E127" s="484" t="s">
        <v>139</v>
      </c>
      <c r="F127" s="485" t="s">
        <v>415</v>
      </c>
      <c r="G127" s="486">
        <v>0.49032369999999997</v>
      </c>
      <c r="H127" s="487">
        <v>0.3359627</v>
      </c>
      <c r="I127" s="488">
        <v>0.3359627</v>
      </c>
      <c r="J127" s="396">
        <v>0.19850580000000001</v>
      </c>
      <c r="K127" s="489">
        <v>9.9596699999999996E-2</v>
      </c>
      <c r="L127" s="397">
        <v>7.0248999999999997E-3</v>
      </c>
      <c r="M127" s="397">
        <v>3.6081500000000002E-2</v>
      </c>
      <c r="N127" s="397">
        <v>3.3934999999999998E-3</v>
      </c>
      <c r="O127" s="397">
        <v>4.7810600000000002E-2</v>
      </c>
      <c r="P127" s="397">
        <v>3.0672999999999998E-3</v>
      </c>
      <c r="Q127" s="397">
        <v>1.0219999999999999E-3</v>
      </c>
      <c r="R127" s="397">
        <v>5.0920000000000002E-4</v>
      </c>
      <c r="S127" s="490">
        <f t="shared" si="37"/>
        <v>1.0000000003063114E-7</v>
      </c>
      <c r="T127" s="490"/>
      <c r="U127" s="487"/>
      <c r="V127" s="482">
        <v>1995</v>
      </c>
      <c r="W127" s="483" t="s">
        <v>480</v>
      </c>
      <c r="X127" s="482" t="s">
        <v>559</v>
      </c>
      <c r="Y127" s="484" t="s">
        <v>12</v>
      </c>
      <c r="Z127" s="484" t="s">
        <v>139</v>
      </c>
      <c r="AA127" s="485" t="s">
        <v>415</v>
      </c>
      <c r="AB127" s="491">
        <f t="shared" si="41"/>
        <v>1</v>
      </c>
      <c r="AC127" s="492">
        <f t="shared" si="42"/>
        <v>0.50173193931864957</v>
      </c>
      <c r="AD127" s="493">
        <f t="shared" si="50"/>
        <v>3.5388890400179743E-2</v>
      </c>
      <c r="AE127" s="493">
        <f t="shared" si="49"/>
        <v>0.18176546982506306</v>
      </c>
      <c r="AF127" s="493">
        <f t="shared" si="51"/>
        <v>1.7095218376490761E-2</v>
      </c>
      <c r="AG127" s="493">
        <f t="shared" si="47"/>
        <v>0.24085240834272853</v>
      </c>
      <c r="AH127" s="493">
        <f>+P127/$J127</f>
        <v>1.5451941454607369E-2</v>
      </c>
      <c r="AI127" s="493">
        <f>+Q127/$J127</f>
        <v>5.1484641758578328E-3</v>
      </c>
      <c r="AJ127" s="493">
        <f t="shared" si="39"/>
        <v>2.5651643428050968E-3</v>
      </c>
      <c r="AK127" s="494">
        <f t="shared" si="31"/>
        <v>5.0376361815374082E-7</v>
      </c>
    </row>
    <row r="128" spans="1:37" s="637" customFormat="1" ht="11.45" customHeight="1" x14ac:dyDescent="0.25">
      <c r="A128" s="482">
        <v>1994</v>
      </c>
      <c r="B128" s="483" t="s">
        <v>480</v>
      </c>
      <c r="C128" s="482" t="s">
        <v>559</v>
      </c>
      <c r="D128" s="484" t="s">
        <v>12</v>
      </c>
      <c r="E128" s="484" t="s">
        <v>140</v>
      </c>
      <c r="F128" s="485" t="s">
        <v>415</v>
      </c>
      <c r="G128" s="486">
        <v>0.50000020000000001</v>
      </c>
      <c r="H128" s="487">
        <v>0.33317930000000001</v>
      </c>
      <c r="I128" s="488">
        <v>0.33317930000000001</v>
      </c>
      <c r="J128" s="396">
        <v>0.20686099999999999</v>
      </c>
      <c r="K128" s="489">
        <v>9.6514000000000003E-2</v>
      </c>
      <c r="L128" s="397">
        <v>7.4453000000000002E-3</v>
      </c>
      <c r="M128" s="397">
        <v>3.1938800000000003E-2</v>
      </c>
      <c r="N128" s="397">
        <v>4.2072000000000003E-3</v>
      </c>
      <c r="O128" s="397">
        <v>6.1092100000000003E-2</v>
      </c>
      <c r="P128" s="397">
        <v>2.7606000000000002E-3</v>
      </c>
      <c r="Q128" s="397">
        <v>2.4283E-3</v>
      </c>
      <c r="R128" s="397">
        <v>4.7479999999999999E-4</v>
      </c>
      <c r="S128" s="490">
        <f t="shared" si="37"/>
        <v>-1.0000000003063114E-7</v>
      </c>
      <c r="T128" s="490"/>
      <c r="U128" s="487"/>
      <c r="V128" s="482">
        <v>1994</v>
      </c>
      <c r="W128" s="483" t="s">
        <v>480</v>
      </c>
      <c r="X128" s="482" t="s">
        <v>559</v>
      </c>
      <c r="Y128" s="484" t="s">
        <v>12</v>
      </c>
      <c r="Z128" s="484" t="s">
        <v>140</v>
      </c>
      <c r="AA128" s="485" t="s">
        <v>415</v>
      </c>
      <c r="AB128" s="491">
        <f t="shared" si="41"/>
        <v>1</v>
      </c>
      <c r="AC128" s="492">
        <f t="shared" si="42"/>
        <v>0.46656450466738536</v>
      </c>
      <c r="AD128" s="493">
        <f t="shared" si="50"/>
        <v>3.5991801257849475E-2</v>
      </c>
      <c r="AE128" s="493">
        <f t="shared" si="49"/>
        <v>0.15439739728610036</v>
      </c>
      <c r="AF128" s="493">
        <f t="shared" si="51"/>
        <v>2.0338294796989287E-2</v>
      </c>
      <c r="AG128" s="493">
        <f t="shared" si="47"/>
        <v>0.29532923073948208</v>
      </c>
      <c r="AH128" s="493">
        <f>+P128/$J128</f>
        <v>1.3345193149022775E-2</v>
      </c>
      <c r="AI128" s="493">
        <f>+Q128/$J128</f>
        <v>1.1738800450544085E-2</v>
      </c>
      <c r="AJ128" s="493">
        <f t="shared" si="39"/>
        <v>2.2952610690270278E-3</v>
      </c>
      <c r="AK128" s="494">
        <f t="shared" si="31"/>
        <v>-4.8341640068727543E-7</v>
      </c>
    </row>
    <row r="129" spans="1:37" s="468" customFormat="1" ht="11.45" customHeight="1" x14ac:dyDescent="0.25">
      <c r="A129" s="458">
        <v>1987</v>
      </c>
      <c r="B129" s="459" t="s">
        <v>480</v>
      </c>
      <c r="C129" s="458" t="s">
        <v>559</v>
      </c>
      <c r="D129" s="460" t="s">
        <v>16</v>
      </c>
      <c r="E129" s="460" t="s">
        <v>141</v>
      </c>
      <c r="F129" s="461" t="s">
        <v>314</v>
      </c>
      <c r="G129" s="440">
        <v>0.50979379999999996</v>
      </c>
      <c r="H129" s="441">
        <v>0.372668</v>
      </c>
      <c r="I129" s="442">
        <v>0.3283874</v>
      </c>
      <c r="J129" s="391">
        <v>0.18859819999999999</v>
      </c>
      <c r="K129" s="462">
        <v>5.9911699999999998E-2</v>
      </c>
      <c r="L129" s="395">
        <v>1.23217E-2</v>
      </c>
      <c r="M129" s="395">
        <v>2.2395499999999999E-2</v>
      </c>
      <c r="N129" s="395"/>
      <c r="O129" s="395">
        <v>2.15348E-2</v>
      </c>
      <c r="P129" s="395"/>
      <c r="Q129" s="395"/>
      <c r="R129" s="395">
        <v>7.2434399999999996E-2</v>
      </c>
      <c r="S129" s="463">
        <f t="shared" si="37"/>
        <v>1.0000000000287557E-7</v>
      </c>
      <c r="T129" s="463">
        <v>0.1989592</v>
      </c>
      <c r="U129" s="441"/>
      <c r="V129" s="458">
        <v>1987</v>
      </c>
      <c r="W129" s="459" t="s">
        <v>480</v>
      </c>
      <c r="X129" s="458" t="s">
        <v>559</v>
      </c>
      <c r="Y129" s="460" t="s">
        <v>16</v>
      </c>
      <c r="Z129" s="460" t="s">
        <v>141</v>
      </c>
      <c r="AA129" s="461" t="s">
        <v>314</v>
      </c>
      <c r="AB129" s="464">
        <f t="shared" si="41"/>
        <v>1</v>
      </c>
      <c r="AC129" s="465">
        <f t="shared" si="42"/>
        <v>0.31766846131087145</v>
      </c>
      <c r="AD129" s="466">
        <f t="shared" si="50"/>
        <v>6.5333073168248684E-2</v>
      </c>
      <c r="AE129" s="466">
        <f t="shared" si="49"/>
        <v>0.11874715665366901</v>
      </c>
      <c r="AF129" s="466"/>
      <c r="AG129" s="466">
        <f t="shared" si="47"/>
        <v>0.11418348637473741</v>
      </c>
      <c r="AH129" s="466"/>
      <c r="AI129" s="466"/>
      <c r="AJ129" s="466">
        <f t="shared" si="39"/>
        <v>0.38406729226471936</v>
      </c>
      <c r="AK129" s="467">
        <f t="shared" si="31"/>
        <v>5.3022775414746093E-7</v>
      </c>
    </row>
    <row r="130" spans="1:37" s="468" customFormat="1" ht="11.45" customHeight="1" x14ac:dyDescent="0.25">
      <c r="A130" s="469">
        <v>2012</v>
      </c>
      <c r="B130" s="470" t="s">
        <v>481</v>
      </c>
      <c r="C130" s="469" t="s">
        <v>563</v>
      </c>
      <c r="D130" s="471" t="s">
        <v>20</v>
      </c>
      <c r="E130" s="471" t="s">
        <v>142</v>
      </c>
      <c r="F130" s="472" t="s">
        <v>314</v>
      </c>
      <c r="G130" s="473">
        <v>0.4941641</v>
      </c>
      <c r="H130" s="474">
        <v>0.41023349999999997</v>
      </c>
      <c r="I130" s="475">
        <v>0.37147249999999998</v>
      </c>
      <c r="J130" s="393">
        <v>0.1481237</v>
      </c>
      <c r="K130" s="476">
        <v>0.1028916</v>
      </c>
      <c r="L130" s="394"/>
      <c r="M130" s="394">
        <v>1.7809700000000001E-2</v>
      </c>
      <c r="N130" s="394"/>
      <c r="O130" s="394">
        <v>4.8016999999999999E-3</v>
      </c>
      <c r="P130" s="394"/>
      <c r="Q130" s="394">
        <v>4.7273000000000003E-3</v>
      </c>
      <c r="R130" s="394">
        <v>1.78934E-2</v>
      </c>
      <c r="S130" s="477">
        <f t="shared" si="37"/>
        <v>0</v>
      </c>
      <c r="T130" s="477">
        <v>0.1640462</v>
      </c>
      <c r="U130" s="441"/>
      <c r="V130" s="469">
        <v>2012</v>
      </c>
      <c r="W130" s="470" t="s">
        <v>481</v>
      </c>
      <c r="X130" s="469" t="s">
        <v>563</v>
      </c>
      <c r="Y130" s="471" t="s">
        <v>20</v>
      </c>
      <c r="Z130" s="471" t="s">
        <v>142</v>
      </c>
      <c r="AA130" s="472" t="s">
        <v>314</v>
      </c>
      <c r="AB130" s="478">
        <f t="shared" si="41"/>
        <v>1</v>
      </c>
      <c r="AC130" s="479">
        <f t="shared" si="42"/>
        <v>0.6946329317995702</v>
      </c>
      <c r="AD130" s="480"/>
      <c r="AE130" s="480">
        <f t="shared" si="49"/>
        <v>0.1202353168331604</v>
      </c>
      <c r="AF130" s="480"/>
      <c r="AG130" s="480">
        <f t="shared" si="47"/>
        <v>3.2416824586477384E-2</v>
      </c>
      <c r="AH130" s="480"/>
      <c r="AI130" s="480">
        <f t="shared" ref="AI130:AI135" si="52">+Q130/$J130</f>
        <v>3.1914541697243587E-2</v>
      </c>
      <c r="AJ130" s="480">
        <f t="shared" si="39"/>
        <v>0.12080038508354841</v>
      </c>
      <c r="AK130" s="481">
        <f t="shared" si="31"/>
        <v>0</v>
      </c>
    </row>
    <row r="131" spans="1:37" s="468" customFormat="1" ht="11.45" customHeight="1" x14ac:dyDescent="0.25">
      <c r="A131" s="458">
        <v>2010</v>
      </c>
      <c r="B131" s="459" t="s">
        <v>481</v>
      </c>
      <c r="C131" s="458" t="s">
        <v>563</v>
      </c>
      <c r="D131" s="460" t="s">
        <v>4</v>
      </c>
      <c r="E131" s="460" t="s">
        <v>143</v>
      </c>
      <c r="F131" s="461" t="s">
        <v>314</v>
      </c>
      <c r="G131" s="440">
        <v>0.50564679999999995</v>
      </c>
      <c r="H131" s="441">
        <v>0.41691479999999997</v>
      </c>
      <c r="I131" s="442">
        <v>0.37691259999999999</v>
      </c>
      <c r="J131" s="391">
        <v>0.15181020000000001</v>
      </c>
      <c r="K131" s="462">
        <v>0.10297870000000001</v>
      </c>
      <c r="L131" s="395"/>
      <c r="M131" s="395">
        <v>1.7201600000000001E-2</v>
      </c>
      <c r="N131" s="395"/>
      <c r="O131" s="395">
        <v>6.9097999999999998E-3</v>
      </c>
      <c r="P131" s="395"/>
      <c r="Q131" s="395">
        <v>4.8301999999999998E-3</v>
      </c>
      <c r="R131" s="395">
        <v>1.9889799999999999E-2</v>
      </c>
      <c r="S131" s="463">
        <f t="shared" si="37"/>
        <v>1.0000000000287557E-7</v>
      </c>
      <c r="T131" s="463">
        <v>0.16916790000000001</v>
      </c>
      <c r="U131" s="441"/>
      <c r="V131" s="458">
        <v>2010</v>
      </c>
      <c r="W131" s="459" t="s">
        <v>481</v>
      </c>
      <c r="X131" s="458" t="s">
        <v>563</v>
      </c>
      <c r="Y131" s="460" t="s">
        <v>4</v>
      </c>
      <c r="Z131" s="460" t="s">
        <v>143</v>
      </c>
      <c r="AA131" s="461" t="s">
        <v>314</v>
      </c>
      <c r="AB131" s="464">
        <f t="shared" si="41"/>
        <v>1</v>
      </c>
      <c r="AC131" s="465">
        <f t="shared" si="42"/>
        <v>0.6783384779151862</v>
      </c>
      <c r="AD131" s="466"/>
      <c r="AE131" s="466">
        <f t="shared" si="49"/>
        <v>0.11330990934732976</v>
      </c>
      <c r="AF131" s="466"/>
      <c r="AG131" s="466">
        <f t="shared" si="47"/>
        <v>4.5516045693899353E-2</v>
      </c>
      <c r="AH131" s="466"/>
      <c r="AI131" s="466">
        <f t="shared" si="52"/>
        <v>3.1817361415767846E-2</v>
      </c>
      <c r="AJ131" s="466">
        <f t="shared" si="39"/>
        <v>0.13101754691055015</v>
      </c>
      <c r="AK131" s="467">
        <f t="shared" si="31"/>
        <v>6.5871726673272235E-7</v>
      </c>
    </row>
    <row r="132" spans="1:37" s="468" customFormat="1" ht="11.45" customHeight="1" x14ac:dyDescent="0.25">
      <c r="A132" s="458">
        <v>2007</v>
      </c>
      <c r="B132" s="459" t="s">
        <v>481</v>
      </c>
      <c r="C132" s="458" t="s">
        <v>563</v>
      </c>
      <c r="D132" s="460" t="s">
        <v>6</v>
      </c>
      <c r="E132" s="460" t="s">
        <v>144</v>
      </c>
      <c r="F132" s="461" t="s">
        <v>314</v>
      </c>
      <c r="G132" s="440">
        <v>0.5117642</v>
      </c>
      <c r="H132" s="441">
        <v>0.41743560000000002</v>
      </c>
      <c r="I132" s="442">
        <v>0.36888179999999998</v>
      </c>
      <c r="J132" s="391">
        <v>0.15552560000000001</v>
      </c>
      <c r="K132" s="462">
        <v>0.10710600000000001</v>
      </c>
      <c r="L132" s="395"/>
      <c r="M132" s="395">
        <v>1.77444E-2</v>
      </c>
      <c r="N132" s="395"/>
      <c r="O132" s="395">
        <v>4.7927999999999998E-3</v>
      </c>
      <c r="P132" s="395"/>
      <c r="Q132" s="395">
        <v>7.0472E-3</v>
      </c>
      <c r="R132" s="395">
        <v>1.88351E-2</v>
      </c>
      <c r="S132" s="463">
        <f t="shared" si="37"/>
        <v>1.0000000000287557E-7</v>
      </c>
      <c r="T132" s="463">
        <v>0.1897797</v>
      </c>
      <c r="U132" s="441"/>
      <c r="V132" s="458">
        <v>2007</v>
      </c>
      <c r="W132" s="459" t="s">
        <v>481</v>
      </c>
      <c r="X132" s="458" t="s">
        <v>563</v>
      </c>
      <c r="Y132" s="460" t="s">
        <v>6</v>
      </c>
      <c r="Z132" s="460" t="s">
        <v>144</v>
      </c>
      <c r="AA132" s="461" t="s">
        <v>314</v>
      </c>
      <c r="AB132" s="464">
        <f t="shared" si="41"/>
        <v>1</v>
      </c>
      <c r="AC132" s="465">
        <f t="shared" si="42"/>
        <v>0.68867118982341169</v>
      </c>
      <c r="AD132" s="466"/>
      <c r="AE132" s="466">
        <f t="shared" si="49"/>
        <v>0.11409311393108272</v>
      </c>
      <c r="AF132" s="466"/>
      <c r="AG132" s="466">
        <f t="shared" si="47"/>
        <v>3.0816791576435E-2</v>
      </c>
      <c r="AH132" s="466"/>
      <c r="AI132" s="466">
        <f t="shared" si="52"/>
        <v>4.531215439773259E-2</v>
      </c>
      <c r="AJ132" s="466">
        <f t="shared" si="39"/>
        <v>0.12110610729037534</v>
      </c>
      <c r="AK132" s="467">
        <f t="shared" si="31"/>
        <v>6.4298096269510552E-7</v>
      </c>
    </row>
    <row r="133" spans="1:37" s="468" customFormat="1" ht="11.45" customHeight="1" x14ac:dyDescent="0.25">
      <c r="A133" s="458">
        <v>2005</v>
      </c>
      <c r="B133" s="459" t="s">
        <v>481</v>
      </c>
      <c r="C133" s="458" t="s">
        <v>563</v>
      </c>
      <c r="D133" s="460" t="s">
        <v>8</v>
      </c>
      <c r="E133" s="460" t="s">
        <v>145</v>
      </c>
      <c r="F133" s="461" t="s">
        <v>314</v>
      </c>
      <c r="G133" s="440">
        <v>0.51659659999999996</v>
      </c>
      <c r="H133" s="441">
        <v>0.41556579999999999</v>
      </c>
      <c r="I133" s="442">
        <v>0.37016100000000002</v>
      </c>
      <c r="J133" s="391">
        <v>0.1648425</v>
      </c>
      <c r="K133" s="462">
        <v>0.1116895</v>
      </c>
      <c r="L133" s="395"/>
      <c r="M133" s="395">
        <v>1.77894E-2</v>
      </c>
      <c r="N133" s="395">
        <v>2.5945999999999999E-3</v>
      </c>
      <c r="O133" s="395">
        <v>4.3705999999999997E-3</v>
      </c>
      <c r="P133" s="395"/>
      <c r="Q133" s="395">
        <v>9.2688000000000006E-3</v>
      </c>
      <c r="R133" s="395">
        <v>1.91296E-2</v>
      </c>
      <c r="S133" s="463">
        <f t="shared" si="37"/>
        <v>0</v>
      </c>
      <c r="T133" s="463">
        <v>0.19244629999999999</v>
      </c>
      <c r="U133" s="441"/>
      <c r="V133" s="458">
        <v>2005</v>
      </c>
      <c r="W133" s="459" t="s">
        <v>481</v>
      </c>
      <c r="X133" s="458" t="s">
        <v>563</v>
      </c>
      <c r="Y133" s="460" t="s">
        <v>8</v>
      </c>
      <c r="Z133" s="460" t="s">
        <v>145</v>
      </c>
      <c r="AA133" s="461" t="s">
        <v>314</v>
      </c>
      <c r="AB133" s="464">
        <f t="shared" si="41"/>
        <v>1</v>
      </c>
      <c r="AC133" s="465">
        <f t="shared" si="42"/>
        <v>0.67755281556637392</v>
      </c>
      <c r="AD133" s="466"/>
      <c r="AE133" s="466">
        <f t="shared" si="49"/>
        <v>0.10791755766868374</v>
      </c>
      <c r="AF133" s="466">
        <f>+N133/$J133</f>
        <v>1.5739872908988883E-2</v>
      </c>
      <c r="AG133" s="466">
        <f t="shared" si="47"/>
        <v>2.6513793469523938E-2</v>
      </c>
      <c r="AH133" s="466"/>
      <c r="AI133" s="466">
        <f t="shared" si="52"/>
        <v>5.6228217844305935E-2</v>
      </c>
      <c r="AJ133" s="466">
        <f t="shared" si="39"/>
        <v>0.11604774254212354</v>
      </c>
      <c r="AK133" s="467">
        <f t="shared" si="31"/>
        <v>0</v>
      </c>
    </row>
    <row r="134" spans="1:37" s="468" customFormat="1" ht="11.45" customHeight="1" x14ac:dyDescent="0.25">
      <c r="A134" s="458">
        <v>2001</v>
      </c>
      <c r="B134" s="459" t="s">
        <v>481</v>
      </c>
      <c r="C134" s="458" t="s">
        <v>563</v>
      </c>
      <c r="D134" s="460" t="s">
        <v>10</v>
      </c>
      <c r="E134" s="460" t="s">
        <v>146</v>
      </c>
      <c r="F134" s="461" t="s">
        <v>314</v>
      </c>
      <c r="G134" s="440">
        <v>0.52954069999999998</v>
      </c>
      <c r="H134" s="441">
        <v>0.4095086</v>
      </c>
      <c r="I134" s="442">
        <v>0.34671960000000002</v>
      </c>
      <c r="J134" s="391">
        <v>0.17871119999999999</v>
      </c>
      <c r="K134" s="462">
        <v>9.96475E-2</v>
      </c>
      <c r="L134" s="395"/>
      <c r="M134" s="395">
        <v>3.2710299999999998E-2</v>
      </c>
      <c r="N134" s="395">
        <v>3.1357999999999998E-3</v>
      </c>
      <c r="O134" s="395">
        <v>1.06038E-2</v>
      </c>
      <c r="P134" s="395"/>
      <c r="Q134" s="395">
        <v>1.1908999999999999E-2</v>
      </c>
      <c r="R134" s="395">
        <v>2.0704799999999999E-2</v>
      </c>
      <c r="S134" s="463">
        <f t="shared" si="37"/>
        <v>0</v>
      </c>
      <c r="T134" s="463">
        <v>0.23804600000000001</v>
      </c>
      <c r="U134" s="441"/>
      <c r="V134" s="458">
        <v>2001</v>
      </c>
      <c r="W134" s="459" t="s">
        <v>481</v>
      </c>
      <c r="X134" s="458" t="s">
        <v>563</v>
      </c>
      <c r="Y134" s="460" t="s">
        <v>10</v>
      </c>
      <c r="Z134" s="460" t="s">
        <v>146</v>
      </c>
      <c r="AA134" s="461" t="s">
        <v>314</v>
      </c>
      <c r="AB134" s="464">
        <f t="shared" si="41"/>
        <v>1</v>
      </c>
      <c r="AC134" s="465">
        <f t="shared" si="42"/>
        <v>0.55758956349685973</v>
      </c>
      <c r="AD134" s="466"/>
      <c r="AE134" s="466">
        <f t="shared" si="49"/>
        <v>0.18303441530245446</v>
      </c>
      <c r="AF134" s="466">
        <f>+N134/$J134</f>
        <v>1.754674581111872E-2</v>
      </c>
      <c r="AG134" s="466">
        <f t="shared" si="47"/>
        <v>5.9334837436042065E-2</v>
      </c>
      <c r="AH134" s="466"/>
      <c r="AI134" s="466">
        <f t="shared" si="52"/>
        <v>6.6638240916070179E-2</v>
      </c>
      <c r="AJ134" s="466">
        <f t="shared" si="39"/>
        <v>0.11585619703745484</v>
      </c>
      <c r="AK134" s="467">
        <f t="shared" si="31"/>
        <v>0</v>
      </c>
    </row>
    <row r="135" spans="1:37" s="468" customFormat="1" ht="11.45" customHeight="1" x14ac:dyDescent="0.25">
      <c r="A135" s="458">
        <v>1997</v>
      </c>
      <c r="B135" s="459" t="s">
        <v>481</v>
      </c>
      <c r="C135" s="458" t="s">
        <v>563</v>
      </c>
      <c r="D135" s="460" t="s">
        <v>12</v>
      </c>
      <c r="E135" s="460" t="s">
        <v>147</v>
      </c>
      <c r="F135" s="461" t="s">
        <v>314</v>
      </c>
      <c r="G135" s="440">
        <v>0.49474899999999999</v>
      </c>
      <c r="H135" s="441">
        <v>0.39285809999999999</v>
      </c>
      <c r="I135" s="442">
        <v>0.33565289999999998</v>
      </c>
      <c r="J135" s="391">
        <v>0.15960849999999999</v>
      </c>
      <c r="K135" s="462">
        <v>8.8310600000000003E-2</v>
      </c>
      <c r="L135" s="395"/>
      <c r="M135" s="395">
        <v>3.3442199999999998E-2</v>
      </c>
      <c r="N135" s="395"/>
      <c r="O135" s="395">
        <v>8.9172999999999995E-3</v>
      </c>
      <c r="P135" s="395"/>
      <c r="Q135" s="395">
        <v>6.8931000000000001E-3</v>
      </c>
      <c r="R135" s="395">
        <v>2.2045499999999999E-2</v>
      </c>
      <c r="S135" s="463">
        <f t="shared" si="37"/>
        <v>-2.0000000000575113E-7</v>
      </c>
      <c r="T135" s="463">
        <v>0.23553979999999999</v>
      </c>
      <c r="U135" s="441"/>
      <c r="V135" s="458">
        <v>1997</v>
      </c>
      <c r="W135" s="459" t="s">
        <v>481</v>
      </c>
      <c r="X135" s="458" t="s">
        <v>563</v>
      </c>
      <c r="Y135" s="460" t="s">
        <v>12</v>
      </c>
      <c r="Z135" s="460" t="s">
        <v>147</v>
      </c>
      <c r="AA135" s="461" t="s">
        <v>314</v>
      </c>
      <c r="AB135" s="464">
        <f t="shared" ref="AB135:AB166" si="53">+J135/$J135</f>
        <v>1</v>
      </c>
      <c r="AC135" s="465">
        <f t="shared" si="42"/>
        <v>0.55329509393296727</v>
      </c>
      <c r="AD135" s="466"/>
      <c r="AE135" s="466">
        <f t="shared" si="49"/>
        <v>0.20952643499562995</v>
      </c>
      <c r="AF135" s="466"/>
      <c r="AG135" s="466">
        <f t="shared" si="47"/>
        <v>5.5869831493936727E-2</v>
      </c>
      <c r="AH135" s="466"/>
      <c r="AI135" s="466">
        <f t="shared" si="52"/>
        <v>4.3187549535269112E-2</v>
      </c>
      <c r="AJ135" s="466">
        <f t="shared" si="39"/>
        <v>0.13812234310829311</v>
      </c>
      <c r="AK135" s="467">
        <f t="shared" ref="AK135:AK198" si="54">AB135-SUM(AC135:AJ135)</f>
        <v>-1.253066096218447E-6</v>
      </c>
    </row>
    <row r="136" spans="1:37" s="468" customFormat="1" ht="11.45" customHeight="1" x14ac:dyDescent="0.25">
      <c r="A136" s="458">
        <v>1992</v>
      </c>
      <c r="B136" s="459" t="s">
        <v>481</v>
      </c>
      <c r="C136" s="458" t="s">
        <v>563</v>
      </c>
      <c r="D136" s="460" t="s">
        <v>14</v>
      </c>
      <c r="E136" s="460" t="s">
        <v>148</v>
      </c>
      <c r="F136" s="461" t="s">
        <v>314</v>
      </c>
      <c r="G136" s="440">
        <v>0.46680430000000001</v>
      </c>
      <c r="H136" s="441">
        <v>0.36252800000000002</v>
      </c>
      <c r="I136" s="442">
        <v>0.30546220000000002</v>
      </c>
      <c r="J136" s="391">
        <v>0.15504470000000001</v>
      </c>
      <c r="K136" s="462">
        <v>8.49356E-2</v>
      </c>
      <c r="L136" s="395">
        <v>9.5974000000000007E-3</v>
      </c>
      <c r="M136" s="395">
        <v>2.2480799999999999E-2</v>
      </c>
      <c r="N136" s="395"/>
      <c r="O136" s="395">
        <v>8.7021000000000008E-3</v>
      </c>
      <c r="P136" s="395"/>
      <c r="Q136" s="395"/>
      <c r="R136" s="395">
        <v>2.9328799999999999E-2</v>
      </c>
      <c r="S136" s="463">
        <f t="shared" si="37"/>
        <v>0</v>
      </c>
      <c r="T136" s="463">
        <v>0.1963597</v>
      </c>
      <c r="U136" s="441"/>
      <c r="V136" s="458">
        <v>1992</v>
      </c>
      <c r="W136" s="459" t="s">
        <v>481</v>
      </c>
      <c r="X136" s="458" t="s">
        <v>563</v>
      </c>
      <c r="Y136" s="460" t="s">
        <v>14</v>
      </c>
      <c r="Z136" s="460" t="s">
        <v>148</v>
      </c>
      <c r="AA136" s="461" t="s">
        <v>314</v>
      </c>
      <c r="AB136" s="464">
        <f t="shared" si="53"/>
        <v>1</v>
      </c>
      <c r="AC136" s="465">
        <f t="shared" ref="AC136:AC167" si="55">+K136/$J136</f>
        <v>0.54781363052074661</v>
      </c>
      <c r="AD136" s="466">
        <f>+L136/$J136</f>
        <v>6.1900858268615438E-2</v>
      </c>
      <c r="AE136" s="466">
        <f t="shared" si="49"/>
        <v>0.14499560449341381</v>
      </c>
      <c r="AF136" s="466"/>
      <c r="AG136" s="466">
        <f t="shared" si="47"/>
        <v>5.6126394517194075E-2</v>
      </c>
      <c r="AH136" s="466"/>
      <c r="AI136" s="466"/>
      <c r="AJ136" s="466">
        <f t="shared" si="39"/>
        <v>0.18916351220003003</v>
      </c>
      <c r="AK136" s="467">
        <f t="shared" si="54"/>
        <v>0</v>
      </c>
    </row>
    <row r="137" spans="1:37" s="468" customFormat="1" ht="11.45" customHeight="1" x14ac:dyDescent="0.25">
      <c r="A137" s="458">
        <v>1986</v>
      </c>
      <c r="B137" s="459" t="s">
        <v>481</v>
      </c>
      <c r="C137" s="458" t="s">
        <v>563</v>
      </c>
      <c r="D137" s="460" t="s">
        <v>16</v>
      </c>
      <c r="E137" s="460" t="s">
        <v>149</v>
      </c>
      <c r="F137" s="461" t="s">
        <v>314</v>
      </c>
      <c r="G137" s="440">
        <v>0.47330990000000001</v>
      </c>
      <c r="H137" s="441">
        <v>0.37321860000000001</v>
      </c>
      <c r="I137" s="442">
        <v>0.30858069999999999</v>
      </c>
      <c r="J137" s="391">
        <v>0.1462426</v>
      </c>
      <c r="K137" s="462">
        <v>8.6483699999999997E-2</v>
      </c>
      <c r="L137" s="395"/>
      <c r="M137" s="395">
        <v>3.7217899999999998E-2</v>
      </c>
      <c r="N137" s="395"/>
      <c r="O137" s="395">
        <v>3.3256000000000002E-3</v>
      </c>
      <c r="P137" s="395"/>
      <c r="Q137" s="395"/>
      <c r="R137" s="395">
        <v>1.9215400000000001E-2</v>
      </c>
      <c r="S137" s="463">
        <f t="shared" si="37"/>
        <v>0</v>
      </c>
      <c r="T137" s="463">
        <v>0.22840460000000001</v>
      </c>
      <c r="U137" s="441"/>
      <c r="V137" s="458">
        <v>1986</v>
      </c>
      <c r="W137" s="459" t="s">
        <v>481</v>
      </c>
      <c r="X137" s="458" t="s">
        <v>563</v>
      </c>
      <c r="Y137" s="460" t="s">
        <v>16</v>
      </c>
      <c r="Z137" s="460" t="s">
        <v>149</v>
      </c>
      <c r="AA137" s="461" t="s">
        <v>314</v>
      </c>
      <c r="AB137" s="464">
        <f t="shared" si="53"/>
        <v>1</v>
      </c>
      <c r="AC137" s="465">
        <f t="shared" si="55"/>
        <v>0.59137146084656589</v>
      </c>
      <c r="AD137" s="466"/>
      <c r="AE137" s="466">
        <f t="shared" si="49"/>
        <v>0.25449424449510605</v>
      </c>
      <c r="AF137" s="466"/>
      <c r="AG137" s="466">
        <f t="shared" si="47"/>
        <v>2.2740295919246513E-2</v>
      </c>
      <c r="AH137" s="466"/>
      <c r="AI137" s="466"/>
      <c r="AJ137" s="466">
        <f t="shared" si="39"/>
        <v>0.1313939987390815</v>
      </c>
      <c r="AK137" s="467">
        <f t="shared" si="54"/>
        <v>0</v>
      </c>
    </row>
    <row r="138" spans="1:37" s="468" customFormat="1" ht="11.45" customHeight="1" x14ac:dyDescent="0.25">
      <c r="A138" s="496">
        <v>1979</v>
      </c>
      <c r="B138" s="497" t="s">
        <v>481</v>
      </c>
      <c r="C138" s="496" t="s">
        <v>563</v>
      </c>
      <c r="D138" s="498" t="s">
        <v>18</v>
      </c>
      <c r="E138" s="498" t="s">
        <v>150</v>
      </c>
      <c r="F138" s="499" t="s">
        <v>314</v>
      </c>
      <c r="G138" s="443">
        <v>0.42657790000000001</v>
      </c>
      <c r="H138" s="444">
        <v>0.35823450000000001</v>
      </c>
      <c r="I138" s="445">
        <v>0.30289860000000002</v>
      </c>
      <c r="J138" s="400">
        <v>0.109696</v>
      </c>
      <c r="K138" s="501">
        <v>5.6326300000000003E-2</v>
      </c>
      <c r="L138" s="401"/>
      <c r="M138" s="401">
        <v>3.7327300000000001E-2</v>
      </c>
      <c r="N138" s="401"/>
      <c r="O138" s="401"/>
      <c r="P138" s="401"/>
      <c r="Q138" s="401"/>
      <c r="R138" s="401">
        <v>1.6042399999999998E-2</v>
      </c>
      <c r="S138" s="502">
        <f t="shared" si="37"/>
        <v>0</v>
      </c>
      <c r="T138" s="502">
        <v>0.29109699999999999</v>
      </c>
      <c r="U138" s="441"/>
      <c r="V138" s="496">
        <v>1979</v>
      </c>
      <c r="W138" s="497" t="s">
        <v>481</v>
      </c>
      <c r="X138" s="496" t="s">
        <v>563</v>
      </c>
      <c r="Y138" s="498" t="s">
        <v>18</v>
      </c>
      <c r="Z138" s="498" t="s">
        <v>150</v>
      </c>
      <c r="AA138" s="499" t="s">
        <v>314</v>
      </c>
      <c r="AB138" s="503">
        <f t="shared" si="53"/>
        <v>1</v>
      </c>
      <c r="AC138" s="504">
        <f t="shared" si="55"/>
        <v>0.51347633459743292</v>
      </c>
      <c r="AD138" s="505"/>
      <c r="AE138" s="505">
        <f t="shared" si="49"/>
        <v>0.34027949970828469</v>
      </c>
      <c r="AF138" s="505"/>
      <c r="AG138" s="505"/>
      <c r="AH138" s="505"/>
      <c r="AI138" s="505"/>
      <c r="AJ138" s="505">
        <f t="shared" si="39"/>
        <v>0.14624416569428236</v>
      </c>
      <c r="AK138" s="506">
        <f t="shared" si="54"/>
        <v>0</v>
      </c>
    </row>
    <row r="139" spans="1:37" s="468" customFormat="1" ht="11.45" customHeight="1" x14ac:dyDescent="0.25">
      <c r="A139" s="482">
        <v>2014</v>
      </c>
      <c r="B139" s="483" t="s">
        <v>482</v>
      </c>
      <c r="C139" s="482" t="s">
        <v>559</v>
      </c>
      <c r="D139" s="484" t="s">
        <v>20</v>
      </c>
      <c r="E139" s="484" t="s">
        <v>151</v>
      </c>
      <c r="F139" s="485" t="s">
        <v>415</v>
      </c>
      <c r="G139" s="730">
        <v>0.48832910000000002</v>
      </c>
      <c r="H139" s="731">
        <v>0.31883919999999999</v>
      </c>
      <c r="I139" s="731">
        <v>0.31883919999999999</v>
      </c>
      <c r="J139" s="805">
        <v>0.29994209999999999</v>
      </c>
      <c r="K139" s="806">
        <v>0.28974270000000002</v>
      </c>
      <c r="L139" s="807"/>
      <c r="M139" s="807"/>
      <c r="N139" s="807">
        <v>1.4231000000000001E-3</v>
      </c>
      <c r="O139" s="807">
        <v>8.1577000000000004E-3</v>
      </c>
      <c r="P139" s="807"/>
      <c r="Q139" s="807">
        <v>0</v>
      </c>
      <c r="R139" s="807">
        <v>2.0306999999999999E-3</v>
      </c>
      <c r="S139" s="545">
        <f t="shared" si="37"/>
        <v>-1.4121000000000272E-3</v>
      </c>
      <c r="T139" s="805">
        <v>0.3309511</v>
      </c>
      <c r="U139" s="487"/>
      <c r="V139" s="482">
        <v>2014</v>
      </c>
      <c r="W139" s="483" t="s">
        <v>482</v>
      </c>
      <c r="X139" s="482" t="s">
        <v>559</v>
      </c>
      <c r="Y139" s="484" t="s">
        <v>20</v>
      </c>
      <c r="Z139" s="484" t="s">
        <v>151</v>
      </c>
      <c r="AA139" s="485" t="s">
        <v>415</v>
      </c>
      <c r="AB139" s="491">
        <f t="shared" si="53"/>
        <v>1</v>
      </c>
      <c r="AC139" s="492">
        <f t="shared" si="55"/>
        <v>0.96599543711936409</v>
      </c>
      <c r="AD139" s="493"/>
      <c r="AE139" s="493"/>
      <c r="AF139" s="493">
        <f t="shared" ref="AF139:AG145" si="56">+N139/$J139</f>
        <v>4.7445823710642824E-3</v>
      </c>
      <c r="AG139" s="493">
        <f t="shared" si="56"/>
        <v>2.7197582466749418E-2</v>
      </c>
      <c r="AH139" s="493"/>
      <c r="AI139" s="493"/>
      <c r="AJ139" s="493">
        <f t="shared" si="39"/>
        <v>6.770306669187153E-3</v>
      </c>
      <c r="AK139" s="494">
        <f t="shared" si="54"/>
        <v>-4.7079086263648318E-3</v>
      </c>
    </row>
    <row r="140" spans="1:37" s="468" customFormat="1" ht="11.45" customHeight="1" x14ac:dyDescent="0.25">
      <c r="A140" s="482">
        <v>2010</v>
      </c>
      <c r="B140" s="483" t="s">
        <v>482</v>
      </c>
      <c r="C140" s="482" t="s">
        <v>559</v>
      </c>
      <c r="D140" s="484" t="s">
        <v>4</v>
      </c>
      <c r="E140" s="484" t="s">
        <v>152</v>
      </c>
      <c r="F140" s="485" t="s">
        <v>415</v>
      </c>
      <c r="G140" s="745">
        <v>0.48193789999999997</v>
      </c>
      <c r="H140" s="746">
        <v>0.31983230000000001</v>
      </c>
      <c r="I140" s="747">
        <v>0.31983230000000001</v>
      </c>
      <c r="J140" s="808">
        <v>0.28063389999999999</v>
      </c>
      <c r="K140" s="809">
        <v>0.27268290000000001</v>
      </c>
      <c r="L140" s="810"/>
      <c r="M140" s="810"/>
      <c r="N140" s="810">
        <v>1.1016999999999999E-3</v>
      </c>
      <c r="O140" s="810">
        <v>6.4733000000000004E-3</v>
      </c>
      <c r="P140" s="810"/>
      <c r="Q140" s="810">
        <v>0</v>
      </c>
      <c r="R140" s="810">
        <v>1.4571E-3</v>
      </c>
      <c r="S140" s="490">
        <f t="shared" si="37"/>
        <v>-1.0811000000000015E-3</v>
      </c>
      <c r="T140" s="811">
        <v>0.3254108</v>
      </c>
      <c r="U140" s="487"/>
      <c r="V140" s="482">
        <v>2010</v>
      </c>
      <c r="W140" s="483" t="s">
        <v>482</v>
      </c>
      <c r="X140" s="482" t="s">
        <v>559</v>
      </c>
      <c r="Y140" s="484" t="s">
        <v>4</v>
      </c>
      <c r="Z140" s="484" t="s">
        <v>152</v>
      </c>
      <c r="AA140" s="485" t="s">
        <v>415</v>
      </c>
      <c r="AB140" s="491">
        <f t="shared" si="53"/>
        <v>1</v>
      </c>
      <c r="AC140" s="492">
        <f t="shared" si="55"/>
        <v>0.97166771370101768</v>
      </c>
      <c r="AD140" s="493"/>
      <c r="AE140" s="493"/>
      <c r="AF140" s="493">
        <f t="shared" si="56"/>
        <v>3.9257552277183905E-3</v>
      </c>
      <c r="AG140" s="493">
        <f t="shared" si="56"/>
        <v>2.3066707193963382E-2</v>
      </c>
      <c r="AH140" s="493"/>
      <c r="AI140" s="493"/>
      <c r="AJ140" s="493">
        <f t="shared" si="39"/>
        <v>5.1921738606775592E-3</v>
      </c>
      <c r="AK140" s="494">
        <f t="shared" si="54"/>
        <v>-3.8523499833771346E-3</v>
      </c>
    </row>
    <row r="141" spans="1:37" s="468" customFormat="1" ht="11.45" customHeight="1" x14ac:dyDescent="0.25">
      <c r="A141" s="482">
        <v>2008</v>
      </c>
      <c r="B141" s="483" t="s">
        <v>482</v>
      </c>
      <c r="C141" s="482" t="s">
        <v>559</v>
      </c>
      <c r="D141" s="484" t="s">
        <v>6</v>
      </c>
      <c r="E141" s="484" t="s">
        <v>153</v>
      </c>
      <c r="F141" s="485" t="s">
        <v>415</v>
      </c>
      <c r="G141" s="745">
        <v>0.47008810000000001</v>
      </c>
      <c r="H141" s="746">
        <v>0.31893280000000002</v>
      </c>
      <c r="I141" s="747">
        <v>0.31893280000000002</v>
      </c>
      <c r="J141" s="808">
        <v>0.2730168</v>
      </c>
      <c r="K141" s="809">
        <v>0.2686037</v>
      </c>
      <c r="L141" s="810"/>
      <c r="M141" s="810"/>
      <c r="N141" s="810">
        <v>7.7749999999999998E-4</v>
      </c>
      <c r="O141" s="810">
        <v>3.1010999999999999E-3</v>
      </c>
      <c r="P141" s="810"/>
      <c r="Q141" s="810">
        <v>0</v>
      </c>
      <c r="R141" s="810">
        <v>1.2836E-3</v>
      </c>
      <c r="S141" s="490">
        <f t="shared" si="37"/>
        <v>-7.4910000000000254E-4</v>
      </c>
      <c r="T141" s="811">
        <v>0.31058530000000001</v>
      </c>
      <c r="U141" s="487"/>
      <c r="V141" s="482">
        <v>2008</v>
      </c>
      <c r="W141" s="483" t="s">
        <v>482</v>
      </c>
      <c r="X141" s="482" t="s">
        <v>559</v>
      </c>
      <c r="Y141" s="484" t="s">
        <v>6</v>
      </c>
      <c r="Z141" s="484" t="s">
        <v>153</v>
      </c>
      <c r="AA141" s="485" t="s">
        <v>415</v>
      </c>
      <c r="AB141" s="491">
        <f t="shared" si="53"/>
        <v>1</v>
      </c>
      <c r="AC141" s="492">
        <f t="shared" si="55"/>
        <v>0.98383579325521364</v>
      </c>
      <c r="AD141" s="493"/>
      <c r="AE141" s="493"/>
      <c r="AF141" s="493">
        <f t="shared" si="56"/>
        <v>2.8478100981331549E-3</v>
      </c>
      <c r="AG141" s="493">
        <f t="shared" si="56"/>
        <v>1.1358641666007366E-2</v>
      </c>
      <c r="AH141" s="493"/>
      <c r="AI141" s="493"/>
      <c r="AJ141" s="493">
        <f t="shared" si="39"/>
        <v>4.7015421761591224E-3</v>
      </c>
      <c r="AK141" s="494">
        <f t="shared" si="54"/>
        <v>-2.7437871955133808E-3</v>
      </c>
    </row>
    <row r="142" spans="1:37" s="468" customFormat="1" ht="11.45" customHeight="1" x14ac:dyDescent="0.25">
      <c r="A142" s="482">
        <v>2004</v>
      </c>
      <c r="B142" s="483" t="s">
        <v>482</v>
      </c>
      <c r="C142" s="482" t="s">
        <v>559</v>
      </c>
      <c r="D142" s="484" t="s">
        <v>8</v>
      </c>
      <c r="E142" s="484" t="s">
        <v>154</v>
      </c>
      <c r="F142" s="485" t="s">
        <v>415</v>
      </c>
      <c r="G142" s="745">
        <v>0.48633559999999998</v>
      </c>
      <c r="H142" s="746">
        <v>0.32870909999999998</v>
      </c>
      <c r="I142" s="747">
        <v>0.32870909999999998</v>
      </c>
      <c r="J142" s="808">
        <v>0.25635409999999997</v>
      </c>
      <c r="K142" s="809">
        <v>0.25093729999999997</v>
      </c>
      <c r="L142" s="810"/>
      <c r="M142" s="810"/>
      <c r="N142" s="810">
        <v>6.0729999999999996E-4</v>
      </c>
      <c r="O142" s="810">
        <v>4.3890999999999999E-3</v>
      </c>
      <c r="P142" s="810"/>
      <c r="Q142" s="810">
        <v>0</v>
      </c>
      <c r="R142" s="810">
        <v>1.0261999999999999E-3</v>
      </c>
      <c r="S142" s="490">
        <f t="shared" si="37"/>
        <v>-6.0579999999993417E-4</v>
      </c>
      <c r="T142" s="811">
        <v>0.31974010000000003</v>
      </c>
      <c r="U142" s="487"/>
      <c r="V142" s="482">
        <v>2004</v>
      </c>
      <c r="W142" s="483" t="s">
        <v>482</v>
      </c>
      <c r="X142" s="482" t="s">
        <v>559</v>
      </c>
      <c r="Y142" s="484" t="s">
        <v>8</v>
      </c>
      <c r="Z142" s="484" t="s">
        <v>154</v>
      </c>
      <c r="AA142" s="485" t="s">
        <v>415</v>
      </c>
      <c r="AB142" s="491">
        <f t="shared" si="53"/>
        <v>1</v>
      </c>
      <c r="AC142" s="492">
        <f t="shared" si="55"/>
        <v>0.97886985228634926</v>
      </c>
      <c r="AD142" s="493"/>
      <c r="AE142" s="493">
        <f>+M142/$J142</f>
        <v>0</v>
      </c>
      <c r="AF142" s="493">
        <f t="shared" si="56"/>
        <v>2.3689888322441497E-3</v>
      </c>
      <c r="AG142" s="493">
        <f t="shared" si="56"/>
        <v>1.7121239722711672E-2</v>
      </c>
      <c r="AH142" s="493"/>
      <c r="AI142" s="493">
        <f t="shared" ref="AI142:AI149" si="57">+Q142/$J142</f>
        <v>0</v>
      </c>
      <c r="AJ142" s="493">
        <f t="shared" si="39"/>
        <v>4.0030567094499368E-3</v>
      </c>
      <c r="AK142" s="494">
        <f t="shared" si="54"/>
        <v>-2.3631375507549013E-3</v>
      </c>
    </row>
    <row r="143" spans="1:37" s="637" customFormat="1" ht="11.45" customHeight="1" x14ac:dyDescent="0.25">
      <c r="A143" s="482">
        <v>2000</v>
      </c>
      <c r="B143" s="483" t="s">
        <v>482</v>
      </c>
      <c r="C143" s="482" t="s">
        <v>559</v>
      </c>
      <c r="D143" s="484" t="s">
        <v>10</v>
      </c>
      <c r="E143" s="484" t="s">
        <v>155</v>
      </c>
      <c r="F143" s="485" t="s">
        <v>415</v>
      </c>
      <c r="G143" s="745">
        <v>0.4674336</v>
      </c>
      <c r="H143" s="746">
        <v>0.32770690000000002</v>
      </c>
      <c r="I143" s="747">
        <v>0.32770690000000002</v>
      </c>
      <c r="J143" s="808">
        <v>0.24674080000000001</v>
      </c>
      <c r="K143" s="809">
        <v>0.24128720000000001</v>
      </c>
      <c r="L143" s="810"/>
      <c r="M143" s="810"/>
      <c r="N143" s="810">
        <v>9.9639999999999993E-4</v>
      </c>
      <c r="O143" s="810">
        <v>3.8904999999999999E-3</v>
      </c>
      <c r="P143" s="810"/>
      <c r="Q143" s="810">
        <v>0</v>
      </c>
      <c r="R143" s="810">
        <v>1.5424E-3</v>
      </c>
      <c r="S143" s="490">
        <f t="shared" si="37"/>
        <v>-9.7569999999999601E-4</v>
      </c>
      <c r="T143" s="811"/>
      <c r="U143" s="487"/>
      <c r="V143" s="482">
        <v>2000</v>
      </c>
      <c r="W143" s="483" t="s">
        <v>482</v>
      </c>
      <c r="X143" s="482" t="s">
        <v>559</v>
      </c>
      <c r="Y143" s="484" t="s">
        <v>10</v>
      </c>
      <c r="Z143" s="484" t="s">
        <v>155</v>
      </c>
      <c r="AA143" s="485" t="s">
        <v>415</v>
      </c>
      <c r="AB143" s="491">
        <f t="shared" si="53"/>
        <v>1</v>
      </c>
      <c r="AC143" s="492">
        <f t="shared" si="55"/>
        <v>0.97789745352207658</v>
      </c>
      <c r="AD143" s="493"/>
      <c r="AE143" s="493"/>
      <c r="AF143" s="493">
        <f t="shared" si="56"/>
        <v>4.038245802883025E-3</v>
      </c>
      <c r="AG143" s="493">
        <f t="shared" si="56"/>
        <v>1.5767558506740675E-2</v>
      </c>
      <c r="AH143" s="493"/>
      <c r="AI143" s="493">
        <f t="shared" si="57"/>
        <v>0</v>
      </c>
      <c r="AJ143" s="493">
        <f t="shared" si="39"/>
        <v>6.2510942657233821E-3</v>
      </c>
      <c r="AK143" s="494">
        <f t="shared" si="54"/>
        <v>-3.9543520974236746E-3</v>
      </c>
    </row>
    <row r="144" spans="1:37" s="637" customFormat="1" ht="11.45" customHeight="1" x14ac:dyDescent="0.25">
      <c r="A144" s="482">
        <v>1998</v>
      </c>
      <c r="B144" s="483" t="s">
        <v>482</v>
      </c>
      <c r="C144" s="482" t="s">
        <v>559</v>
      </c>
      <c r="D144" s="484" t="s">
        <v>10</v>
      </c>
      <c r="E144" s="484" t="s">
        <v>156</v>
      </c>
      <c r="F144" s="485" t="s">
        <v>415</v>
      </c>
      <c r="G144" s="745">
        <v>0.47374699999999997</v>
      </c>
      <c r="H144" s="746">
        <v>0.34007959999999998</v>
      </c>
      <c r="I144" s="747">
        <v>0.34007959999999998</v>
      </c>
      <c r="J144" s="808">
        <v>0.24816289999999999</v>
      </c>
      <c r="K144" s="809">
        <v>0.2440737</v>
      </c>
      <c r="L144" s="810"/>
      <c r="M144" s="810"/>
      <c r="N144" s="810">
        <v>8.4769999999999995E-4</v>
      </c>
      <c r="O144" s="810">
        <v>3.2853000000000001E-3</v>
      </c>
      <c r="P144" s="810"/>
      <c r="Q144" s="810">
        <v>0</v>
      </c>
      <c r="R144" s="810">
        <v>7.9489999999999997E-4</v>
      </c>
      <c r="S144" s="490">
        <f t="shared" si="37"/>
        <v>-8.3869999999999778E-4</v>
      </c>
      <c r="T144" s="811"/>
      <c r="U144" s="487"/>
      <c r="V144" s="482">
        <v>1998</v>
      </c>
      <c r="W144" s="483" t="s">
        <v>482</v>
      </c>
      <c r="X144" s="482" t="s">
        <v>559</v>
      </c>
      <c r="Y144" s="484" t="s">
        <v>10</v>
      </c>
      <c r="Z144" s="484" t="s">
        <v>156</v>
      </c>
      <c r="AA144" s="485" t="s">
        <v>415</v>
      </c>
      <c r="AB144" s="491">
        <f t="shared" si="53"/>
        <v>1</v>
      </c>
      <c r="AC144" s="492">
        <f t="shared" si="55"/>
        <v>0.983522113901796</v>
      </c>
      <c r="AD144" s="493"/>
      <c r="AE144" s="493"/>
      <c r="AF144" s="493">
        <f t="shared" si="56"/>
        <v>3.4159014099206611E-3</v>
      </c>
      <c r="AG144" s="493">
        <f t="shared" si="56"/>
        <v>1.3238481658620205E-2</v>
      </c>
      <c r="AH144" s="493"/>
      <c r="AI144" s="493">
        <f t="shared" si="57"/>
        <v>0</v>
      </c>
      <c r="AJ144" s="493">
        <f t="shared" si="39"/>
        <v>3.2031379388296963E-3</v>
      </c>
      <c r="AK144" s="494">
        <f t="shared" si="54"/>
        <v>-3.3796349091665956E-3</v>
      </c>
    </row>
    <row r="145" spans="1:37" s="637" customFormat="1" ht="11.45" customHeight="1" x14ac:dyDescent="0.25">
      <c r="A145" s="482">
        <v>1995</v>
      </c>
      <c r="B145" s="483" t="s">
        <v>482</v>
      </c>
      <c r="C145" s="482" t="s">
        <v>559</v>
      </c>
      <c r="D145" s="484" t="s">
        <v>12</v>
      </c>
      <c r="E145" s="484" t="s">
        <v>157</v>
      </c>
      <c r="F145" s="485" t="s">
        <v>415</v>
      </c>
      <c r="G145" s="745">
        <v>0.46990500000000002</v>
      </c>
      <c r="H145" s="746">
        <v>0.33578249999999998</v>
      </c>
      <c r="I145" s="747">
        <v>0.33578249999999998</v>
      </c>
      <c r="J145" s="808">
        <v>0.25385400000000002</v>
      </c>
      <c r="K145" s="809">
        <v>0.24643329999999999</v>
      </c>
      <c r="L145" s="810"/>
      <c r="M145" s="810"/>
      <c r="N145" s="810">
        <v>9.3700000000000001E-4</v>
      </c>
      <c r="O145" s="810">
        <v>4.9595000000000004E-3</v>
      </c>
      <c r="P145" s="810"/>
      <c r="Q145" s="810">
        <v>0</v>
      </c>
      <c r="R145" s="810">
        <v>2.4250999999999999E-3</v>
      </c>
      <c r="S145" s="490">
        <f t="shared" si="37"/>
        <v>-9.0089999999998227E-4</v>
      </c>
      <c r="T145" s="811"/>
      <c r="U145" s="487"/>
      <c r="V145" s="482">
        <v>1995</v>
      </c>
      <c r="W145" s="483" t="s">
        <v>482</v>
      </c>
      <c r="X145" s="482" t="s">
        <v>559</v>
      </c>
      <c r="Y145" s="484" t="s">
        <v>12</v>
      </c>
      <c r="Z145" s="484" t="s">
        <v>157</v>
      </c>
      <c r="AA145" s="485" t="s">
        <v>415</v>
      </c>
      <c r="AB145" s="491">
        <f t="shared" si="53"/>
        <v>1</v>
      </c>
      <c r="AC145" s="492">
        <f t="shared" si="55"/>
        <v>0.97076784293333951</v>
      </c>
      <c r="AD145" s="493"/>
      <c r="AE145" s="493"/>
      <c r="AF145" s="493">
        <f t="shared" si="56"/>
        <v>3.6910980327274729E-3</v>
      </c>
      <c r="AG145" s="493">
        <f t="shared" si="56"/>
        <v>1.9536820377067134E-2</v>
      </c>
      <c r="AH145" s="493"/>
      <c r="AI145" s="493">
        <f t="shared" si="57"/>
        <v>0</v>
      </c>
      <c r="AJ145" s="493">
        <f t="shared" si="39"/>
        <v>9.5531289638926299E-3</v>
      </c>
      <c r="AK145" s="494">
        <f t="shared" si="54"/>
        <v>-3.5488903070268751E-3</v>
      </c>
    </row>
    <row r="146" spans="1:37" s="637" customFormat="1" ht="11.45" customHeight="1" x14ac:dyDescent="0.25">
      <c r="A146" s="482">
        <v>1993</v>
      </c>
      <c r="B146" s="483" t="s">
        <v>482</v>
      </c>
      <c r="C146" s="482" t="s">
        <v>559</v>
      </c>
      <c r="D146" s="484" t="s">
        <v>12</v>
      </c>
      <c r="E146" s="484" t="s">
        <v>158</v>
      </c>
      <c r="F146" s="485" t="s">
        <v>415</v>
      </c>
      <c r="G146" s="486">
        <v>0.47153889999999998</v>
      </c>
      <c r="H146" s="487">
        <v>0.33933150000000001</v>
      </c>
      <c r="I146" s="488">
        <v>0.33933150000000001</v>
      </c>
      <c r="J146" s="396">
        <v>0.22658049999999999</v>
      </c>
      <c r="K146" s="489">
        <v>0.22043550000000001</v>
      </c>
      <c r="L146" s="397"/>
      <c r="M146" s="397"/>
      <c r="N146" s="397">
        <v>4.1609999999999998E-4</v>
      </c>
      <c r="O146" s="397"/>
      <c r="P146" s="397"/>
      <c r="Q146" s="397">
        <v>3.6985999999999998E-3</v>
      </c>
      <c r="R146" s="397">
        <v>2.0301999999999998E-3</v>
      </c>
      <c r="S146" s="490">
        <f t="shared" si="37"/>
        <v>9.9999999975119991E-8</v>
      </c>
      <c r="T146" s="490"/>
      <c r="U146" s="487"/>
      <c r="V146" s="482">
        <v>1993</v>
      </c>
      <c r="W146" s="483" t="s">
        <v>482</v>
      </c>
      <c r="X146" s="482" t="s">
        <v>559</v>
      </c>
      <c r="Y146" s="484" t="s">
        <v>12</v>
      </c>
      <c r="Z146" s="484" t="s">
        <v>158</v>
      </c>
      <c r="AA146" s="485" t="s">
        <v>415</v>
      </c>
      <c r="AB146" s="491">
        <f t="shared" si="53"/>
        <v>1</v>
      </c>
      <c r="AC146" s="492">
        <f t="shared" si="55"/>
        <v>0.97287939606453344</v>
      </c>
      <c r="AD146" s="493"/>
      <c r="AE146" s="493"/>
      <c r="AF146" s="493">
        <f>+N146/$J146</f>
        <v>1.8364334088767568E-3</v>
      </c>
      <c r="AG146" s="493"/>
      <c r="AH146" s="493"/>
      <c r="AI146" s="493">
        <f t="shared" si="57"/>
        <v>1.6323558293851414E-2</v>
      </c>
      <c r="AJ146" s="493">
        <f t="shared" si="39"/>
        <v>8.9601708884921687E-3</v>
      </c>
      <c r="AK146" s="494">
        <f t="shared" si="54"/>
        <v>4.4134424614927781E-7</v>
      </c>
    </row>
    <row r="147" spans="1:37" s="637" customFormat="1" ht="11.45" customHeight="1" x14ac:dyDescent="0.25">
      <c r="A147" s="482">
        <v>1991</v>
      </c>
      <c r="B147" s="483" t="s">
        <v>482</v>
      </c>
      <c r="C147" s="482" t="s">
        <v>559</v>
      </c>
      <c r="D147" s="484" t="s">
        <v>14</v>
      </c>
      <c r="E147" s="484" t="s">
        <v>159</v>
      </c>
      <c r="F147" s="485" t="s">
        <v>415</v>
      </c>
      <c r="G147" s="486">
        <v>0.4152497</v>
      </c>
      <c r="H147" s="487">
        <v>0.29094940000000002</v>
      </c>
      <c r="I147" s="488">
        <v>0.29094940000000002</v>
      </c>
      <c r="J147" s="396">
        <v>0.2066278</v>
      </c>
      <c r="K147" s="489">
        <v>0.201932</v>
      </c>
      <c r="L147" s="397"/>
      <c r="M147" s="397"/>
      <c r="N147" s="397">
        <v>2.563E-4</v>
      </c>
      <c r="O147" s="397"/>
      <c r="P147" s="397"/>
      <c r="Q147" s="397">
        <v>2.3127999999999998E-3</v>
      </c>
      <c r="R147" s="397">
        <v>2.1267E-3</v>
      </c>
      <c r="S147" s="490">
        <f t="shared" si="37"/>
        <v>0</v>
      </c>
      <c r="T147" s="490"/>
      <c r="U147" s="487"/>
      <c r="V147" s="482">
        <v>1991</v>
      </c>
      <c r="W147" s="483" t="s">
        <v>482</v>
      </c>
      <c r="X147" s="482" t="s">
        <v>559</v>
      </c>
      <c r="Y147" s="484" t="s">
        <v>14</v>
      </c>
      <c r="Z147" s="484" t="s">
        <v>159</v>
      </c>
      <c r="AA147" s="485" t="s">
        <v>415</v>
      </c>
      <c r="AB147" s="491">
        <f t="shared" si="53"/>
        <v>1</v>
      </c>
      <c r="AC147" s="492">
        <f t="shared" si="55"/>
        <v>0.9772741131638627</v>
      </c>
      <c r="AD147" s="493"/>
      <c r="AE147" s="493"/>
      <c r="AF147" s="493">
        <f>+N147/$J147</f>
        <v>1.2403945645261673E-3</v>
      </c>
      <c r="AG147" s="493"/>
      <c r="AH147" s="493"/>
      <c r="AI147" s="493">
        <f t="shared" si="57"/>
        <v>1.1193072761748418E-2</v>
      </c>
      <c r="AJ147" s="493">
        <f t="shared" si="39"/>
        <v>1.0292419509862661E-2</v>
      </c>
      <c r="AK147" s="494">
        <f t="shared" si="54"/>
        <v>0</v>
      </c>
    </row>
    <row r="148" spans="1:37" s="637" customFormat="1" ht="11.45" customHeight="1" x14ac:dyDescent="0.25">
      <c r="A148" s="482">
        <v>1989</v>
      </c>
      <c r="B148" s="483" t="s">
        <v>482</v>
      </c>
      <c r="C148" s="482" t="s">
        <v>559</v>
      </c>
      <c r="D148" s="484" t="s">
        <v>14</v>
      </c>
      <c r="E148" s="484" t="s">
        <v>160</v>
      </c>
      <c r="F148" s="485" t="s">
        <v>415</v>
      </c>
      <c r="G148" s="486">
        <v>0.42766729999999997</v>
      </c>
      <c r="H148" s="487">
        <v>0.30357889999999998</v>
      </c>
      <c r="I148" s="488">
        <v>0.30357889999999998</v>
      </c>
      <c r="J148" s="396">
        <v>0.1901679</v>
      </c>
      <c r="K148" s="489">
        <v>0.1863842</v>
      </c>
      <c r="L148" s="397"/>
      <c r="M148" s="397"/>
      <c r="N148" s="397">
        <v>1.2290000000000001E-4</v>
      </c>
      <c r="O148" s="397"/>
      <c r="P148" s="397"/>
      <c r="Q148" s="397">
        <v>1.8349E-3</v>
      </c>
      <c r="R148" s="397">
        <v>1.8259000000000001E-3</v>
      </c>
      <c r="S148" s="490">
        <f t="shared" si="37"/>
        <v>0</v>
      </c>
      <c r="T148" s="490"/>
      <c r="U148" s="487"/>
      <c r="V148" s="482">
        <v>1989</v>
      </c>
      <c r="W148" s="483" t="s">
        <v>482</v>
      </c>
      <c r="X148" s="482" t="s">
        <v>559</v>
      </c>
      <c r="Y148" s="484" t="s">
        <v>14</v>
      </c>
      <c r="Z148" s="484" t="s">
        <v>160</v>
      </c>
      <c r="AA148" s="485" t="s">
        <v>415</v>
      </c>
      <c r="AB148" s="491">
        <f t="shared" si="53"/>
        <v>1</v>
      </c>
      <c r="AC148" s="492">
        <f t="shared" si="55"/>
        <v>0.98010337180985851</v>
      </c>
      <c r="AD148" s="493"/>
      <c r="AE148" s="493"/>
      <c r="AF148" s="493">
        <f>+N148/$J148</f>
        <v>6.4627100577962951E-4</v>
      </c>
      <c r="AG148" s="493"/>
      <c r="AH148" s="493"/>
      <c r="AI148" s="493">
        <f t="shared" si="57"/>
        <v>9.6488418918229627E-3</v>
      </c>
      <c r="AJ148" s="493">
        <f t="shared" si="39"/>
        <v>9.6015152925388574E-3</v>
      </c>
      <c r="AK148" s="494">
        <f t="shared" si="54"/>
        <v>0</v>
      </c>
    </row>
    <row r="149" spans="1:37" s="637" customFormat="1" ht="11.45" customHeight="1" x14ac:dyDescent="0.25">
      <c r="A149" s="482">
        <v>1987</v>
      </c>
      <c r="B149" s="483" t="s">
        <v>482</v>
      </c>
      <c r="C149" s="482" t="s">
        <v>559</v>
      </c>
      <c r="D149" s="484" t="s">
        <v>16</v>
      </c>
      <c r="E149" s="484" t="s">
        <v>161</v>
      </c>
      <c r="F149" s="485" t="s">
        <v>415</v>
      </c>
      <c r="G149" s="486">
        <v>0.45244479999999998</v>
      </c>
      <c r="H149" s="487">
        <v>0.3322002</v>
      </c>
      <c r="I149" s="488">
        <v>0.3322002</v>
      </c>
      <c r="J149" s="396">
        <v>0.1831113</v>
      </c>
      <c r="K149" s="489">
        <v>0.1783708</v>
      </c>
      <c r="L149" s="397"/>
      <c r="M149" s="397"/>
      <c r="N149" s="397">
        <v>2.13E-4</v>
      </c>
      <c r="O149" s="397"/>
      <c r="P149" s="397"/>
      <c r="Q149" s="397">
        <v>2.8433999999999998E-3</v>
      </c>
      <c r="R149" s="397">
        <v>1.6841E-3</v>
      </c>
      <c r="S149" s="490">
        <f t="shared" si="37"/>
        <v>0</v>
      </c>
      <c r="T149" s="490"/>
      <c r="U149" s="487"/>
      <c r="V149" s="482">
        <v>1987</v>
      </c>
      <c r="W149" s="483" t="s">
        <v>482</v>
      </c>
      <c r="X149" s="482" t="s">
        <v>559</v>
      </c>
      <c r="Y149" s="484" t="s">
        <v>16</v>
      </c>
      <c r="Z149" s="484" t="s">
        <v>161</v>
      </c>
      <c r="AA149" s="485" t="s">
        <v>415</v>
      </c>
      <c r="AB149" s="491">
        <f t="shared" si="53"/>
        <v>1</v>
      </c>
      <c r="AC149" s="492">
        <f t="shared" si="55"/>
        <v>0.97411137379287893</v>
      </c>
      <c r="AD149" s="493"/>
      <c r="AE149" s="493"/>
      <c r="AF149" s="493">
        <f>+N149/$J149</f>
        <v>1.1632269554090872E-3</v>
      </c>
      <c r="AG149" s="493"/>
      <c r="AH149" s="493"/>
      <c r="AI149" s="493">
        <f t="shared" si="57"/>
        <v>1.5528260680799053E-2</v>
      </c>
      <c r="AJ149" s="493">
        <f t="shared" si="39"/>
        <v>9.1971385709128817E-3</v>
      </c>
      <c r="AK149" s="494">
        <f t="shared" si="54"/>
        <v>0</v>
      </c>
    </row>
    <row r="150" spans="1:37" s="637" customFormat="1" ht="11.45" customHeight="1" x14ac:dyDescent="0.25">
      <c r="A150" s="482">
        <v>1986</v>
      </c>
      <c r="B150" s="483" t="s">
        <v>482</v>
      </c>
      <c r="C150" s="482" t="s">
        <v>559</v>
      </c>
      <c r="D150" s="484" t="s">
        <v>16</v>
      </c>
      <c r="E150" s="484" t="s">
        <v>162</v>
      </c>
      <c r="F150" s="485" t="s">
        <v>415</v>
      </c>
      <c r="G150" s="486">
        <v>0.42436170000000001</v>
      </c>
      <c r="H150" s="487">
        <v>0.30641879999999999</v>
      </c>
      <c r="I150" s="488">
        <v>0.30641879999999999</v>
      </c>
      <c r="J150" s="396">
        <v>0.20231650000000001</v>
      </c>
      <c r="K150" s="489">
        <v>0.17563480000000001</v>
      </c>
      <c r="L150" s="397"/>
      <c r="M150" s="397"/>
      <c r="N150" s="397"/>
      <c r="O150" s="397"/>
      <c r="P150" s="397"/>
      <c r="Q150" s="397"/>
      <c r="R150" s="397">
        <v>2.6681699999999999E-2</v>
      </c>
      <c r="S150" s="490">
        <f t="shared" si="37"/>
        <v>0</v>
      </c>
      <c r="T150" s="490"/>
      <c r="U150" s="487"/>
      <c r="V150" s="482">
        <v>1986</v>
      </c>
      <c r="W150" s="483" t="s">
        <v>482</v>
      </c>
      <c r="X150" s="482" t="s">
        <v>559</v>
      </c>
      <c r="Y150" s="484" t="s">
        <v>16</v>
      </c>
      <c r="Z150" s="484" t="s">
        <v>162</v>
      </c>
      <c r="AA150" s="485" t="s">
        <v>415</v>
      </c>
      <c r="AB150" s="491">
        <f t="shared" si="53"/>
        <v>1</v>
      </c>
      <c r="AC150" s="492">
        <f t="shared" si="55"/>
        <v>0.86811901154873672</v>
      </c>
      <c r="AD150" s="493"/>
      <c r="AE150" s="493"/>
      <c r="AF150" s="493"/>
      <c r="AG150" s="493"/>
      <c r="AH150" s="493"/>
      <c r="AI150" s="493"/>
      <c r="AJ150" s="493">
        <f t="shared" si="39"/>
        <v>0.13188098845126323</v>
      </c>
      <c r="AK150" s="494">
        <f t="shared" si="54"/>
        <v>0</v>
      </c>
    </row>
    <row r="151" spans="1:37" s="468" customFormat="1" ht="11.45" customHeight="1" x14ac:dyDescent="0.25">
      <c r="A151" s="507">
        <v>2008</v>
      </c>
      <c r="B151" s="508" t="s">
        <v>483</v>
      </c>
      <c r="C151" s="507" t="s">
        <v>566</v>
      </c>
      <c r="D151" s="509" t="s">
        <v>6</v>
      </c>
      <c r="E151" s="509" t="s">
        <v>164</v>
      </c>
      <c r="F151" s="510" t="s">
        <v>314</v>
      </c>
      <c r="G151" s="511">
        <v>0.38203019999999999</v>
      </c>
      <c r="H151" s="512">
        <v>0.32084649999999998</v>
      </c>
      <c r="I151" s="513">
        <v>0.30181550000000001</v>
      </c>
      <c r="J151" s="514">
        <v>0.1487781</v>
      </c>
      <c r="K151" s="515">
        <v>3.9127599999999998E-2</v>
      </c>
      <c r="L151" s="516"/>
      <c r="M151" s="516">
        <v>4.0356000000000003E-3</v>
      </c>
      <c r="N151" s="516"/>
      <c r="O151" s="516"/>
      <c r="P151" s="516"/>
      <c r="Q151" s="516">
        <v>7.5969999999999998E-4</v>
      </c>
      <c r="R151" s="516">
        <v>0.1048553</v>
      </c>
      <c r="S151" s="517">
        <f t="shared" ref="S151:S214" si="58">J151-SUM(K151:R151)</f>
        <v>-1.0000000000287557E-7</v>
      </c>
      <c r="T151" s="517">
        <v>0.15480849999999999</v>
      </c>
      <c r="U151" s="441"/>
      <c r="V151" s="507">
        <v>2008</v>
      </c>
      <c r="W151" s="508" t="s">
        <v>483</v>
      </c>
      <c r="X151" s="507" t="s">
        <v>566</v>
      </c>
      <c r="Y151" s="509" t="s">
        <v>6</v>
      </c>
      <c r="Z151" s="509" t="s">
        <v>164</v>
      </c>
      <c r="AA151" s="510" t="s">
        <v>314</v>
      </c>
      <c r="AB151" s="518">
        <f t="shared" si="53"/>
        <v>1</v>
      </c>
      <c r="AC151" s="519">
        <f t="shared" si="55"/>
        <v>0.26299300770745154</v>
      </c>
      <c r="AD151" s="520"/>
      <c r="AE151" s="520">
        <f t="shared" ref="AE151:AE160" si="59">+M151/$J151</f>
        <v>2.7124959923537136E-2</v>
      </c>
      <c r="AF151" s="520"/>
      <c r="AG151" s="520"/>
      <c r="AH151" s="520"/>
      <c r="AI151" s="520">
        <f>+Q151/$J151</f>
        <v>5.1062622791929729E-3</v>
      </c>
      <c r="AJ151" s="520">
        <f t="shared" si="39"/>
        <v>0.70477644223175318</v>
      </c>
      <c r="AK151" s="521">
        <f t="shared" si="54"/>
        <v>-6.7214193477660444E-7</v>
      </c>
    </row>
    <row r="152" spans="1:37" s="468" customFormat="1" ht="11.45" customHeight="1" x14ac:dyDescent="0.25">
      <c r="A152" s="458">
        <v>2013</v>
      </c>
      <c r="B152" s="459" t="s">
        <v>484</v>
      </c>
      <c r="C152" s="458" t="s">
        <v>559</v>
      </c>
      <c r="D152" s="460" t="s">
        <v>20</v>
      </c>
      <c r="E152" s="460" t="s">
        <v>165</v>
      </c>
      <c r="F152" s="461" t="s">
        <v>314</v>
      </c>
      <c r="G152" s="440">
        <v>0.475132</v>
      </c>
      <c r="H152" s="441">
        <v>0.31672729999999999</v>
      </c>
      <c r="I152" s="442">
        <v>0.28298479999999998</v>
      </c>
      <c r="J152" s="391">
        <v>0.25956380000000001</v>
      </c>
      <c r="K152" s="462">
        <v>0.19343350000000001</v>
      </c>
      <c r="L152" s="395">
        <v>1.7030000000000001E-3</v>
      </c>
      <c r="M152" s="395">
        <v>4.3639900000000002E-2</v>
      </c>
      <c r="N152" s="395">
        <v>1.3799000000000001E-3</v>
      </c>
      <c r="O152" s="395">
        <v>9.2298999999999992E-3</v>
      </c>
      <c r="P152" s="395">
        <v>1.1754999999999999E-3</v>
      </c>
      <c r="Q152" s="395">
        <v>6.0340000000000003E-3</v>
      </c>
      <c r="R152" s="395">
        <v>2.9681999999999998E-3</v>
      </c>
      <c r="S152" s="463">
        <f t="shared" si="58"/>
        <v>-9.9999999947364415E-8</v>
      </c>
      <c r="T152" s="463">
        <v>0.2269158</v>
      </c>
      <c r="U152" s="441"/>
      <c r="V152" s="458">
        <v>2013</v>
      </c>
      <c r="W152" s="459" t="s">
        <v>484</v>
      </c>
      <c r="X152" s="458" t="s">
        <v>559</v>
      </c>
      <c r="Y152" s="460" t="s">
        <v>20</v>
      </c>
      <c r="Z152" s="460" t="s">
        <v>165</v>
      </c>
      <c r="AA152" s="461" t="s">
        <v>314</v>
      </c>
      <c r="AB152" s="464">
        <f t="shared" si="53"/>
        <v>1</v>
      </c>
      <c r="AC152" s="465">
        <f t="shared" si="55"/>
        <v>0.74522525868399214</v>
      </c>
      <c r="AD152" s="466">
        <f t="shared" ref="AD152:AD163" si="60">+L152/$J152</f>
        <v>6.5610073515644327E-3</v>
      </c>
      <c r="AE152" s="466">
        <f t="shared" si="59"/>
        <v>0.16812783600794873</v>
      </c>
      <c r="AF152" s="466">
        <f t="shared" ref="AF152:AH155" si="61">+N152/$J152</f>
        <v>5.3162266849229364E-3</v>
      </c>
      <c r="AG152" s="466">
        <f t="shared" si="61"/>
        <v>3.5559272903232263E-2</v>
      </c>
      <c r="AH152" s="466">
        <f t="shared" si="61"/>
        <v>4.5287516980410973E-3</v>
      </c>
      <c r="AI152" s="466">
        <f>+Q152/$J152</f>
        <v>2.3246693105895354E-2</v>
      </c>
      <c r="AJ152" s="466">
        <f t="shared" si="39"/>
        <v>1.1435338826138312E-2</v>
      </c>
      <c r="AK152" s="467">
        <f t="shared" si="54"/>
        <v>-3.8526173518071971E-7</v>
      </c>
    </row>
    <row r="153" spans="1:37" s="468" customFormat="1" ht="11.45" customHeight="1" x14ac:dyDescent="0.25">
      <c r="A153" s="458">
        <v>2010</v>
      </c>
      <c r="B153" s="459" t="s">
        <v>484</v>
      </c>
      <c r="C153" s="458" t="s">
        <v>559</v>
      </c>
      <c r="D153" s="460" t="s">
        <v>4</v>
      </c>
      <c r="E153" s="460" t="s">
        <v>166</v>
      </c>
      <c r="F153" s="461" t="s">
        <v>314</v>
      </c>
      <c r="G153" s="440">
        <v>0.46169399999999999</v>
      </c>
      <c r="H153" s="441">
        <v>0.30446519999999999</v>
      </c>
      <c r="I153" s="442">
        <v>0.27064949999999999</v>
      </c>
      <c r="J153" s="391">
        <v>0.25283870000000003</v>
      </c>
      <c r="K153" s="462">
        <v>0.18170159999999999</v>
      </c>
      <c r="L153" s="395">
        <v>2.1099999999999999E-3</v>
      </c>
      <c r="M153" s="395">
        <v>4.8605099999999998E-2</v>
      </c>
      <c r="N153" s="395">
        <v>1.4935E-3</v>
      </c>
      <c r="O153" s="395">
        <v>8.9108E-3</v>
      </c>
      <c r="P153" s="395">
        <v>8.4690000000000004E-4</v>
      </c>
      <c r="Q153" s="395">
        <v>5.4834999999999997E-3</v>
      </c>
      <c r="R153" s="395">
        <v>3.6873000000000001E-3</v>
      </c>
      <c r="S153" s="463">
        <f t="shared" si="58"/>
        <v>0</v>
      </c>
      <c r="T153" s="463">
        <v>0.2104423</v>
      </c>
      <c r="U153" s="441"/>
      <c r="V153" s="458">
        <v>2010</v>
      </c>
      <c r="W153" s="459" t="s">
        <v>484</v>
      </c>
      <c r="X153" s="458" t="s">
        <v>559</v>
      </c>
      <c r="Y153" s="460" t="s">
        <v>4</v>
      </c>
      <c r="Z153" s="460" t="s">
        <v>166</v>
      </c>
      <c r="AA153" s="461" t="s">
        <v>314</v>
      </c>
      <c r="AB153" s="464">
        <f t="shared" si="53"/>
        <v>1</v>
      </c>
      <c r="AC153" s="465">
        <f t="shared" si="55"/>
        <v>0.71864631482443142</v>
      </c>
      <c r="AD153" s="466">
        <f t="shared" si="60"/>
        <v>8.3452414523567785E-3</v>
      </c>
      <c r="AE153" s="466">
        <f t="shared" si="59"/>
        <v>0.19223758071845803</v>
      </c>
      <c r="AF153" s="466">
        <f t="shared" si="61"/>
        <v>5.9069280137890277E-3</v>
      </c>
      <c r="AG153" s="466">
        <f t="shared" si="61"/>
        <v>3.5243022527801315E-2</v>
      </c>
      <c r="AH153" s="466">
        <f t="shared" si="61"/>
        <v>3.3495663440762822E-3</v>
      </c>
      <c r="AI153" s="466">
        <f>+Q153/$J153</f>
        <v>2.1687740049288338E-2</v>
      </c>
      <c r="AJ153" s="466">
        <f t="shared" si="39"/>
        <v>1.4583606069798648E-2</v>
      </c>
      <c r="AK153" s="467">
        <f t="shared" si="54"/>
        <v>0</v>
      </c>
    </row>
    <row r="154" spans="1:37" s="468" customFormat="1" ht="11.45" customHeight="1" x14ac:dyDescent="0.25">
      <c r="A154" s="458">
        <v>2007</v>
      </c>
      <c r="B154" s="459" t="s">
        <v>484</v>
      </c>
      <c r="C154" s="458" t="s">
        <v>559</v>
      </c>
      <c r="D154" s="460" t="s">
        <v>4</v>
      </c>
      <c r="E154" s="460" t="s">
        <v>167</v>
      </c>
      <c r="F154" s="461" t="s">
        <v>314</v>
      </c>
      <c r="G154" s="440">
        <v>0.45562789999999997</v>
      </c>
      <c r="H154" s="441">
        <v>0.30937730000000002</v>
      </c>
      <c r="I154" s="442">
        <v>0.27588669999999998</v>
      </c>
      <c r="J154" s="391">
        <v>0.22115000000000001</v>
      </c>
      <c r="K154" s="462">
        <v>0.16067210000000001</v>
      </c>
      <c r="L154" s="395">
        <v>1.9082000000000001E-3</v>
      </c>
      <c r="M154" s="395">
        <v>4.2688400000000001E-2</v>
      </c>
      <c r="N154" s="395">
        <v>2.3256000000000001E-3</v>
      </c>
      <c r="O154" s="395">
        <v>5.8348000000000002E-3</v>
      </c>
      <c r="P154" s="395">
        <v>2.2809999999999999E-4</v>
      </c>
      <c r="Q154" s="395">
        <v>3.0561999999999998E-3</v>
      </c>
      <c r="R154" s="395">
        <v>4.4367E-3</v>
      </c>
      <c r="S154" s="463">
        <f t="shared" si="58"/>
        <v>-1.0000000003063114E-7</v>
      </c>
      <c r="T154" s="463">
        <v>0.2101971</v>
      </c>
      <c r="U154" s="441"/>
      <c r="V154" s="458">
        <v>2007</v>
      </c>
      <c r="W154" s="459" t="s">
        <v>484</v>
      </c>
      <c r="X154" s="458" t="s">
        <v>559</v>
      </c>
      <c r="Y154" s="460" t="s">
        <v>4</v>
      </c>
      <c r="Z154" s="460" t="s">
        <v>167</v>
      </c>
      <c r="AA154" s="461" t="s">
        <v>314</v>
      </c>
      <c r="AB154" s="464">
        <f t="shared" si="53"/>
        <v>1</v>
      </c>
      <c r="AC154" s="465">
        <f t="shared" si="55"/>
        <v>0.72652995704273116</v>
      </c>
      <c r="AD154" s="466">
        <f t="shared" si="60"/>
        <v>8.6285326701333927E-3</v>
      </c>
      <c r="AE154" s="466">
        <f t="shared" si="59"/>
        <v>0.19302916572462128</v>
      </c>
      <c r="AF154" s="466">
        <f t="shared" si="61"/>
        <v>1.0515939407641872E-2</v>
      </c>
      <c r="AG154" s="466">
        <f t="shared" si="61"/>
        <v>2.638390232873615E-2</v>
      </c>
      <c r="AH154" s="466">
        <f t="shared" si="61"/>
        <v>1.0314266335066696E-3</v>
      </c>
      <c r="AI154" s="466">
        <f>+Q154/$J154</f>
        <v>1.381957947094732E-2</v>
      </c>
      <c r="AJ154" s="466">
        <f t="shared" ref="AJ154:AJ217" si="62">+R154/$J154</f>
        <v>2.0061948903459189E-2</v>
      </c>
      <c r="AK154" s="467">
        <f t="shared" si="54"/>
        <v>-4.5218177691097594E-7</v>
      </c>
    </row>
    <row r="155" spans="1:37" s="468" customFormat="1" ht="11.45" customHeight="1" x14ac:dyDescent="0.25">
      <c r="A155" s="458">
        <v>2004</v>
      </c>
      <c r="B155" s="459" t="s">
        <v>484</v>
      </c>
      <c r="C155" s="458" t="s">
        <v>559</v>
      </c>
      <c r="D155" s="460" t="s">
        <v>8</v>
      </c>
      <c r="E155" s="460" t="s">
        <v>168</v>
      </c>
      <c r="F155" s="461" t="s">
        <v>314</v>
      </c>
      <c r="G155" s="440">
        <v>0.45355509999999999</v>
      </c>
      <c r="H155" s="441">
        <v>0.30667359999999999</v>
      </c>
      <c r="I155" s="442">
        <v>0.26919460000000001</v>
      </c>
      <c r="J155" s="391">
        <v>0.23272699999999999</v>
      </c>
      <c r="K155" s="462">
        <v>0.16455900000000001</v>
      </c>
      <c r="L155" s="395">
        <v>8.0880000000000004E-4</v>
      </c>
      <c r="M155" s="395">
        <v>4.9935899999999998E-2</v>
      </c>
      <c r="N155" s="395">
        <v>9.6750000000000004E-4</v>
      </c>
      <c r="O155" s="395">
        <v>1.0933699999999999E-2</v>
      </c>
      <c r="P155" s="395">
        <v>1.4889E-3</v>
      </c>
      <c r="Q155" s="395"/>
      <c r="R155" s="395">
        <v>4.0331999999999998E-3</v>
      </c>
      <c r="S155" s="463">
        <f t="shared" si="58"/>
        <v>0</v>
      </c>
      <c r="T155" s="463">
        <v>0.1943336</v>
      </c>
      <c r="U155" s="441"/>
      <c r="V155" s="458">
        <v>2004</v>
      </c>
      <c r="W155" s="459" t="s">
        <v>484</v>
      </c>
      <c r="X155" s="458" t="s">
        <v>559</v>
      </c>
      <c r="Y155" s="460" t="s">
        <v>8</v>
      </c>
      <c r="Z155" s="460" t="s">
        <v>168</v>
      </c>
      <c r="AA155" s="461" t="s">
        <v>314</v>
      </c>
      <c r="AB155" s="464">
        <f t="shared" si="53"/>
        <v>1</v>
      </c>
      <c r="AC155" s="465">
        <f t="shared" si="55"/>
        <v>0.70709028174642397</v>
      </c>
      <c r="AD155" s="466">
        <f t="shared" si="60"/>
        <v>3.4753165726366087E-3</v>
      </c>
      <c r="AE155" s="466">
        <f t="shared" si="59"/>
        <v>0.21456857176004504</v>
      </c>
      <c r="AF155" s="466">
        <f t="shared" si="61"/>
        <v>4.1572314342555872E-3</v>
      </c>
      <c r="AG155" s="466">
        <f t="shared" si="61"/>
        <v>4.698079724312177E-2</v>
      </c>
      <c r="AH155" s="466">
        <f t="shared" si="61"/>
        <v>6.3976246847164278E-3</v>
      </c>
      <c r="AI155" s="466"/>
      <c r="AJ155" s="466">
        <f t="shared" si="62"/>
        <v>1.7330176558800654E-2</v>
      </c>
      <c r="AK155" s="467">
        <f t="shared" si="54"/>
        <v>0</v>
      </c>
    </row>
    <row r="156" spans="1:37" s="637" customFormat="1" ht="11.45" customHeight="1" x14ac:dyDescent="0.25">
      <c r="A156" s="482">
        <v>2000</v>
      </c>
      <c r="B156" s="483" t="s">
        <v>484</v>
      </c>
      <c r="C156" s="482" t="s">
        <v>559</v>
      </c>
      <c r="D156" s="484" t="s">
        <v>10</v>
      </c>
      <c r="E156" s="484" t="s">
        <v>169</v>
      </c>
      <c r="F156" s="485" t="s">
        <v>415</v>
      </c>
      <c r="G156" s="486">
        <v>0.42809710000000001</v>
      </c>
      <c r="H156" s="487">
        <v>0.26206279999999998</v>
      </c>
      <c r="I156" s="488">
        <v>0.26206279999999998</v>
      </c>
      <c r="J156" s="396">
        <v>0.25277670000000002</v>
      </c>
      <c r="K156" s="489">
        <v>0.1821624</v>
      </c>
      <c r="L156" s="397">
        <v>2.9153E-3</v>
      </c>
      <c r="M156" s="397">
        <v>5.6529200000000002E-2</v>
      </c>
      <c r="N156" s="397">
        <v>2.2130000000000001E-4</v>
      </c>
      <c r="O156" s="397">
        <v>2.7103000000000001E-3</v>
      </c>
      <c r="P156" s="397"/>
      <c r="Q156" s="397">
        <v>4.8330999999999999E-3</v>
      </c>
      <c r="R156" s="397">
        <v>3.4050999999999999E-3</v>
      </c>
      <c r="S156" s="490">
        <f t="shared" si="58"/>
        <v>0</v>
      </c>
      <c r="T156" s="490"/>
      <c r="U156" s="487"/>
      <c r="V156" s="482">
        <v>2000</v>
      </c>
      <c r="W156" s="483" t="s">
        <v>484</v>
      </c>
      <c r="X156" s="482" t="s">
        <v>559</v>
      </c>
      <c r="Y156" s="484" t="s">
        <v>10</v>
      </c>
      <c r="Z156" s="484" t="s">
        <v>169</v>
      </c>
      <c r="AA156" s="485" t="s">
        <v>415</v>
      </c>
      <c r="AB156" s="491">
        <f t="shared" si="53"/>
        <v>1</v>
      </c>
      <c r="AC156" s="492">
        <f t="shared" si="55"/>
        <v>0.72064553418095889</v>
      </c>
      <c r="AD156" s="493">
        <f t="shared" si="60"/>
        <v>1.153310411916921E-2</v>
      </c>
      <c r="AE156" s="493">
        <f t="shared" si="59"/>
        <v>0.22363295351193363</v>
      </c>
      <c r="AF156" s="493">
        <f t="shared" ref="AF156:AG158" si="63">+N156/$J156</f>
        <v>8.7547626027240642E-4</v>
      </c>
      <c r="AG156" s="493">
        <f t="shared" si="63"/>
        <v>1.0722111650322202E-2</v>
      </c>
      <c r="AH156" s="493"/>
      <c r="AI156" s="493">
        <f>+Q156/$J156</f>
        <v>1.9120037566753581E-2</v>
      </c>
      <c r="AJ156" s="493">
        <f t="shared" si="62"/>
        <v>1.3470782710590018E-2</v>
      </c>
      <c r="AK156" s="494">
        <f t="shared" si="54"/>
        <v>0</v>
      </c>
    </row>
    <row r="157" spans="1:37" s="637" customFormat="1" ht="11.45" customHeight="1" x14ac:dyDescent="0.25">
      <c r="A157" s="482">
        <v>1997</v>
      </c>
      <c r="B157" s="483" t="s">
        <v>484</v>
      </c>
      <c r="C157" s="482" t="s">
        <v>559</v>
      </c>
      <c r="D157" s="484" t="s">
        <v>12</v>
      </c>
      <c r="E157" s="484" t="s">
        <v>170</v>
      </c>
      <c r="F157" s="485" t="s">
        <v>415</v>
      </c>
      <c r="G157" s="486">
        <v>0.43153259999999999</v>
      </c>
      <c r="H157" s="487">
        <v>0.26098359999999998</v>
      </c>
      <c r="I157" s="488">
        <v>0.26098359999999998</v>
      </c>
      <c r="J157" s="396">
        <v>0.26230409999999998</v>
      </c>
      <c r="K157" s="489">
        <v>0.1899457</v>
      </c>
      <c r="L157" s="397">
        <v>3.3793E-3</v>
      </c>
      <c r="M157" s="397">
        <v>5.2601700000000001E-2</v>
      </c>
      <c r="N157" s="397">
        <v>5.3699999999999997E-5</v>
      </c>
      <c r="O157" s="397">
        <v>4.0486999999999997E-3</v>
      </c>
      <c r="P157" s="397"/>
      <c r="Q157" s="397">
        <v>4.8345000000000003E-3</v>
      </c>
      <c r="R157" s="397">
        <v>7.4406000000000003E-3</v>
      </c>
      <c r="S157" s="490">
        <f t="shared" si="58"/>
        <v>-1.0000000005838672E-7</v>
      </c>
      <c r="T157" s="490"/>
      <c r="U157" s="487"/>
      <c r="V157" s="482">
        <v>1997</v>
      </c>
      <c r="W157" s="483" t="s">
        <v>484</v>
      </c>
      <c r="X157" s="482" t="s">
        <v>559</v>
      </c>
      <c r="Y157" s="484" t="s">
        <v>12</v>
      </c>
      <c r="Z157" s="484" t="s">
        <v>170</v>
      </c>
      <c r="AA157" s="485" t="s">
        <v>415</v>
      </c>
      <c r="AB157" s="491">
        <f t="shared" si="53"/>
        <v>1</v>
      </c>
      <c r="AC157" s="492">
        <f t="shared" si="55"/>
        <v>0.72414308430558272</v>
      </c>
      <c r="AD157" s="493">
        <f t="shared" si="60"/>
        <v>1.2883138311600924E-2</v>
      </c>
      <c r="AE157" s="493">
        <f t="shared" si="59"/>
        <v>0.20053708653429361</v>
      </c>
      <c r="AF157" s="493">
        <f t="shared" si="63"/>
        <v>2.0472421132570936E-4</v>
      </c>
      <c r="AG157" s="493">
        <f t="shared" si="63"/>
        <v>1.5435138070659209E-2</v>
      </c>
      <c r="AH157" s="493"/>
      <c r="AI157" s="493">
        <f>+Q157/$J157</f>
        <v>1.8430897572702831E-2</v>
      </c>
      <c r="AJ157" s="493">
        <f t="shared" si="62"/>
        <v>2.8366312230727619E-2</v>
      </c>
      <c r="AK157" s="494">
        <f t="shared" si="54"/>
        <v>-3.8123689249935921E-7</v>
      </c>
    </row>
    <row r="158" spans="1:37" s="637" customFormat="1" ht="11.45" customHeight="1" x14ac:dyDescent="0.25">
      <c r="A158" s="482">
        <v>1994</v>
      </c>
      <c r="B158" s="483" t="s">
        <v>484</v>
      </c>
      <c r="C158" s="482" t="s">
        <v>559</v>
      </c>
      <c r="D158" s="484" t="s">
        <v>12</v>
      </c>
      <c r="E158" s="484" t="s">
        <v>171</v>
      </c>
      <c r="F158" s="485" t="s">
        <v>415</v>
      </c>
      <c r="G158" s="486">
        <v>0.38797870000000001</v>
      </c>
      <c r="H158" s="487">
        <v>0.23540910000000001</v>
      </c>
      <c r="I158" s="488">
        <v>0.23540910000000001</v>
      </c>
      <c r="J158" s="396">
        <v>0.25018899999999999</v>
      </c>
      <c r="K158" s="489">
        <v>0.1832657</v>
      </c>
      <c r="L158" s="397">
        <v>6.1079000000000003E-3</v>
      </c>
      <c r="M158" s="397">
        <v>4.0583399999999999E-2</v>
      </c>
      <c r="N158" s="397">
        <v>1.3369E-3</v>
      </c>
      <c r="O158" s="397">
        <v>3.0687000000000002E-3</v>
      </c>
      <c r="P158" s="397"/>
      <c r="Q158" s="397">
        <v>4.0892000000000003E-3</v>
      </c>
      <c r="R158" s="397">
        <v>1.1737300000000001E-2</v>
      </c>
      <c r="S158" s="490">
        <f t="shared" si="58"/>
        <v>-1.0000000000287557E-7</v>
      </c>
      <c r="T158" s="490"/>
      <c r="U158" s="487"/>
      <c r="V158" s="482">
        <v>1994</v>
      </c>
      <c r="W158" s="483" t="s">
        <v>484</v>
      </c>
      <c r="X158" s="482" t="s">
        <v>559</v>
      </c>
      <c r="Y158" s="484" t="s">
        <v>12</v>
      </c>
      <c r="Z158" s="484" t="s">
        <v>171</v>
      </c>
      <c r="AA158" s="485" t="s">
        <v>415</v>
      </c>
      <c r="AB158" s="491">
        <f t="shared" si="53"/>
        <v>1</v>
      </c>
      <c r="AC158" s="492">
        <f t="shared" si="55"/>
        <v>0.7325090231784771</v>
      </c>
      <c r="AD158" s="493">
        <f t="shared" si="60"/>
        <v>2.441314366339048E-2</v>
      </c>
      <c r="AE158" s="493">
        <f t="shared" si="59"/>
        <v>0.16221096850780808</v>
      </c>
      <c r="AF158" s="493">
        <f t="shared" si="63"/>
        <v>5.3435602684370614E-3</v>
      </c>
      <c r="AG158" s="493">
        <f t="shared" si="63"/>
        <v>1.226552726139039E-2</v>
      </c>
      <c r="AH158" s="493"/>
      <c r="AI158" s="493">
        <f>+Q158/$J158</f>
        <v>1.6344443600637918E-2</v>
      </c>
      <c r="AJ158" s="493">
        <f t="shared" si="62"/>
        <v>4.691373321768743E-2</v>
      </c>
      <c r="AK158" s="494">
        <f t="shared" si="54"/>
        <v>-3.9969782839044399E-7</v>
      </c>
    </row>
    <row r="159" spans="1:37" s="637" customFormat="1" ht="11.45" customHeight="1" x14ac:dyDescent="0.25">
      <c r="A159" s="482">
        <v>1991</v>
      </c>
      <c r="B159" s="483" t="s">
        <v>484</v>
      </c>
      <c r="C159" s="482" t="s">
        <v>559</v>
      </c>
      <c r="D159" s="484" t="s">
        <v>14</v>
      </c>
      <c r="E159" s="484" t="s">
        <v>172</v>
      </c>
      <c r="F159" s="485" t="s">
        <v>415</v>
      </c>
      <c r="G159" s="486">
        <v>0.37227189999999999</v>
      </c>
      <c r="H159" s="487">
        <v>0.2387523</v>
      </c>
      <c r="I159" s="488">
        <v>0.2387523</v>
      </c>
      <c r="J159" s="396">
        <v>0.2307623</v>
      </c>
      <c r="K159" s="489">
        <v>0.18015320000000001</v>
      </c>
      <c r="L159" s="397">
        <v>4.8590999999999999E-3</v>
      </c>
      <c r="M159" s="397">
        <v>3.3302999999999999E-2</v>
      </c>
      <c r="N159" s="397"/>
      <c r="O159" s="397">
        <v>8.7659999999999995E-4</v>
      </c>
      <c r="P159" s="397"/>
      <c r="Q159" s="397"/>
      <c r="R159" s="397">
        <v>1.1570499999999999E-2</v>
      </c>
      <c r="S159" s="490">
        <f t="shared" si="58"/>
        <v>-1.0000000003063114E-7</v>
      </c>
      <c r="T159" s="490"/>
      <c r="U159" s="487"/>
      <c r="V159" s="482">
        <v>1991</v>
      </c>
      <c r="W159" s="483" t="s">
        <v>484</v>
      </c>
      <c r="X159" s="482" t="s">
        <v>559</v>
      </c>
      <c r="Y159" s="484" t="s">
        <v>14</v>
      </c>
      <c r="Z159" s="484" t="s">
        <v>172</v>
      </c>
      <c r="AA159" s="485" t="s">
        <v>415</v>
      </c>
      <c r="AB159" s="491">
        <f t="shared" si="53"/>
        <v>1</v>
      </c>
      <c r="AC159" s="492">
        <f t="shared" si="55"/>
        <v>0.78068731330897645</v>
      </c>
      <c r="AD159" s="493">
        <f t="shared" si="60"/>
        <v>2.1056732403863195E-2</v>
      </c>
      <c r="AE159" s="493">
        <f t="shared" si="59"/>
        <v>0.14431733433060773</v>
      </c>
      <c r="AF159" s="493"/>
      <c r="AG159" s="493">
        <f>+O159/$J159</f>
        <v>3.7987140880464442E-3</v>
      </c>
      <c r="AH159" s="493"/>
      <c r="AI159" s="493"/>
      <c r="AJ159" s="493">
        <f t="shared" si="62"/>
        <v>5.0140339214854418E-2</v>
      </c>
      <c r="AK159" s="494">
        <f t="shared" si="54"/>
        <v>-4.3334634836078578E-7</v>
      </c>
    </row>
    <row r="160" spans="1:37" s="637" customFormat="1" ht="11.45" customHeight="1" x14ac:dyDescent="0.25">
      <c r="A160" s="482">
        <v>1985</v>
      </c>
      <c r="B160" s="483" t="s">
        <v>484</v>
      </c>
      <c r="C160" s="482" t="s">
        <v>559</v>
      </c>
      <c r="D160" s="484" t="s">
        <v>16</v>
      </c>
      <c r="E160" s="484" t="s">
        <v>173</v>
      </c>
      <c r="F160" s="485" t="s">
        <v>415</v>
      </c>
      <c r="G160" s="486">
        <v>0.3749943</v>
      </c>
      <c r="H160" s="487">
        <v>0.23567869999999999</v>
      </c>
      <c r="I160" s="488">
        <v>0.23567869999999999</v>
      </c>
      <c r="J160" s="396">
        <v>0.22420409999999999</v>
      </c>
      <c r="K160" s="489">
        <v>0.17379910000000001</v>
      </c>
      <c r="L160" s="397">
        <v>3.4264999999999999E-3</v>
      </c>
      <c r="M160" s="397">
        <v>3.68572E-2</v>
      </c>
      <c r="N160" s="397">
        <v>1.3446E-3</v>
      </c>
      <c r="O160" s="397">
        <v>2.5755999999999999E-3</v>
      </c>
      <c r="P160" s="397"/>
      <c r="Q160" s="397"/>
      <c r="R160" s="397">
        <v>6.2011999999999996E-3</v>
      </c>
      <c r="S160" s="490">
        <f t="shared" si="58"/>
        <v>-1.0000000003063114E-7</v>
      </c>
      <c r="T160" s="490"/>
      <c r="U160" s="487"/>
      <c r="V160" s="482">
        <v>1985</v>
      </c>
      <c r="W160" s="483" t="s">
        <v>484</v>
      </c>
      <c r="X160" s="482" t="s">
        <v>559</v>
      </c>
      <c r="Y160" s="484" t="s">
        <v>16</v>
      </c>
      <c r="Z160" s="484" t="s">
        <v>173</v>
      </c>
      <c r="AA160" s="485" t="s">
        <v>415</v>
      </c>
      <c r="AB160" s="491">
        <f t="shared" si="53"/>
        <v>1</v>
      </c>
      <c r="AC160" s="492">
        <f t="shared" si="55"/>
        <v>0.77518252342396954</v>
      </c>
      <c r="AD160" s="493">
        <f t="shared" si="60"/>
        <v>1.5282949776565193E-2</v>
      </c>
      <c r="AE160" s="493">
        <f t="shared" si="59"/>
        <v>0.16439128454832005</v>
      </c>
      <c r="AF160" s="493">
        <f t="shared" ref="AF160:AF165" si="64">+N160/$J160</f>
        <v>5.9972141455040297E-3</v>
      </c>
      <c r="AG160" s="493">
        <f>+O160/$J160</f>
        <v>1.1487747101859421E-2</v>
      </c>
      <c r="AH160" s="493"/>
      <c r="AI160" s="493"/>
      <c r="AJ160" s="493">
        <f t="shared" si="62"/>
        <v>2.7658727025955367E-2</v>
      </c>
      <c r="AK160" s="494">
        <f t="shared" si="54"/>
        <v>-4.4602217363909347E-7</v>
      </c>
    </row>
    <row r="161" spans="1:37" s="637" customFormat="1" ht="11.45" customHeight="1" x14ac:dyDescent="0.25">
      <c r="A161" s="537">
        <v>2012</v>
      </c>
      <c r="B161" s="538" t="s">
        <v>485</v>
      </c>
      <c r="C161" s="537" t="s">
        <v>564</v>
      </c>
      <c r="D161" s="539" t="s">
        <v>20</v>
      </c>
      <c r="E161" s="539" t="s">
        <v>174</v>
      </c>
      <c r="F161" s="540" t="s">
        <v>415</v>
      </c>
      <c r="G161" s="541">
        <v>0.48637130000000001</v>
      </c>
      <c r="H161" s="542">
        <v>0.45898169999999999</v>
      </c>
      <c r="I161" s="543">
        <v>0.45898169999999999</v>
      </c>
      <c r="J161" s="402">
        <v>0.1130118</v>
      </c>
      <c r="K161" s="544">
        <v>7.3782500000000001E-2</v>
      </c>
      <c r="L161" s="403">
        <v>3.5369999999999998E-4</v>
      </c>
      <c r="M161" s="403"/>
      <c r="N161" s="403">
        <v>2.7282999999999999E-3</v>
      </c>
      <c r="O161" s="403">
        <v>2.9030000000000002E-3</v>
      </c>
      <c r="P161" s="403"/>
      <c r="Q161" s="403">
        <v>2.5789999999999998E-4</v>
      </c>
      <c r="R161" s="403">
        <v>3.2986399999999999E-2</v>
      </c>
      <c r="S161" s="545">
        <f t="shared" si="58"/>
        <v>0</v>
      </c>
      <c r="T161" s="545"/>
      <c r="U161" s="487"/>
      <c r="V161" s="537">
        <v>2012</v>
      </c>
      <c r="W161" s="538" t="s">
        <v>485</v>
      </c>
      <c r="X161" s="537" t="s">
        <v>564</v>
      </c>
      <c r="Y161" s="539" t="s">
        <v>20</v>
      </c>
      <c r="Z161" s="539" t="s">
        <v>174</v>
      </c>
      <c r="AA161" s="540" t="s">
        <v>415</v>
      </c>
      <c r="AB161" s="546">
        <f t="shared" si="53"/>
        <v>1</v>
      </c>
      <c r="AC161" s="547">
        <f t="shared" si="55"/>
        <v>0.65287430162160065</v>
      </c>
      <c r="AD161" s="548">
        <f t="shared" si="60"/>
        <v>3.1297616709051622E-3</v>
      </c>
      <c r="AE161" s="548"/>
      <c r="AF161" s="548">
        <f t="shared" si="64"/>
        <v>2.4141726793131337E-2</v>
      </c>
      <c r="AG161" s="548">
        <f>+O161/$J161</f>
        <v>2.5687583066547035E-2</v>
      </c>
      <c r="AH161" s="548"/>
      <c r="AI161" s="548">
        <f>+Q161/$J161</f>
        <v>2.2820625810756044E-3</v>
      </c>
      <c r="AJ161" s="548">
        <f t="shared" si="62"/>
        <v>0.29188456426674031</v>
      </c>
      <c r="AK161" s="549">
        <f t="shared" si="54"/>
        <v>0</v>
      </c>
    </row>
    <row r="162" spans="1:37" s="637" customFormat="1" ht="11.45" customHeight="1" x14ac:dyDescent="0.25">
      <c r="A162" s="482">
        <v>2010</v>
      </c>
      <c r="B162" s="483" t="s">
        <v>485</v>
      </c>
      <c r="C162" s="482" t="s">
        <v>564</v>
      </c>
      <c r="D162" s="484" t="s">
        <v>4</v>
      </c>
      <c r="E162" s="484" t="s">
        <v>175</v>
      </c>
      <c r="F162" s="485" t="s">
        <v>415</v>
      </c>
      <c r="G162" s="486">
        <v>0.4866007</v>
      </c>
      <c r="H162" s="487">
        <v>0.45526739999999999</v>
      </c>
      <c r="I162" s="488">
        <v>0.45526739999999999</v>
      </c>
      <c r="J162" s="396">
        <v>0.1028852</v>
      </c>
      <c r="K162" s="489">
        <v>6.3660999999999995E-2</v>
      </c>
      <c r="L162" s="397">
        <v>2.7980000000000002E-4</v>
      </c>
      <c r="M162" s="397"/>
      <c r="N162" s="397">
        <v>2.4513E-3</v>
      </c>
      <c r="O162" s="397">
        <v>3.8070999999999999E-3</v>
      </c>
      <c r="P162" s="397"/>
      <c r="Q162" s="397">
        <v>3.8430000000000002E-4</v>
      </c>
      <c r="R162" s="397">
        <v>3.2301700000000003E-2</v>
      </c>
      <c r="S162" s="490">
        <f t="shared" si="58"/>
        <v>0</v>
      </c>
      <c r="T162" s="490"/>
      <c r="U162" s="487"/>
      <c r="V162" s="482">
        <v>2010</v>
      </c>
      <c r="W162" s="483" t="s">
        <v>485</v>
      </c>
      <c r="X162" s="482" t="s">
        <v>564</v>
      </c>
      <c r="Y162" s="484" t="s">
        <v>4</v>
      </c>
      <c r="Z162" s="484" t="s">
        <v>175</v>
      </c>
      <c r="AA162" s="485" t="s">
        <v>415</v>
      </c>
      <c r="AB162" s="491">
        <f t="shared" si="53"/>
        <v>1</v>
      </c>
      <c r="AC162" s="492">
        <f t="shared" si="55"/>
        <v>0.61875760556425996</v>
      </c>
      <c r="AD162" s="493">
        <f t="shared" si="60"/>
        <v>2.7195359488050761E-3</v>
      </c>
      <c r="AE162" s="493"/>
      <c r="AF162" s="493">
        <f t="shared" si="64"/>
        <v>2.3825584243409161E-2</v>
      </c>
      <c r="AG162" s="493">
        <f>+O162/$J162</f>
        <v>3.7003378522858489E-2</v>
      </c>
      <c r="AH162" s="493"/>
      <c r="AI162" s="493">
        <f>+Q162/$J162</f>
        <v>3.735231111957794E-3</v>
      </c>
      <c r="AJ162" s="493">
        <f t="shared" si="62"/>
        <v>0.31395866460870953</v>
      </c>
      <c r="AK162" s="494">
        <f t="shared" si="54"/>
        <v>0</v>
      </c>
    </row>
    <row r="163" spans="1:37" s="637" customFormat="1" ht="11.45" customHeight="1" x14ac:dyDescent="0.25">
      <c r="A163" s="482">
        <v>2008</v>
      </c>
      <c r="B163" s="483" t="s">
        <v>485</v>
      </c>
      <c r="C163" s="482" t="s">
        <v>564</v>
      </c>
      <c r="D163" s="484" t="s">
        <v>6</v>
      </c>
      <c r="E163" s="484" t="s">
        <v>176</v>
      </c>
      <c r="F163" s="485" t="s">
        <v>415</v>
      </c>
      <c r="G163" s="486">
        <v>0.4972702</v>
      </c>
      <c r="H163" s="487">
        <v>0.46927669999999999</v>
      </c>
      <c r="I163" s="488">
        <v>0.46927669999999999</v>
      </c>
      <c r="J163" s="396">
        <v>9.0519100000000005E-2</v>
      </c>
      <c r="K163" s="489">
        <v>5.30114E-2</v>
      </c>
      <c r="L163" s="397">
        <v>7.6800000000000002E-4</v>
      </c>
      <c r="M163" s="397"/>
      <c r="N163" s="397">
        <v>2.2003000000000001E-3</v>
      </c>
      <c r="O163" s="397">
        <v>3.1730999999999999E-3</v>
      </c>
      <c r="P163" s="397"/>
      <c r="Q163" s="397"/>
      <c r="R163" s="397">
        <v>3.1366400000000003E-2</v>
      </c>
      <c r="S163" s="490">
        <f t="shared" si="58"/>
        <v>-9.9999999988997779E-8</v>
      </c>
      <c r="T163" s="490"/>
      <c r="U163" s="487"/>
      <c r="V163" s="482">
        <v>2008</v>
      </c>
      <c r="W163" s="483" t="s">
        <v>485</v>
      </c>
      <c r="X163" s="482" t="s">
        <v>564</v>
      </c>
      <c r="Y163" s="484" t="s">
        <v>6</v>
      </c>
      <c r="Z163" s="484" t="s">
        <v>176</v>
      </c>
      <c r="AA163" s="485" t="s">
        <v>415</v>
      </c>
      <c r="AB163" s="491">
        <f t="shared" si="53"/>
        <v>1</v>
      </c>
      <c r="AC163" s="492">
        <f t="shared" si="55"/>
        <v>0.58563772728628538</v>
      </c>
      <c r="AD163" s="493">
        <f t="shared" si="60"/>
        <v>8.4843972156152681E-3</v>
      </c>
      <c r="AE163" s="493"/>
      <c r="AF163" s="493">
        <f t="shared" si="64"/>
        <v>2.4307577074893585E-2</v>
      </c>
      <c r="AG163" s="493">
        <f>+O163/$J163</f>
        <v>3.5054480214672924E-2</v>
      </c>
      <c r="AH163" s="493"/>
      <c r="AI163" s="493"/>
      <c r="AJ163" s="493">
        <f t="shared" si="62"/>
        <v>0.3465169229477536</v>
      </c>
      <c r="AK163" s="494">
        <f t="shared" si="54"/>
        <v>-1.1047392207697015E-6</v>
      </c>
    </row>
    <row r="164" spans="1:37" s="637" customFormat="1" ht="11.45" customHeight="1" x14ac:dyDescent="0.25">
      <c r="A164" s="482">
        <v>2004</v>
      </c>
      <c r="B164" s="483" t="s">
        <v>485</v>
      </c>
      <c r="C164" s="482" t="s">
        <v>564</v>
      </c>
      <c r="D164" s="484" t="s">
        <v>8</v>
      </c>
      <c r="E164" s="484" t="s">
        <v>177</v>
      </c>
      <c r="F164" s="485" t="s">
        <v>415</v>
      </c>
      <c r="G164" s="486">
        <v>0.47299669999999999</v>
      </c>
      <c r="H164" s="487">
        <v>0.45667049999999998</v>
      </c>
      <c r="I164" s="488">
        <v>0.45667049999999998</v>
      </c>
      <c r="J164" s="396">
        <v>5.94265E-2</v>
      </c>
      <c r="K164" s="489">
        <v>4.5149000000000002E-2</v>
      </c>
      <c r="L164" s="397"/>
      <c r="M164" s="397"/>
      <c r="N164" s="397">
        <v>1.7656E-3</v>
      </c>
      <c r="O164" s="397"/>
      <c r="P164" s="397"/>
      <c r="Q164" s="397"/>
      <c r="R164" s="397">
        <v>1.2511899999999999E-2</v>
      </c>
      <c r="S164" s="490">
        <f t="shared" si="58"/>
        <v>0</v>
      </c>
      <c r="T164" s="490"/>
      <c r="U164" s="487"/>
      <c r="V164" s="482">
        <v>2004</v>
      </c>
      <c r="W164" s="483" t="s">
        <v>485</v>
      </c>
      <c r="X164" s="482" t="s">
        <v>564</v>
      </c>
      <c r="Y164" s="484" t="s">
        <v>8</v>
      </c>
      <c r="Z164" s="484" t="s">
        <v>177</v>
      </c>
      <c r="AA164" s="485" t="s">
        <v>415</v>
      </c>
      <c r="AB164" s="491">
        <f t="shared" si="53"/>
        <v>1</v>
      </c>
      <c r="AC164" s="492">
        <f t="shared" si="55"/>
        <v>0.75974523150446349</v>
      </c>
      <c r="AD164" s="493"/>
      <c r="AE164" s="493"/>
      <c r="AF164" s="493">
        <f t="shared" si="64"/>
        <v>2.9710650972209367E-2</v>
      </c>
      <c r="AG164" s="493"/>
      <c r="AH164" s="493"/>
      <c r="AI164" s="493"/>
      <c r="AJ164" s="493">
        <f t="shared" si="62"/>
        <v>0.21054411752332713</v>
      </c>
      <c r="AK164" s="494">
        <f t="shared" si="54"/>
        <v>0</v>
      </c>
    </row>
    <row r="165" spans="1:37" s="637" customFormat="1" ht="11.45" customHeight="1" x14ac:dyDescent="0.25">
      <c r="A165" s="482">
        <v>2002</v>
      </c>
      <c r="B165" s="483" t="s">
        <v>485</v>
      </c>
      <c r="C165" s="482" t="s">
        <v>564</v>
      </c>
      <c r="D165" s="484" t="s">
        <v>10</v>
      </c>
      <c r="E165" s="484" t="s">
        <v>178</v>
      </c>
      <c r="F165" s="485" t="s">
        <v>415</v>
      </c>
      <c r="G165" s="486">
        <v>0.48368519999999998</v>
      </c>
      <c r="H165" s="487">
        <v>0.46757530000000003</v>
      </c>
      <c r="I165" s="488">
        <v>0.46757530000000003</v>
      </c>
      <c r="J165" s="396">
        <v>5.3944899999999997E-2</v>
      </c>
      <c r="K165" s="489">
        <v>3.8820899999999998E-2</v>
      </c>
      <c r="L165" s="397"/>
      <c r="M165" s="397"/>
      <c r="N165" s="397">
        <v>3.9192999999999997E-3</v>
      </c>
      <c r="O165" s="397"/>
      <c r="P165" s="397"/>
      <c r="Q165" s="397"/>
      <c r="R165" s="397">
        <v>1.12047E-2</v>
      </c>
      <c r="S165" s="490">
        <f t="shared" si="58"/>
        <v>0</v>
      </c>
      <c r="T165" s="490"/>
      <c r="U165" s="487"/>
      <c r="V165" s="482">
        <v>2002</v>
      </c>
      <c r="W165" s="483" t="s">
        <v>485</v>
      </c>
      <c r="X165" s="482" t="s">
        <v>564</v>
      </c>
      <c r="Y165" s="484" t="s">
        <v>10</v>
      </c>
      <c r="Z165" s="484" t="s">
        <v>178</v>
      </c>
      <c r="AA165" s="485" t="s">
        <v>415</v>
      </c>
      <c r="AB165" s="491">
        <f t="shared" si="53"/>
        <v>1</v>
      </c>
      <c r="AC165" s="492">
        <f t="shared" si="55"/>
        <v>0.7196398547406706</v>
      </c>
      <c r="AD165" s="493"/>
      <c r="AE165" s="493"/>
      <c r="AF165" s="493">
        <f t="shared" si="64"/>
        <v>7.2653763377075492E-2</v>
      </c>
      <c r="AG165" s="493"/>
      <c r="AH165" s="493"/>
      <c r="AI165" s="493"/>
      <c r="AJ165" s="493">
        <f t="shared" si="62"/>
        <v>0.20770638188225393</v>
      </c>
      <c r="AK165" s="494">
        <f t="shared" si="54"/>
        <v>0</v>
      </c>
    </row>
    <row r="166" spans="1:37" s="637" customFormat="1" ht="11.45" customHeight="1" x14ac:dyDescent="0.25">
      <c r="A166" s="482">
        <v>2000</v>
      </c>
      <c r="B166" s="483" t="s">
        <v>485</v>
      </c>
      <c r="C166" s="482" t="s">
        <v>564</v>
      </c>
      <c r="D166" s="484" t="s">
        <v>10</v>
      </c>
      <c r="E166" s="484" t="s">
        <v>179</v>
      </c>
      <c r="F166" s="485" t="s">
        <v>415</v>
      </c>
      <c r="G166" s="486">
        <v>0.49131380000000002</v>
      </c>
      <c r="H166" s="487">
        <v>0.48562260000000002</v>
      </c>
      <c r="I166" s="488">
        <v>0.48562260000000002</v>
      </c>
      <c r="J166" s="396">
        <v>4.3616799999999997E-2</v>
      </c>
      <c r="K166" s="489">
        <v>4.1466799999999998E-2</v>
      </c>
      <c r="L166" s="397"/>
      <c r="M166" s="397"/>
      <c r="N166" s="397"/>
      <c r="O166" s="397"/>
      <c r="P166" s="397"/>
      <c r="Q166" s="397"/>
      <c r="R166" s="397">
        <v>2.15E-3</v>
      </c>
      <c r="S166" s="490">
        <f t="shared" si="58"/>
        <v>0</v>
      </c>
      <c r="T166" s="490"/>
      <c r="U166" s="487"/>
      <c r="V166" s="482">
        <v>2000</v>
      </c>
      <c r="W166" s="483" t="s">
        <v>485</v>
      </c>
      <c r="X166" s="482" t="s">
        <v>564</v>
      </c>
      <c r="Y166" s="484" t="s">
        <v>10</v>
      </c>
      <c r="Z166" s="484" t="s">
        <v>179</v>
      </c>
      <c r="AA166" s="485" t="s">
        <v>415</v>
      </c>
      <c r="AB166" s="491">
        <f t="shared" si="53"/>
        <v>1</v>
      </c>
      <c r="AC166" s="492">
        <f t="shared" si="55"/>
        <v>0.95070706700170582</v>
      </c>
      <c r="AD166" s="493"/>
      <c r="AE166" s="493"/>
      <c r="AF166" s="493"/>
      <c r="AG166" s="493"/>
      <c r="AH166" s="493"/>
      <c r="AI166" s="493"/>
      <c r="AJ166" s="493">
        <f t="shared" si="62"/>
        <v>4.9292932998294237E-2</v>
      </c>
      <c r="AK166" s="494">
        <f t="shared" si="54"/>
        <v>0</v>
      </c>
    </row>
    <row r="167" spans="1:37" s="637" customFormat="1" ht="11.45" customHeight="1" x14ac:dyDescent="0.25">
      <c r="A167" s="482">
        <v>1998</v>
      </c>
      <c r="B167" s="483" t="s">
        <v>485</v>
      </c>
      <c r="C167" s="482" t="s">
        <v>564</v>
      </c>
      <c r="D167" s="484" t="s">
        <v>10</v>
      </c>
      <c r="E167" s="484" t="s">
        <v>180</v>
      </c>
      <c r="F167" s="485" t="s">
        <v>415</v>
      </c>
      <c r="G167" s="486">
        <v>0.49363469999999998</v>
      </c>
      <c r="H167" s="487">
        <v>0.48643249999999999</v>
      </c>
      <c r="I167" s="488">
        <v>0.48643249999999999</v>
      </c>
      <c r="J167" s="396">
        <v>3.7097499999999999E-2</v>
      </c>
      <c r="K167" s="489">
        <v>3.4924700000000003E-2</v>
      </c>
      <c r="L167" s="397"/>
      <c r="M167" s="397"/>
      <c r="N167" s="397"/>
      <c r="O167" s="397"/>
      <c r="P167" s="397"/>
      <c r="Q167" s="397"/>
      <c r="R167" s="397">
        <v>2.1727999999999999E-3</v>
      </c>
      <c r="S167" s="490">
        <f t="shared" si="58"/>
        <v>0</v>
      </c>
      <c r="T167" s="490"/>
      <c r="U167" s="487"/>
      <c r="V167" s="482">
        <v>1998</v>
      </c>
      <c r="W167" s="483" t="s">
        <v>485</v>
      </c>
      <c r="X167" s="482" t="s">
        <v>564</v>
      </c>
      <c r="Y167" s="484" t="s">
        <v>10</v>
      </c>
      <c r="Z167" s="484" t="s">
        <v>180</v>
      </c>
      <c r="AA167" s="485" t="s">
        <v>415</v>
      </c>
      <c r="AB167" s="491">
        <f t="shared" ref="AB167:AB198" si="65">+J167/$J167</f>
        <v>1</v>
      </c>
      <c r="AC167" s="492">
        <f t="shared" si="55"/>
        <v>0.94143001549969685</v>
      </c>
      <c r="AD167" s="493"/>
      <c r="AE167" s="493"/>
      <c r="AF167" s="493"/>
      <c r="AG167" s="493"/>
      <c r="AH167" s="493"/>
      <c r="AI167" s="493"/>
      <c r="AJ167" s="493">
        <f t="shared" si="62"/>
        <v>5.8569984500303256E-2</v>
      </c>
      <c r="AK167" s="494">
        <f t="shared" si="54"/>
        <v>0</v>
      </c>
    </row>
    <row r="168" spans="1:37" s="637" customFormat="1" ht="11.45" customHeight="1" x14ac:dyDescent="0.25">
      <c r="A168" s="482">
        <v>1996</v>
      </c>
      <c r="B168" s="483" t="s">
        <v>485</v>
      </c>
      <c r="C168" s="482" t="s">
        <v>564</v>
      </c>
      <c r="D168" s="484" t="s">
        <v>12</v>
      </c>
      <c r="E168" s="484" t="s">
        <v>181</v>
      </c>
      <c r="F168" s="485" t="s">
        <v>415</v>
      </c>
      <c r="G168" s="486">
        <v>0.47844520000000001</v>
      </c>
      <c r="H168" s="487">
        <v>0.46964590000000001</v>
      </c>
      <c r="I168" s="488">
        <v>0.46964590000000001</v>
      </c>
      <c r="J168" s="396">
        <v>3.26252E-2</v>
      </c>
      <c r="K168" s="489">
        <v>2.64152E-2</v>
      </c>
      <c r="L168" s="397"/>
      <c r="M168" s="397"/>
      <c r="N168" s="397">
        <v>1.5445999999999999E-3</v>
      </c>
      <c r="O168" s="397"/>
      <c r="P168" s="397"/>
      <c r="Q168" s="397"/>
      <c r="R168" s="397">
        <v>4.6654000000000001E-3</v>
      </c>
      <c r="S168" s="490">
        <f t="shared" si="58"/>
        <v>0</v>
      </c>
      <c r="T168" s="490"/>
      <c r="U168" s="487"/>
      <c r="V168" s="482">
        <v>1996</v>
      </c>
      <c r="W168" s="483" t="s">
        <v>485</v>
      </c>
      <c r="X168" s="482" t="s">
        <v>564</v>
      </c>
      <c r="Y168" s="484" t="s">
        <v>12</v>
      </c>
      <c r="Z168" s="484" t="s">
        <v>181</v>
      </c>
      <c r="AA168" s="485" t="s">
        <v>415</v>
      </c>
      <c r="AB168" s="491">
        <f t="shared" si="65"/>
        <v>1</v>
      </c>
      <c r="AC168" s="492">
        <f t="shared" ref="AC168:AC199" si="66">+K168/$J168</f>
        <v>0.80965633927148339</v>
      </c>
      <c r="AD168" s="493"/>
      <c r="AE168" s="493"/>
      <c r="AF168" s="493">
        <f t="shared" ref="AF168:AF178" si="67">+N168/$J168</f>
        <v>4.7343771072667754E-2</v>
      </c>
      <c r="AG168" s="493"/>
      <c r="AH168" s="493"/>
      <c r="AI168" s="493"/>
      <c r="AJ168" s="493">
        <f t="shared" si="62"/>
        <v>0.14299988965584887</v>
      </c>
      <c r="AK168" s="494">
        <f t="shared" si="54"/>
        <v>0</v>
      </c>
    </row>
    <row r="169" spans="1:37" s="637" customFormat="1" ht="11.45" customHeight="1" x14ac:dyDescent="0.25">
      <c r="A169" s="482">
        <v>1994</v>
      </c>
      <c r="B169" s="483" t="s">
        <v>485</v>
      </c>
      <c r="C169" s="482" t="s">
        <v>564</v>
      </c>
      <c r="D169" s="484" t="s">
        <v>12</v>
      </c>
      <c r="E169" s="484" t="s">
        <v>182</v>
      </c>
      <c r="F169" s="485" t="s">
        <v>415</v>
      </c>
      <c r="G169" s="486">
        <v>0.49508950000000002</v>
      </c>
      <c r="H169" s="487">
        <v>0.48452190000000001</v>
      </c>
      <c r="I169" s="488">
        <v>0.48452190000000001</v>
      </c>
      <c r="J169" s="396">
        <v>3.3896000000000003E-2</v>
      </c>
      <c r="K169" s="489">
        <v>2.4560200000000001E-2</v>
      </c>
      <c r="L169" s="397"/>
      <c r="M169" s="397"/>
      <c r="N169" s="397">
        <v>1.3370999999999999E-3</v>
      </c>
      <c r="O169" s="397"/>
      <c r="P169" s="397"/>
      <c r="Q169" s="397"/>
      <c r="R169" s="397">
        <v>7.9988000000000004E-3</v>
      </c>
      <c r="S169" s="490">
        <f t="shared" si="58"/>
        <v>-9.9999999995936673E-8</v>
      </c>
      <c r="T169" s="490"/>
      <c r="U169" s="487"/>
      <c r="V169" s="482">
        <v>1994</v>
      </c>
      <c r="W169" s="483" t="s">
        <v>485</v>
      </c>
      <c r="X169" s="482" t="s">
        <v>564</v>
      </c>
      <c r="Y169" s="484" t="s">
        <v>12</v>
      </c>
      <c r="Z169" s="484" t="s">
        <v>182</v>
      </c>
      <c r="AA169" s="485" t="s">
        <v>415</v>
      </c>
      <c r="AB169" s="491">
        <f t="shared" si="65"/>
        <v>1</v>
      </c>
      <c r="AC169" s="492">
        <f t="shared" si="66"/>
        <v>0.72457517111163561</v>
      </c>
      <c r="AD169" s="493"/>
      <c r="AE169" s="493"/>
      <c r="AF169" s="493">
        <f t="shared" si="67"/>
        <v>3.9447132405003534E-2</v>
      </c>
      <c r="AG169" s="493"/>
      <c r="AH169" s="493"/>
      <c r="AI169" s="493"/>
      <c r="AJ169" s="493">
        <f t="shared" si="62"/>
        <v>0.2359806466839745</v>
      </c>
      <c r="AK169" s="494">
        <f t="shared" si="54"/>
        <v>-2.9502006135828651E-6</v>
      </c>
    </row>
    <row r="170" spans="1:37" s="637" customFormat="1" ht="11.45" customHeight="1" x14ac:dyDescent="0.25">
      <c r="A170" s="482">
        <v>1992</v>
      </c>
      <c r="B170" s="483" t="s">
        <v>485</v>
      </c>
      <c r="C170" s="482" t="s">
        <v>564</v>
      </c>
      <c r="D170" s="484" t="s">
        <v>14</v>
      </c>
      <c r="E170" s="484" t="s">
        <v>183</v>
      </c>
      <c r="F170" s="485" t="s">
        <v>415</v>
      </c>
      <c r="G170" s="486">
        <v>0.482711</v>
      </c>
      <c r="H170" s="487">
        <v>0.47504370000000001</v>
      </c>
      <c r="I170" s="488">
        <v>0.47504370000000001</v>
      </c>
      <c r="J170" s="396">
        <v>2.3624900000000001E-2</v>
      </c>
      <c r="K170" s="489">
        <v>2.2403300000000001E-2</v>
      </c>
      <c r="L170" s="397"/>
      <c r="M170" s="397"/>
      <c r="N170" s="397">
        <v>1.2216E-3</v>
      </c>
      <c r="O170" s="397"/>
      <c r="P170" s="397"/>
      <c r="Q170" s="397"/>
      <c r="R170" s="397">
        <v>0</v>
      </c>
      <c r="S170" s="490">
        <f t="shared" si="58"/>
        <v>0</v>
      </c>
      <c r="T170" s="490"/>
      <c r="U170" s="487"/>
      <c r="V170" s="482">
        <v>1992</v>
      </c>
      <c r="W170" s="483" t="s">
        <v>485</v>
      </c>
      <c r="X170" s="482" t="s">
        <v>564</v>
      </c>
      <c r="Y170" s="484" t="s">
        <v>14</v>
      </c>
      <c r="Z170" s="484" t="s">
        <v>183</v>
      </c>
      <c r="AA170" s="485" t="s">
        <v>415</v>
      </c>
      <c r="AB170" s="491">
        <f t="shared" si="65"/>
        <v>1</v>
      </c>
      <c r="AC170" s="492">
        <f t="shared" si="66"/>
        <v>0.94829184462156457</v>
      </c>
      <c r="AD170" s="493"/>
      <c r="AE170" s="493"/>
      <c r="AF170" s="493">
        <f t="shared" si="67"/>
        <v>5.1708155378435462E-2</v>
      </c>
      <c r="AG170" s="493"/>
      <c r="AH170" s="493"/>
      <c r="AI170" s="493"/>
      <c r="AJ170" s="493">
        <f t="shared" si="62"/>
        <v>0</v>
      </c>
      <c r="AK170" s="494">
        <f t="shared" si="54"/>
        <v>0</v>
      </c>
    </row>
    <row r="171" spans="1:37" s="637" customFormat="1" ht="11.45" customHeight="1" x14ac:dyDescent="0.25">
      <c r="A171" s="482">
        <v>1989</v>
      </c>
      <c r="B171" s="483" t="s">
        <v>485</v>
      </c>
      <c r="C171" s="482" t="s">
        <v>564</v>
      </c>
      <c r="D171" s="484" t="s">
        <v>14</v>
      </c>
      <c r="E171" s="484" t="s">
        <v>184</v>
      </c>
      <c r="F171" s="485" t="s">
        <v>415</v>
      </c>
      <c r="G171" s="486">
        <v>0.45706259999999999</v>
      </c>
      <c r="H171" s="487">
        <v>0.45235819999999999</v>
      </c>
      <c r="I171" s="488">
        <v>0.45235819999999999</v>
      </c>
      <c r="J171" s="396">
        <v>2.2273500000000002E-2</v>
      </c>
      <c r="K171" s="489">
        <v>2.13086E-2</v>
      </c>
      <c r="L171" s="397"/>
      <c r="M171" s="397"/>
      <c r="N171" s="397">
        <v>9.6489999999999998E-4</v>
      </c>
      <c r="O171" s="397"/>
      <c r="P171" s="397"/>
      <c r="Q171" s="397"/>
      <c r="R171" s="397">
        <v>0</v>
      </c>
      <c r="S171" s="490">
        <f t="shared" si="58"/>
        <v>0</v>
      </c>
      <c r="T171" s="490"/>
      <c r="U171" s="487"/>
      <c r="V171" s="482">
        <v>1989</v>
      </c>
      <c r="W171" s="483" t="s">
        <v>485</v>
      </c>
      <c r="X171" s="482" t="s">
        <v>564</v>
      </c>
      <c r="Y171" s="484" t="s">
        <v>14</v>
      </c>
      <c r="Z171" s="484" t="s">
        <v>184</v>
      </c>
      <c r="AA171" s="485" t="s">
        <v>415</v>
      </c>
      <c r="AB171" s="491">
        <f t="shared" si="65"/>
        <v>1</v>
      </c>
      <c r="AC171" s="492">
        <f t="shared" si="66"/>
        <v>0.95667946214110933</v>
      </c>
      <c r="AD171" s="493"/>
      <c r="AE171" s="493"/>
      <c r="AF171" s="493">
        <f t="shared" si="67"/>
        <v>4.3320537858890604E-2</v>
      </c>
      <c r="AG171" s="493"/>
      <c r="AH171" s="493"/>
      <c r="AI171" s="493"/>
      <c r="AJ171" s="493">
        <f t="shared" si="62"/>
        <v>0</v>
      </c>
      <c r="AK171" s="494">
        <f t="shared" si="54"/>
        <v>0</v>
      </c>
    </row>
    <row r="172" spans="1:37" s="637" customFormat="1" ht="11.45" customHeight="1" x14ac:dyDescent="0.25">
      <c r="A172" s="550">
        <v>1984</v>
      </c>
      <c r="B172" s="551" t="s">
        <v>485</v>
      </c>
      <c r="C172" s="550" t="s">
        <v>564</v>
      </c>
      <c r="D172" s="552" t="s">
        <v>16</v>
      </c>
      <c r="E172" s="552" t="s">
        <v>185</v>
      </c>
      <c r="F172" s="553" t="s">
        <v>415</v>
      </c>
      <c r="G172" s="554">
        <v>0.43125140000000001</v>
      </c>
      <c r="H172" s="555">
        <v>0.43043900000000002</v>
      </c>
      <c r="I172" s="556">
        <v>0.43043900000000002</v>
      </c>
      <c r="J172" s="398">
        <v>1.9356499999999999E-2</v>
      </c>
      <c r="K172" s="557">
        <v>1.8269500000000001E-2</v>
      </c>
      <c r="L172" s="399"/>
      <c r="M172" s="399"/>
      <c r="N172" s="399">
        <v>1.0870999999999999E-3</v>
      </c>
      <c r="O172" s="399"/>
      <c r="P172" s="399"/>
      <c r="Q172" s="399"/>
      <c r="R172" s="399">
        <v>0</v>
      </c>
      <c r="S172" s="558">
        <f t="shared" si="58"/>
        <v>-1.0000000000287557E-7</v>
      </c>
      <c r="T172" s="558"/>
      <c r="U172" s="487"/>
      <c r="V172" s="550">
        <v>1984</v>
      </c>
      <c r="W172" s="551" t="s">
        <v>485</v>
      </c>
      <c r="X172" s="550" t="s">
        <v>564</v>
      </c>
      <c r="Y172" s="552" t="s">
        <v>16</v>
      </c>
      <c r="Z172" s="552" t="s">
        <v>185</v>
      </c>
      <c r="AA172" s="553" t="s">
        <v>415</v>
      </c>
      <c r="AB172" s="559">
        <f t="shared" si="65"/>
        <v>1</v>
      </c>
      <c r="AC172" s="560">
        <f t="shared" si="66"/>
        <v>0.94384315346266123</v>
      </c>
      <c r="AD172" s="561"/>
      <c r="AE172" s="561"/>
      <c r="AF172" s="561">
        <f t="shared" si="67"/>
        <v>5.6162012760571381E-2</v>
      </c>
      <c r="AG172" s="561"/>
      <c r="AH172" s="561"/>
      <c r="AI172" s="561"/>
      <c r="AJ172" s="561">
        <f t="shared" si="62"/>
        <v>0</v>
      </c>
      <c r="AK172" s="562">
        <f t="shared" si="54"/>
        <v>-5.1662232325444535E-6</v>
      </c>
    </row>
    <row r="173" spans="1:37" s="468" customFormat="1" ht="11.45" customHeight="1" x14ac:dyDescent="0.25">
      <c r="A173" s="458">
        <v>2013</v>
      </c>
      <c r="B173" s="459" t="s">
        <v>486</v>
      </c>
      <c r="C173" s="458" t="s">
        <v>559</v>
      </c>
      <c r="D173" s="460" t="s">
        <v>4</v>
      </c>
      <c r="E173" s="460" t="s">
        <v>186</v>
      </c>
      <c r="F173" s="461" t="s">
        <v>314</v>
      </c>
      <c r="G173" s="440">
        <v>0.47545730000000003</v>
      </c>
      <c r="H173" s="441">
        <v>0.32338460000000002</v>
      </c>
      <c r="I173" s="442">
        <v>0.26367760000000001</v>
      </c>
      <c r="J173" s="391">
        <v>0.22156670000000001</v>
      </c>
      <c r="K173" s="462">
        <v>0.16423399999999999</v>
      </c>
      <c r="L173" s="395">
        <v>3.5961000000000001E-3</v>
      </c>
      <c r="M173" s="395">
        <v>1.30215E-2</v>
      </c>
      <c r="N173" s="395">
        <v>4.5203999999999999E-3</v>
      </c>
      <c r="O173" s="395">
        <v>1.6855599999999998E-2</v>
      </c>
      <c r="P173" s="395">
        <v>4.7174000000000001E-3</v>
      </c>
      <c r="Q173" s="395">
        <v>9.7248999999999999E-3</v>
      </c>
      <c r="R173" s="395">
        <v>4.6543000000000001E-3</v>
      </c>
      <c r="S173" s="463">
        <f t="shared" si="58"/>
        <v>2.425000000000066E-4</v>
      </c>
      <c r="T173" s="463">
        <v>0.3255304</v>
      </c>
      <c r="U173" s="441"/>
      <c r="V173" s="458">
        <v>2013</v>
      </c>
      <c r="W173" s="459" t="s">
        <v>486</v>
      </c>
      <c r="X173" s="458" t="s">
        <v>559</v>
      </c>
      <c r="Y173" s="460" t="s">
        <v>4</v>
      </c>
      <c r="Z173" s="460" t="s">
        <v>186</v>
      </c>
      <c r="AA173" s="461" t="s">
        <v>314</v>
      </c>
      <c r="AB173" s="464">
        <f t="shared" si="65"/>
        <v>1</v>
      </c>
      <c r="AC173" s="465">
        <f t="shared" si="66"/>
        <v>0.74123954547321413</v>
      </c>
      <c r="AD173" s="466">
        <f t="shared" ref="AD173:AE179" si="68">+L173/$J173</f>
        <v>1.6230327030190006E-2</v>
      </c>
      <c r="AE173" s="466">
        <f t="shared" si="68"/>
        <v>5.877011301788581E-2</v>
      </c>
      <c r="AF173" s="466">
        <f t="shared" si="67"/>
        <v>2.0401982788929924E-2</v>
      </c>
      <c r="AG173" s="466">
        <f t="shared" ref="AG173:AI175" si="69">+O173/$J173</f>
        <v>7.6074608684427752E-2</v>
      </c>
      <c r="AH173" s="466">
        <f t="shared" si="69"/>
        <v>2.1291105567759053E-2</v>
      </c>
      <c r="AI173" s="466">
        <f t="shared" si="69"/>
        <v>4.3891523410331965E-2</v>
      </c>
      <c r="AJ173" s="466">
        <f t="shared" si="62"/>
        <v>2.1006315479717846E-2</v>
      </c>
      <c r="AK173" s="467">
        <f t="shared" si="54"/>
        <v>1.0944785475435204E-3</v>
      </c>
    </row>
    <row r="174" spans="1:37" s="468" customFormat="1" ht="11.45" customHeight="1" x14ac:dyDescent="0.25">
      <c r="A174" s="458">
        <v>2010</v>
      </c>
      <c r="B174" s="459" t="s">
        <v>486</v>
      </c>
      <c r="C174" s="458" t="s">
        <v>559</v>
      </c>
      <c r="D174" s="460" t="s">
        <v>4</v>
      </c>
      <c r="E174" s="460" t="s">
        <v>187</v>
      </c>
      <c r="F174" s="461" t="s">
        <v>314</v>
      </c>
      <c r="G174" s="440">
        <v>0.46136749999999999</v>
      </c>
      <c r="H174" s="441">
        <v>0.31808219999999998</v>
      </c>
      <c r="I174" s="442">
        <v>0.25675789999999998</v>
      </c>
      <c r="J174" s="391">
        <v>0.21341789999999999</v>
      </c>
      <c r="K174" s="462">
        <v>0.1570018</v>
      </c>
      <c r="L174" s="395">
        <v>3.3059999999999999E-3</v>
      </c>
      <c r="M174" s="395">
        <v>1.35493E-2</v>
      </c>
      <c r="N174" s="395">
        <v>6.0996999999999996E-3</v>
      </c>
      <c r="O174" s="395">
        <v>1.3583100000000001E-2</v>
      </c>
      <c r="P174" s="395">
        <v>4.7989E-3</v>
      </c>
      <c r="Q174" s="395">
        <v>9.0706999999999992E-3</v>
      </c>
      <c r="R174" s="395">
        <v>5.6170999999999999E-3</v>
      </c>
      <c r="S174" s="463">
        <f t="shared" si="58"/>
        <v>3.9130000000003884E-4</v>
      </c>
      <c r="T174" s="463">
        <v>0.34434999999999999</v>
      </c>
      <c r="U174" s="441"/>
      <c r="V174" s="458">
        <v>2010</v>
      </c>
      <c r="W174" s="459" t="s">
        <v>486</v>
      </c>
      <c r="X174" s="458" t="s">
        <v>559</v>
      </c>
      <c r="Y174" s="460" t="s">
        <v>4</v>
      </c>
      <c r="Z174" s="460" t="s">
        <v>187</v>
      </c>
      <c r="AA174" s="461" t="s">
        <v>314</v>
      </c>
      <c r="AB174" s="464">
        <f t="shared" si="65"/>
        <v>1</v>
      </c>
      <c r="AC174" s="465">
        <f t="shared" si="66"/>
        <v>0.7356543195298989</v>
      </c>
      <c r="AD174" s="466">
        <f t="shared" si="68"/>
        <v>1.5490734376076233E-2</v>
      </c>
      <c r="AE174" s="466">
        <f t="shared" si="68"/>
        <v>6.3487177036227985E-2</v>
      </c>
      <c r="AF174" s="466">
        <f t="shared" si="67"/>
        <v>2.8581014057396308E-2</v>
      </c>
      <c r="AG174" s="466">
        <f t="shared" si="69"/>
        <v>6.3645551755499422E-2</v>
      </c>
      <c r="AH174" s="466">
        <f t="shared" si="69"/>
        <v>2.2485930186736915E-2</v>
      </c>
      <c r="AI174" s="466">
        <f t="shared" si="69"/>
        <v>4.2502058168504137E-2</v>
      </c>
      <c r="AJ174" s="466">
        <f t="shared" si="62"/>
        <v>2.6319722947325413E-2</v>
      </c>
      <c r="AK174" s="467">
        <f t="shared" si="54"/>
        <v>1.8334919423345086E-3</v>
      </c>
    </row>
    <row r="175" spans="1:37" s="468" customFormat="1" ht="11.45" customHeight="1" x14ac:dyDescent="0.25">
      <c r="A175" s="458">
        <v>2007</v>
      </c>
      <c r="B175" s="459" t="s">
        <v>486</v>
      </c>
      <c r="C175" s="458" t="s">
        <v>559</v>
      </c>
      <c r="D175" s="460" t="s">
        <v>6</v>
      </c>
      <c r="E175" s="460" t="s">
        <v>188</v>
      </c>
      <c r="F175" s="461" t="s">
        <v>314</v>
      </c>
      <c r="G175" s="440">
        <v>0.46826970000000001</v>
      </c>
      <c r="H175" s="441">
        <v>0.33082400000000001</v>
      </c>
      <c r="I175" s="442">
        <v>0.27417989999999998</v>
      </c>
      <c r="J175" s="391">
        <v>0.19315869999999999</v>
      </c>
      <c r="K175" s="462">
        <v>0.14594090000000001</v>
      </c>
      <c r="L175" s="395">
        <v>2.2571000000000002E-3</v>
      </c>
      <c r="M175" s="395">
        <v>1.17672E-2</v>
      </c>
      <c r="N175" s="395">
        <v>5.9275999999999999E-3</v>
      </c>
      <c r="O175" s="395">
        <v>9.3509999999999999E-3</v>
      </c>
      <c r="P175" s="395">
        <v>4.2652999999999996E-3</v>
      </c>
      <c r="Q175" s="395">
        <v>7.2237000000000004E-3</v>
      </c>
      <c r="R175" s="395">
        <v>6.2976999999999998E-3</v>
      </c>
      <c r="S175" s="463">
        <f t="shared" si="58"/>
        <v>1.2819999999996723E-4</v>
      </c>
      <c r="T175" s="463">
        <v>0.32249919999999999</v>
      </c>
      <c r="U175" s="441"/>
      <c r="V175" s="458">
        <v>2007</v>
      </c>
      <c r="W175" s="459" t="s">
        <v>486</v>
      </c>
      <c r="X175" s="458" t="s">
        <v>559</v>
      </c>
      <c r="Y175" s="460" t="s">
        <v>6</v>
      </c>
      <c r="Z175" s="460" t="s">
        <v>188</v>
      </c>
      <c r="AA175" s="461" t="s">
        <v>314</v>
      </c>
      <c r="AB175" s="464">
        <f t="shared" si="65"/>
        <v>1</v>
      </c>
      <c r="AC175" s="465">
        <f t="shared" si="66"/>
        <v>0.75554919348701366</v>
      </c>
      <c r="AD175" s="466">
        <f t="shared" si="68"/>
        <v>1.1685210140677072E-2</v>
      </c>
      <c r="AE175" s="466">
        <f t="shared" si="68"/>
        <v>6.0919855020767903E-2</v>
      </c>
      <c r="AF175" s="466">
        <f t="shared" si="67"/>
        <v>3.0687719476264856E-2</v>
      </c>
      <c r="AG175" s="466">
        <f t="shared" si="69"/>
        <v>4.8410969839826012E-2</v>
      </c>
      <c r="AH175" s="466">
        <f t="shared" si="69"/>
        <v>2.2081842547086929E-2</v>
      </c>
      <c r="AI175" s="466">
        <f t="shared" si="69"/>
        <v>3.7397745998497614E-2</v>
      </c>
      <c r="AJ175" s="466">
        <f t="shared" si="62"/>
        <v>3.2603760534731289E-2</v>
      </c>
      <c r="AK175" s="467">
        <f t="shared" si="54"/>
        <v>6.6370295513473732E-4</v>
      </c>
    </row>
    <row r="176" spans="1:37" s="468" customFormat="1" ht="11.45" customHeight="1" x14ac:dyDescent="0.25">
      <c r="A176" s="458">
        <v>2004</v>
      </c>
      <c r="B176" s="459" t="s">
        <v>486</v>
      </c>
      <c r="C176" s="458" t="s">
        <v>559</v>
      </c>
      <c r="D176" s="460" t="s">
        <v>8</v>
      </c>
      <c r="E176" s="460" t="s">
        <v>189</v>
      </c>
      <c r="F176" s="461" t="s">
        <v>314</v>
      </c>
      <c r="G176" s="440">
        <v>0.46056059999999999</v>
      </c>
      <c r="H176" s="441">
        <v>0.30933179999999999</v>
      </c>
      <c r="I176" s="442">
        <v>0.26570739999999998</v>
      </c>
      <c r="J176" s="391">
        <v>0.2111828</v>
      </c>
      <c r="K176" s="462">
        <v>0.15304380000000001</v>
      </c>
      <c r="L176" s="395">
        <v>2.5011E-3</v>
      </c>
      <c r="M176" s="395">
        <v>1.36192E-2</v>
      </c>
      <c r="N176" s="395">
        <v>4.7302999999999998E-3</v>
      </c>
      <c r="O176" s="395">
        <v>1.47125E-2</v>
      </c>
      <c r="P176" s="395">
        <v>4.6575999999999996E-3</v>
      </c>
      <c r="Q176" s="395"/>
      <c r="R176" s="395">
        <v>1.7839399999999998E-2</v>
      </c>
      <c r="S176" s="463">
        <f t="shared" si="58"/>
        <v>7.8899999999992865E-5</v>
      </c>
      <c r="T176" s="463">
        <v>0.32296930000000001</v>
      </c>
      <c r="U176" s="441"/>
      <c r="V176" s="458">
        <v>2004</v>
      </c>
      <c r="W176" s="459" t="s">
        <v>486</v>
      </c>
      <c r="X176" s="458" t="s">
        <v>559</v>
      </c>
      <c r="Y176" s="460" t="s">
        <v>8</v>
      </c>
      <c r="Z176" s="460" t="s">
        <v>189</v>
      </c>
      <c r="AA176" s="461" t="s">
        <v>314</v>
      </c>
      <c r="AB176" s="464">
        <f t="shared" si="65"/>
        <v>1</v>
      </c>
      <c r="AC176" s="465">
        <f t="shared" si="66"/>
        <v>0.72469822352956781</v>
      </c>
      <c r="AD176" s="466">
        <f t="shared" si="68"/>
        <v>1.1843294056144723E-2</v>
      </c>
      <c r="AE176" s="466">
        <f t="shared" si="68"/>
        <v>6.4490100519549884E-2</v>
      </c>
      <c r="AF176" s="466">
        <f t="shared" si="67"/>
        <v>2.239907795521226E-2</v>
      </c>
      <c r="AG176" s="466">
        <f t="shared" ref="AG176:AH178" si="70">+O176/$J176</f>
        <v>6.9667131982339467E-2</v>
      </c>
      <c r="AH176" s="466">
        <f t="shared" si="70"/>
        <v>2.2054826434728583E-2</v>
      </c>
      <c r="AI176" s="466"/>
      <c r="AJ176" s="466">
        <f t="shared" si="62"/>
        <v>8.4473735550433068E-2</v>
      </c>
      <c r="AK176" s="467">
        <f t="shared" si="54"/>
        <v>3.7360997202440238E-4</v>
      </c>
    </row>
    <row r="177" spans="1:37" s="468" customFormat="1" ht="11.45" customHeight="1" x14ac:dyDescent="0.25">
      <c r="A177" s="458">
        <v>1999</v>
      </c>
      <c r="B177" s="459" t="s">
        <v>486</v>
      </c>
      <c r="C177" s="458" t="s">
        <v>559</v>
      </c>
      <c r="D177" s="460" t="s">
        <v>10</v>
      </c>
      <c r="E177" s="460" t="s">
        <v>190</v>
      </c>
      <c r="F177" s="461" t="s">
        <v>314</v>
      </c>
      <c r="G177" s="440">
        <v>0.42642750000000001</v>
      </c>
      <c r="H177" s="441">
        <v>0.27414339999999998</v>
      </c>
      <c r="I177" s="442">
        <v>0.23072619999999999</v>
      </c>
      <c r="J177" s="391">
        <v>0.21151059999999999</v>
      </c>
      <c r="K177" s="462">
        <v>0.16621549999999999</v>
      </c>
      <c r="L177" s="395">
        <v>2.6849E-3</v>
      </c>
      <c r="M177" s="395">
        <v>1.9718300000000001E-2</v>
      </c>
      <c r="N177" s="395">
        <v>2.5490000000000001E-3</v>
      </c>
      <c r="O177" s="395">
        <v>1.1174099999999999E-2</v>
      </c>
      <c r="P177" s="395">
        <v>2.2943999999999998E-3</v>
      </c>
      <c r="Q177" s="395">
        <v>6.8722000000000002E-3</v>
      </c>
      <c r="R177" s="395">
        <v>2.21E-6</v>
      </c>
      <c r="S177" s="463">
        <f t="shared" si="58"/>
        <v>-9.9999999669808659E-9</v>
      </c>
      <c r="T177" s="463">
        <v>0.25833650000000002</v>
      </c>
      <c r="U177" s="441"/>
      <c r="V177" s="458">
        <v>1999</v>
      </c>
      <c r="W177" s="459" t="s">
        <v>486</v>
      </c>
      <c r="X177" s="458" t="s">
        <v>559</v>
      </c>
      <c r="Y177" s="460" t="s">
        <v>10</v>
      </c>
      <c r="Z177" s="460" t="s">
        <v>190</v>
      </c>
      <c r="AA177" s="461" t="s">
        <v>314</v>
      </c>
      <c r="AB177" s="464">
        <f t="shared" si="65"/>
        <v>1</v>
      </c>
      <c r="AC177" s="465">
        <f t="shared" si="66"/>
        <v>0.78584950352370042</v>
      </c>
      <c r="AD177" s="466">
        <f t="shared" si="68"/>
        <v>1.2693926450967469E-2</v>
      </c>
      <c r="AE177" s="466">
        <f t="shared" si="68"/>
        <v>9.3226060537864308E-2</v>
      </c>
      <c r="AF177" s="466">
        <f t="shared" si="67"/>
        <v>1.205140546147569E-2</v>
      </c>
      <c r="AG177" s="466">
        <f t="shared" si="70"/>
        <v>5.2829976369978618E-2</v>
      </c>
      <c r="AH177" s="466">
        <f t="shared" si="70"/>
        <v>1.0847683283958345E-2</v>
      </c>
      <c r="AI177" s="466">
        <f>+Q177/$J177</f>
        <v>3.249104300210013E-2</v>
      </c>
      <c r="AJ177" s="466">
        <f t="shared" si="62"/>
        <v>1.0448648909321804E-5</v>
      </c>
      <c r="AK177" s="467">
        <f t="shared" si="54"/>
        <v>-4.727895430711726E-8</v>
      </c>
    </row>
    <row r="178" spans="1:37" s="468" customFormat="1" ht="11.45" customHeight="1" x14ac:dyDescent="0.25">
      <c r="A178" s="458">
        <v>1993</v>
      </c>
      <c r="B178" s="459" t="s">
        <v>486</v>
      </c>
      <c r="C178" s="458" t="s">
        <v>559</v>
      </c>
      <c r="D178" s="460" t="s">
        <v>12</v>
      </c>
      <c r="E178" s="460" t="s">
        <v>191</v>
      </c>
      <c r="F178" s="461" t="s">
        <v>314</v>
      </c>
      <c r="G178" s="440">
        <v>0.46034320000000001</v>
      </c>
      <c r="H178" s="441">
        <v>0.2995988</v>
      </c>
      <c r="I178" s="442">
        <v>0.25739339999999999</v>
      </c>
      <c r="J178" s="391">
        <v>0.2326328</v>
      </c>
      <c r="K178" s="462">
        <v>0.16235810000000001</v>
      </c>
      <c r="L178" s="395">
        <v>2.6697000000000001E-3</v>
      </c>
      <c r="M178" s="395">
        <v>2.4318699999999999E-2</v>
      </c>
      <c r="N178" s="395">
        <v>4.7758000000000002E-3</v>
      </c>
      <c r="O178" s="395">
        <v>2.7249700000000002E-2</v>
      </c>
      <c r="P178" s="395">
        <v>2.6808000000000001E-3</v>
      </c>
      <c r="Q178" s="395">
        <v>8.0433999999999992E-3</v>
      </c>
      <c r="R178" s="395">
        <v>5.3669999999999998E-4</v>
      </c>
      <c r="S178" s="463">
        <f t="shared" si="58"/>
        <v>-1.0000000003063114E-7</v>
      </c>
      <c r="T178" s="463">
        <v>0.32175559999999997</v>
      </c>
      <c r="U178" s="441"/>
      <c r="V178" s="458">
        <v>1993</v>
      </c>
      <c r="W178" s="459" t="s">
        <v>486</v>
      </c>
      <c r="X178" s="458" t="s">
        <v>559</v>
      </c>
      <c r="Y178" s="460" t="s">
        <v>12</v>
      </c>
      <c r="Z178" s="460" t="s">
        <v>191</v>
      </c>
      <c r="AA178" s="461" t="s">
        <v>314</v>
      </c>
      <c r="AB178" s="464">
        <f t="shared" si="65"/>
        <v>1</v>
      </c>
      <c r="AC178" s="465">
        <f t="shared" si="66"/>
        <v>0.69791577112083936</v>
      </c>
      <c r="AD178" s="466">
        <f t="shared" si="68"/>
        <v>1.147602573669749E-2</v>
      </c>
      <c r="AE178" s="466">
        <f t="shared" si="68"/>
        <v>0.10453684948983978</v>
      </c>
      <c r="AF178" s="466">
        <f t="shared" si="67"/>
        <v>2.0529349257714304E-2</v>
      </c>
      <c r="AG178" s="466">
        <f t="shared" si="70"/>
        <v>0.1171361046249712</v>
      </c>
      <c r="AH178" s="466">
        <f t="shared" si="70"/>
        <v>1.1523740418376085E-2</v>
      </c>
      <c r="AI178" s="466">
        <f>+Q178/$J178</f>
        <v>3.4575519875099298E-2</v>
      </c>
      <c r="AJ178" s="466">
        <f t="shared" si="62"/>
        <v>2.3070693384595808E-3</v>
      </c>
      <c r="AK178" s="467">
        <f t="shared" si="54"/>
        <v>-4.2986199710881579E-7</v>
      </c>
    </row>
    <row r="179" spans="1:37" s="468" customFormat="1" ht="11.45" customHeight="1" x14ac:dyDescent="0.25">
      <c r="A179" s="458">
        <v>1990</v>
      </c>
      <c r="B179" s="459" t="s">
        <v>486</v>
      </c>
      <c r="C179" s="458" t="s">
        <v>559</v>
      </c>
      <c r="D179" s="460" t="s">
        <v>14</v>
      </c>
      <c r="E179" s="460" t="s">
        <v>192</v>
      </c>
      <c r="F179" s="461" t="s">
        <v>314</v>
      </c>
      <c r="G179" s="440">
        <v>0.45103939999999998</v>
      </c>
      <c r="H179" s="441">
        <v>0.28742889999999999</v>
      </c>
      <c r="I179" s="442">
        <v>0.26574049999999999</v>
      </c>
      <c r="J179" s="391">
        <v>0.24104629999999999</v>
      </c>
      <c r="K179" s="462">
        <v>0.1716857</v>
      </c>
      <c r="L179" s="395">
        <v>7.1211E-3</v>
      </c>
      <c r="M179" s="395">
        <v>2.14168E-2</v>
      </c>
      <c r="N179" s="395"/>
      <c r="O179" s="395">
        <v>1.0435399999999999E-2</v>
      </c>
      <c r="P179" s="395"/>
      <c r="Q179" s="395"/>
      <c r="R179" s="395">
        <v>3.0387299999999999E-2</v>
      </c>
      <c r="S179" s="463">
        <f t="shared" si="58"/>
        <v>0</v>
      </c>
      <c r="T179" s="463">
        <v>0.25921759999999999</v>
      </c>
      <c r="U179" s="441"/>
      <c r="V179" s="458">
        <v>1990</v>
      </c>
      <c r="W179" s="459" t="s">
        <v>486</v>
      </c>
      <c r="X179" s="458" t="s">
        <v>559</v>
      </c>
      <c r="Y179" s="460" t="s">
        <v>14</v>
      </c>
      <c r="Z179" s="460" t="s">
        <v>192</v>
      </c>
      <c r="AA179" s="461" t="s">
        <v>314</v>
      </c>
      <c r="AB179" s="464">
        <f t="shared" si="65"/>
        <v>1</v>
      </c>
      <c r="AC179" s="465">
        <f t="shared" si="66"/>
        <v>0.71225196155261461</v>
      </c>
      <c r="AD179" s="466">
        <f t="shared" si="68"/>
        <v>2.9542457195982683E-2</v>
      </c>
      <c r="AE179" s="466">
        <f t="shared" si="68"/>
        <v>8.8849320649186492E-2</v>
      </c>
      <c r="AF179" s="466"/>
      <c r="AG179" s="466">
        <f t="shared" ref="AG179:AG187" si="71">+O179/$J179</f>
        <v>4.3292097825189599E-2</v>
      </c>
      <c r="AH179" s="466"/>
      <c r="AI179" s="466"/>
      <c r="AJ179" s="466">
        <f t="shared" si="62"/>
        <v>0.12606416277702664</v>
      </c>
      <c r="AK179" s="467">
        <f t="shared" si="54"/>
        <v>0</v>
      </c>
    </row>
    <row r="180" spans="1:37" s="468" customFormat="1" ht="11.45" customHeight="1" x14ac:dyDescent="0.25">
      <c r="A180" s="458">
        <v>1987</v>
      </c>
      <c r="B180" s="459" t="s">
        <v>486</v>
      </c>
      <c r="C180" s="458" t="s">
        <v>559</v>
      </c>
      <c r="D180" s="460" t="s">
        <v>16</v>
      </c>
      <c r="E180" s="460" t="s">
        <v>193</v>
      </c>
      <c r="F180" s="461" t="s">
        <v>314</v>
      </c>
      <c r="G180" s="440">
        <v>0.4752982</v>
      </c>
      <c r="H180" s="441">
        <v>0.28726299999999999</v>
      </c>
      <c r="I180" s="442">
        <v>0.23550589999999999</v>
      </c>
      <c r="J180" s="391">
        <v>0.293964</v>
      </c>
      <c r="K180" s="462">
        <v>0.13180839999999999</v>
      </c>
      <c r="L180" s="395"/>
      <c r="M180" s="395">
        <v>2.1026400000000001E-2</v>
      </c>
      <c r="N180" s="395">
        <v>7.0911000000000002E-2</v>
      </c>
      <c r="O180" s="395">
        <v>1.8567299999999998E-2</v>
      </c>
      <c r="P180" s="395"/>
      <c r="Q180" s="395"/>
      <c r="R180" s="395">
        <v>5.16509E-2</v>
      </c>
      <c r="S180" s="463">
        <f t="shared" si="58"/>
        <v>0</v>
      </c>
      <c r="T180" s="463">
        <v>0.34050540000000001</v>
      </c>
      <c r="U180" s="441"/>
      <c r="V180" s="458">
        <v>1987</v>
      </c>
      <c r="W180" s="459" t="s">
        <v>486</v>
      </c>
      <c r="X180" s="458" t="s">
        <v>559</v>
      </c>
      <c r="Y180" s="460" t="s">
        <v>16</v>
      </c>
      <c r="Z180" s="460" t="s">
        <v>193</v>
      </c>
      <c r="AA180" s="461" t="s">
        <v>314</v>
      </c>
      <c r="AB180" s="464">
        <f t="shared" si="65"/>
        <v>1</v>
      </c>
      <c r="AC180" s="465">
        <f t="shared" si="66"/>
        <v>0.44838279517219792</v>
      </c>
      <c r="AD180" s="466"/>
      <c r="AE180" s="466">
        <f t="shared" ref="AE180:AF187" si="72">+M180/$J180</f>
        <v>7.1527125770502506E-2</v>
      </c>
      <c r="AF180" s="466">
        <f t="shared" si="72"/>
        <v>0.24122341511205453</v>
      </c>
      <c r="AG180" s="466">
        <f t="shared" si="71"/>
        <v>6.3161815732538679E-2</v>
      </c>
      <c r="AH180" s="466"/>
      <c r="AI180" s="466"/>
      <c r="AJ180" s="466">
        <f t="shared" si="62"/>
        <v>0.17570484821270632</v>
      </c>
      <c r="AK180" s="467">
        <f t="shared" si="54"/>
        <v>0</v>
      </c>
    </row>
    <row r="181" spans="1:37" s="468" customFormat="1" ht="11.45" customHeight="1" x14ac:dyDescent="0.25">
      <c r="A181" s="458">
        <v>1983</v>
      </c>
      <c r="B181" s="459" t="s">
        <v>486</v>
      </c>
      <c r="C181" s="458" t="s">
        <v>559</v>
      </c>
      <c r="D181" s="460" t="s">
        <v>16</v>
      </c>
      <c r="E181" s="460" t="s">
        <v>194</v>
      </c>
      <c r="F181" s="461" t="s">
        <v>314</v>
      </c>
      <c r="G181" s="440">
        <v>0.48340749999999999</v>
      </c>
      <c r="H181" s="441">
        <v>0.29590719999999998</v>
      </c>
      <c r="I181" s="442">
        <v>0.25217820000000002</v>
      </c>
      <c r="J181" s="391">
        <v>0.28979660000000002</v>
      </c>
      <c r="K181" s="462">
        <v>0.1408594</v>
      </c>
      <c r="L181" s="395"/>
      <c r="M181" s="395">
        <v>3.07494E-2</v>
      </c>
      <c r="N181" s="395">
        <v>7.0626099999999997E-2</v>
      </c>
      <c r="O181" s="395">
        <v>2.38617E-2</v>
      </c>
      <c r="P181" s="395"/>
      <c r="Q181" s="395"/>
      <c r="R181" s="395">
        <v>2.3699999999999999E-2</v>
      </c>
      <c r="S181" s="463">
        <f t="shared" si="58"/>
        <v>0</v>
      </c>
      <c r="T181" s="463">
        <v>0.31471529999999998</v>
      </c>
      <c r="U181" s="441"/>
      <c r="V181" s="458">
        <v>1983</v>
      </c>
      <c r="W181" s="459" t="s">
        <v>486</v>
      </c>
      <c r="X181" s="458" t="s">
        <v>559</v>
      </c>
      <c r="Y181" s="460" t="s">
        <v>16</v>
      </c>
      <c r="Z181" s="460" t="s">
        <v>194</v>
      </c>
      <c r="AA181" s="461" t="s">
        <v>314</v>
      </c>
      <c r="AB181" s="464">
        <f t="shared" si="65"/>
        <v>1</v>
      </c>
      <c r="AC181" s="465">
        <f t="shared" si="66"/>
        <v>0.48606298348565852</v>
      </c>
      <c r="AD181" s="466"/>
      <c r="AE181" s="466">
        <f t="shared" si="72"/>
        <v>0.10610683493181079</v>
      </c>
      <c r="AF181" s="466">
        <f t="shared" si="72"/>
        <v>0.24370920845862235</v>
      </c>
      <c r="AG181" s="466">
        <f t="shared" si="71"/>
        <v>8.2339475342360816E-2</v>
      </c>
      <c r="AH181" s="466"/>
      <c r="AI181" s="466"/>
      <c r="AJ181" s="466">
        <f t="shared" si="62"/>
        <v>8.178149778154746E-2</v>
      </c>
      <c r="AK181" s="467">
        <f t="shared" si="54"/>
        <v>0</v>
      </c>
    </row>
    <row r="182" spans="1:37" s="468" customFormat="1" ht="11.45" customHeight="1" x14ac:dyDescent="0.25">
      <c r="A182" s="471">
        <v>2013</v>
      </c>
      <c r="B182" s="563" t="s">
        <v>487</v>
      </c>
      <c r="C182" s="469" t="s">
        <v>560</v>
      </c>
      <c r="D182" s="471" t="s">
        <v>20</v>
      </c>
      <c r="E182" s="471" t="s">
        <v>195</v>
      </c>
      <c r="F182" s="472" t="s">
        <v>314</v>
      </c>
      <c r="G182" s="473">
        <v>0.44649810000000001</v>
      </c>
      <c r="H182" s="474">
        <v>0.29271170000000002</v>
      </c>
      <c r="I182" s="475">
        <v>0.24847150000000001</v>
      </c>
      <c r="J182" s="393">
        <v>0.23187840000000001</v>
      </c>
      <c r="K182" s="476">
        <v>0.16342680000000001</v>
      </c>
      <c r="L182" s="394">
        <v>2.2523899999999999E-2</v>
      </c>
      <c r="M182" s="394">
        <v>2.5830200000000001E-2</v>
      </c>
      <c r="N182" s="394">
        <v>4.2385000000000001E-3</v>
      </c>
      <c r="O182" s="394">
        <v>5.9879E-3</v>
      </c>
      <c r="P182" s="394">
        <v>1.4743E-3</v>
      </c>
      <c r="Q182" s="394">
        <v>2.8576999999999999E-3</v>
      </c>
      <c r="R182" s="394">
        <v>5.5684999999999997E-3</v>
      </c>
      <c r="S182" s="477">
        <f t="shared" si="58"/>
        <v>-2.9400000000012749E-5</v>
      </c>
      <c r="T182" s="477">
        <v>0.25768380000000002</v>
      </c>
      <c r="U182" s="441"/>
      <c r="V182" s="471">
        <v>2013</v>
      </c>
      <c r="W182" s="563" t="s">
        <v>487</v>
      </c>
      <c r="X182" s="469" t="s">
        <v>560</v>
      </c>
      <c r="Y182" s="471" t="s">
        <v>20</v>
      </c>
      <c r="Z182" s="471" t="s">
        <v>195</v>
      </c>
      <c r="AA182" s="472" t="s">
        <v>314</v>
      </c>
      <c r="AB182" s="478">
        <f t="shared" si="65"/>
        <v>1</v>
      </c>
      <c r="AC182" s="479">
        <f t="shared" si="66"/>
        <v>0.70479527200463687</v>
      </c>
      <c r="AD182" s="480">
        <f>+L182/$J182</f>
        <v>9.7136688885208794E-2</v>
      </c>
      <c r="AE182" s="480">
        <f t="shared" si="72"/>
        <v>0.1113954555491154</v>
      </c>
      <c r="AF182" s="480">
        <f t="shared" si="72"/>
        <v>1.8278977257045071E-2</v>
      </c>
      <c r="AG182" s="480">
        <f t="shared" si="71"/>
        <v>2.5823448842151746E-2</v>
      </c>
      <c r="AH182" s="480">
        <f t="shared" ref="AH182:AI187" si="73">+P182/$J182</f>
        <v>6.3580738870028424E-3</v>
      </c>
      <c r="AI182" s="480">
        <f t="shared" si="73"/>
        <v>1.2324131958819795E-2</v>
      </c>
      <c r="AJ182" s="480">
        <f t="shared" si="62"/>
        <v>2.4014742209709915E-2</v>
      </c>
      <c r="AK182" s="481">
        <f t="shared" si="54"/>
        <v>-1.2679059369036239E-4</v>
      </c>
    </row>
    <row r="183" spans="1:37" s="468" customFormat="1" ht="11.45" customHeight="1" x14ac:dyDescent="0.25">
      <c r="A183" s="460">
        <v>2010</v>
      </c>
      <c r="B183" s="564" t="s">
        <v>487</v>
      </c>
      <c r="C183" s="458" t="s">
        <v>560</v>
      </c>
      <c r="D183" s="460" t="s">
        <v>4</v>
      </c>
      <c r="E183" s="460" t="s">
        <v>196</v>
      </c>
      <c r="F183" s="461" t="s">
        <v>314</v>
      </c>
      <c r="G183" s="440">
        <v>0.4467661</v>
      </c>
      <c r="H183" s="441">
        <v>0.2867691</v>
      </c>
      <c r="I183" s="442">
        <v>0.2429114</v>
      </c>
      <c r="J183" s="391">
        <v>0.2330894</v>
      </c>
      <c r="K183" s="462">
        <v>0.15231320000000001</v>
      </c>
      <c r="L183" s="395">
        <v>2.4725500000000001E-2</v>
      </c>
      <c r="M183" s="395">
        <v>2.8939200000000002E-2</v>
      </c>
      <c r="N183" s="395">
        <v>4.8555999999999998E-3</v>
      </c>
      <c r="O183" s="395">
        <v>8.0614999999999992E-3</v>
      </c>
      <c r="P183" s="395">
        <v>1.7734999999999999E-3</v>
      </c>
      <c r="Q183" s="395">
        <v>2.8733999999999999E-3</v>
      </c>
      <c r="R183" s="395">
        <v>9.5823999999999996E-3</v>
      </c>
      <c r="S183" s="463">
        <f t="shared" si="58"/>
        <v>-3.4900000000004372E-5</v>
      </c>
      <c r="T183" s="463">
        <v>0.25765290000000002</v>
      </c>
      <c r="U183" s="441"/>
      <c r="V183" s="460">
        <v>2010</v>
      </c>
      <c r="W183" s="564" t="s">
        <v>487</v>
      </c>
      <c r="X183" s="458" t="s">
        <v>560</v>
      </c>
      <c r="Y183" s="460" t="s">
        <v>4</v>
      </c>
      <c r="Z183" s="460" t="s">
        <v>196</v>
      </c>
      <c r="AA183" s="461" t="s">
        <v>314</v>
      </c>
      <c r="AB183" s="464">
        <f t="shared" si="65"/>
        <v>1</v>
      </c>
      <c r="AC183" s="465">
        <f t="shared" si="66"/>
        <v>0.65345399662103898</v>
      </c>
      <c r="AD183" s="466">
        <f>+L183/$J183</f>
        <v>0.10607732483759451</v>
      </c>
      <c r="AE183" s="466">
        <f t="shared" si="72"/>
        <v>0.12415493797658753</v>
      </c>
      <c r="AF183" s="466">
        <f t="shared" si="72"/>
        <v>2.0831492122764913E-2</v>
      </c>
      <c r="AG183" s="466">
        <f t="shared" si="71"/>
        <v>3.4585442323846555E-2</v>
      </c>
      <c r="AH183" s="466">
        <f t="shared" si="73"/>
        <v>7.6086686052647609E-3</v>
      </c>
      <c r="AI183" s="466">
        <f t="shared" si="73"/>
        <v>1.2327458906325212E-2</v>
      </c>
      <c r="AJ183" s="466">
        <f t="shared" si="62"/>
        <v>4.1110406565034702E-2</v>
      </c>
      <c r="AK183" s="467">
        <f t="shared" si="54"/>
        <v>-1.4972795845702436E-4</v>
      </c>
    </row>
    <row r="184" spans="1:37" s="468" customFormat="1" ht="11.45" customHeight="1" x14ac:dyDescent="0.25">
      <c r="A184" s="460">
        <v>2007</v>
      </c>
      <c r="B184" s="564" t="s">
        <v>487</v>
      </c>
      <c r="C184" s="458" t="s">
        <v>560</v>
      </c>
      <c r="D184" s="460" t="s">
        <v>6</v>
      </c>
      <c r="E184" s="460" t="s">
        <v>197</v>
      </c>
      <c r="F184" s="461" t="s">
        <v>314</v>
      </c>
      <c r="G184" s="440">
        <v>0.43891790000000003</v>
      </c>
      <c r="H184" s="441">
        <v>0.28614089999999998</v>
      </c>
      <c r="I184" s="442">
        <v>0.2437925</v>
      </c>
      <c r="J184" s="391">
        <v>0.22400600000000001</v>
      </c>
      <c r="K184" s="462">
        <v>0.13456470000000001</v>
      </c>
      <c r="L184" s="395">
        <v>2.38569E-2</v>
      </c>
      <c r="M184" s="395">
        <v>3.09082E-2</v>
      </c>
      <c r="N184" s="395">
        <v>5.0572999999999998E-3</v>
      </c>
      <c r="O184" s="395">
        <v>3.6048999999999999E-3</v>
      </c>
      <c r="P184" s="395">
        <v>1.5231000000000001E-3</v>
      </c>
      <c r="Q184" s="395">
        <v>3.2090999999999999E-3</v>
      </c>
      <c r="R184" s="395">
        <v>2.14308E-2</v>
      </c>
      <c r="S184" s="463">
        <f t="shared" si="58"/>
        <v>-1.4899999999995472E-4</v>
      </c>
      <c r="T184" s="463">
        <v>0.25320540000000002</v>
      </c>
      <c r="U184" s="441"/>
      <c r="V184" s="460">
        <v>2007</v>
      </c>
      <c r="W184" s="564" t="s">
        <v>487</v>
      </c>
      <c r="X184" s="458" t="s">
        <v>560</v>
      </c>
      <c r="Y184" s="460" t="s">
        <v>6</v>
      </c>
      <c r="Z184" s="460" t="s">
        <v>197</v>
      </c>
      <c r="AA184" s="461" t="s">
        <v>314</v>
      </c>
      <c r="AB184" s="464">
        <f t="shared" si="65"/>
        <v>1</v>
      </c>
      <c r="AC184" s="465">
        <f t="shared" si="66"/>
        <v>0.60071917716489742</v>
      </c>
      <c r="AD184" s="466">
        <f>+L184/$J184</f>
        <v>0.10650116514736212</v>
      </c>
      <c r="AE184" s="466">
        <f t="shared" si="72"/>
        <v>0.13797933983911145</v>
      </c>
      <c r="AF184" s="466">
        <f t="shared" si="72"/>
        <v>2.2576627411765755E-2</v>
      </c>
      <c r="AG184" s="466">
        <f t="shared" si="71"/>
        <v>1.6092872512343419E-2</v>
      </c>
      <c r="AH184" s="466">
        <f t="shared" si="73"/>
        <v>6.7993714454077127E-3</v>
      </c>
      <c r="AI184" s="466">
        <f t="shared" si="73"/>
        <v>1.4325955554761925E-2</v>
      </c>
      <c r="AJ184" s="466">
        <f t="shared" si="62"/>
        <v>9.5670651678972873E-2</v>
      </c>
      <c r="AK184" s="467">
        <f t="shared" si="54"/>
        <v>-6.6516075462264013E-4</v>
      </c>
    </row>
    <row r="185" spans="1:37" s="468" customFormat="1" ht="11.45" customHeight="1" x14ac:dyDescent="0.25">
      <c r="A185" s="458">
        <v>2004</v>
      </c>
      <c r="B185" s="459" t="s">
        <v>487</v>
      </c>
      <c r="C185" s="458" t="s">
        <v>560</v>
      </c>
      <c r="D185" s="460" t="s">
        <v>8</v>
      </c>
      <c r="E185" s="460" t="s">
        <v>198</v>
      </c>
      <c r="F185" s="461" t="s">
        <v>314</v>
      </c>
      <c r="G185" s="440">
        <v>0.4562871</v>
      </c>
      <c r="H185" s="441">
        <v>0.29273519999999997</v>
      </c>
      <c r="I185" s="442">
        <v>0.25564700000000001</v>
      </c>
      <c r="J185" s="391">
        <v>0.22730829999999999</v>
      </c>
      <c r="K185" s="462">
        <v>0.12688260000000001</v>
      </c>
      <c r="L185" s="395">
        <v>4.1999000000000002E-2</v>
      </c>
      <c r="M185" s="395">
        <v>3.5769299999999997E-2</v>
      </c>
      <c r="N185" s="395">
        <v>5.9496000000000002E-3</v>
      </c>
      <c r="O185" s="395">
        <v>1.0504599999999999E-2</v>
      </c>
      <c r="P185" s="395">
        <v>1.4935E-3</v>
      </c>
      <c r="Q185" s="395">
        <v>4.5202000000000003E-3</v>
      </c>
      <c r="R185" s="395">
        <v>1.829E-4</v>
      </c>
      <c r="S185" s="463">
        <f t="shared" si="58"/>
        <v>6.5999999999399872E-6</v>
      </c>
      <c r="T185" s="463">
        <v>0.24446090000000001</v>
      </c>
      <c r="U185" s="441"/>
      <c r="V185" s="458">
        <v>2004</v>
      </c>
      <c r="W185" s="459" t="s">
        <v>487</v>
      </c>
      <c r="X185" s="458" t="s">
        <v>560</v>
      </c>
      <c r="Y185" s="460" t="s">
        <v>8</v>
      </c>
      <c r="Z185" s="460" t="s">
        <v>198</v>
      </c>
      <c r="AA185" s="461" t="s">
        <v>314</v>
      </c>
      <c r="AB185" s="464">
        <f t="shared" si="65"/>
        <v>1</v>
      </c>
      <c r="AC185" s="465">
        <f t="shared" si="66"/>
        <v>0.5581960711509435</v>
      </c>
      <c r="AD185" s="466">
        <f>+L185/$J185</f>
        <v>0.18476668031919646</v>
      </c>
      <c r="AE185" s="466">
        <f t="shared" si="72"/>
        <v>0.1573602899674143</v>
      </c>
      <c r="AF185" s="466">
        <f t="shared" si="72"/>
        <v>2.6174143223102721E-2</v>
      </c>
      <c r="AG185" s="466">
        <f t="shared" si="71"/>
        <v>4.6213006740185025E-2</v>
      </c>
      <c r="AH185" s="466">
        <f t="shared" si="73"/>
        <v>6.5703716054363176E-3</v>
      </c>
      <c r="AI185" s="466">
        <f t="shared" si="73"/>
        <v>1.9885767479674084E-2</v>
      </c>
      <c r="AJ185" s="466">
        <f t="shared" si="62"/>
        <v>8.0463405867713588E-4</v>
      </c>
      <c r="AK185" s="467">
        <f t="shared" si="54"/>
        <v>2.9035455370474139E-5</v>
      </c>
    </row>
    <row r="186" spans="1:37" s="468" customFormat="1" ht="11.45" customHeight="1" x14ac:dyDescent="0.25">
      <c r="A186" s="458">
        <v>2000</v>
      </c>
      <c r="B186" s="459" t="s">
        <v>487</v>
      </c>
      <c r="C186" s="458" t="s">
        <v>560</v>
      </c>
      <c r="D186" s="460" t="s">
        <v>10</v>
      </c>
      <c r="E186" s="460" t="s">
        <v>199</v>
      </c>
      <c r="F186" s="461" t="s">
        <v>314</v>
      </c>
      <c r="G186" s="440">
        <v>0.42809459999999999</v>
      </c>
      <c r="H186" s="441">
        <v>0.29055809999999999</v>
      </c>
      <c r="I186" s="442">
        <v>0.25042389999999998</v>
      </c>
      <c r="J186" s="391">
        <v>0.18387970000000001</v>
      </c>
      <c r="K186" s="462">
        <v>0.12453400000000001</v>
      </c>
      <c r="L186" s="395">
        <v>9.6589999999999992E-3</v>
      </c>
      <c r="M186" s="395">
        <v>3.1271199999999999E-2</v>
      </c>
      <c r="N186" s="395">
        <v>5.6309000000000003E-3</v>
      </c>
      <c r="O186" s="395">
        <v>7.3179999999999999E-3</v>
      </c>
      <c r="P186" s="395">
        <v>1.3715999999999999E-3</v>
      </c>
      <c r="Q186" s="395">
        <v>3.8969E-3</v>
      </c>
      <c r="R186" s="395">
        <v>1.984E-4</v>
      </c>
      <c r="S186" s="463">
        <f t="shared" si="58"/>
        <v>-2.9999999998087112E-7</v>
      </c>
      <c r="T186" s="463">
        <v>0.25043260000000001</v>
      </c>
      <c r="U186" s="441"/>
      <c r="V186" s="458">
        <v>2000</v>
      </c>
      <c r="W186" s="459" t="s">
        <v>487</v>
      </c>
      <c r="X186" s="458" t="s">
        <v>560</v>
      </c>
      <c r="Y186" s="460" t="s">
        <v>10</v>
      </c>
      <c r="Z186" s="460" t="s">
        <v>199</v>
      </c>
      <c r="AA186" s="461" t="s">
        <v>314</v>
      </c>
      <c r="AB186" s="464">
        <f t="shared" si="65"/>
        <v>1</v>
      </c>
      <c r="AC186" s="465">
        <f t="shared" si="66"/>
        <v>0.67725801162390409</v>
      </c>
      <c r="AD186" s="466">
        <f>+L186/$J186</f>
        <v>5.2528908846381624E-2</v>
      </c>
      <c r="AE186" s="466">
        <f t="shared" si="72"/>
        <v>0.17006336207857636</v>
      </c>
      <c r="AF186" s="466">
        <f t="shared" si="72"/>
        <v>3.0622738670989785E-2</v>
      </c>
      <c r="AG186" s="466">
        <f t="shared" si="71"/>
        <v>3.9797759078353943E-2</v>
      </c>
      <c r="AH186" s="466">
        <f t="shared" si="73"/>
        <v>7.4592246996269835E-3</v>
      </c>
      <c r="AI186" s="466">
        <f t="shared" si="73"/>
        <v>2.1192660201207636E-2</v>
      </c>
      <c r="AJ186" s="466">
        <f t="shared" si="62"/>
        <v>1.0789663024249007E-3</v>
      </c>
      <c r="AK186" s="467">
        <f t="shared" si="54"/>
        <v>-1.6315014652601434E-6</v>
      </c>
    </row>
    <row r="187" spans="1:37" s="468" customFormat="1" ht="11.45" customHeight="1" x14ac:dyDescent="0.25">
      <c r="A187" s="458">
        <v>1995</v>
      </c>
      <c r="B187" s="459" t="s">
        <v>487</v>
      </c>
      <c r="C187" s="458" t="s">
        <v>560</v>
      </c>
      <c r="D187" s="460" t="s">
        <v>12</v>
      </c>
      <c r="E187" s="460" t="s">
        <v>200</v>
      </c>
      <c r="F187" s="461" t="s">
        <v>314</v>
      </c>
      <c r="G187" s="440">
        <v>0.4219408</v>
      </c>
      <c r="H187" s="441">
        <v>0.27934779999999998</v>
      </c>
      <c r="I187" s="442">
        <v>0.23904549999999999</v>
      </c>
      <c r="J187" s="391">
        <v>0.19264529999999999</v>
      </c>
      <c r="K187" s="462">
        <v>0.13265840000000001</v>
      </c>
      <c r="L187" s="395"/>
      <c r="M187" s="395">
        <v>2.68591E-2</v>
      </c>
      <c r="N187" s="395">
        <v>5.3375999999999996E-3</v>
      </c>
      <c r="O187" s="395">
        <v>1.71667E-2</v>
      </c>
      <c r="P187" s="395">
        <v>1.1908999999999999E-3</v>
      </c>
      <c r="Q187" s="395">
        <v>6.1815000000000004E-3</v>
      </c>
      <c r="R187" s="395">
        <v>3.2510999999999998E-3</v>
      </c>
      <c r="S187" s="463">
        <f t="shared" si="58"/>
        <v>0</v>
      </c>
      <c r="T187" s="463">
        <v>0.2435184</v>
      </c>
      <c r="U187" s="441"/>
      <c r="V187" s="458">
        <v>1995</v>
      </c>
      <c r="W187" s="459" t="s">
        <v>487</v>
      </c>
      <c r="X187" s="458" t="s">
        <v>560</v>
      </c>
      <c r="Y187" s="460" t="s">
        <v>12</v>
      </c>
      <c r="Z187" s="460" t="s">
        <v>200</v>
      </c>
      <c r="AA187" s="461" t="s">
        <v>314</v>
      </c>
      <c r="AB187" s="464">
        <f t="shared" si="65"/>
        <v>1</v>
      </c>
      <c r="AC187" s="465">
        <f t="shared" si="66"/>
        <v>0.68861477544482019</v>
      </c>
      <c r="AD187" s="466"/>
      <c r="AE187" s="466">
        <f t="shared" si="72"/>
        <v>0.1394225553387495</v>
      </c>
      <c r="AF187" s="466">
        <f t="shared" si="72"/>
        <v>2.7706878911657851E-2</v>
      </c>
      <c r="AG187" s="466">
        <f t="shared" si="71"/>
        <v>8.9110401343816856E-2</v>
      </c>
      <c r="AH187" s="466">
        <f t="shared" si="73"/>
        <v>6.1818274310351719E-3</v>
      </c>
      <c r="AI187" s="466">
        <f t="shared" si="73"/>
        <v>3.2087468523758433E-2</v>
      </c>
      <c r="AJ187" s="466">
        <f t="shared" si="62"/>
        <v>1.68760930061621E-2</v>
      </c>
      <c r="AK187" s="467">
        <f t="shared" si="54"/>
        <v>0</v>
      </c>
    </row>
    <row r="188" spans="1:37" s="468" customFormat="1" ht="11.45" customHeight="1" x14ac:dyDescent="0.25">
      <c r="A188" s="458">
        <v>1991</v>
      </c>
      <c r="B188" s="459" t="s">
        <v>487</v>
      </c>
      <c r="C188" s="458" t="s">
        <v>560</v>
      </c>
      <c r="D188" s="460" t="s">
        <v>14</v>
      </c>
      <c r="E188" s="460" t="s">
        <v>201</v>
      </c>
      <c r="F188" s="461" t="s">
        <v>314</v>
      </c>
      <c r="G188" s="440">
        <v>0.39168389999999997</v>
      </c>
      <c r="H188" s="441">
        <v>0.27111200000000002</v>
      </c>
      <c r="I188" s="442">
        <v>0.2312411</v>
      </c>
      <c r="J188" s="391">
        <v>0.17193659999999999</v>
      </c>
      <c r="K188" s="462">
        <v>0.13282240000000001</v>
      </c>
      <c r="L188" s="395"/>
      <c r="M188" s="395">
        <v>2.4703099999999999E-2</v>
      </c>
      <c r="N188" s="395"/>
      <c r="O188" s="395"/>
      <c r="P188" s="395"/>
      <c r="Q188" s="395"/>
      <c r="R188" s="395">
        <v>1.44111E-2</v>
      </c>
      <c r="S188" s="463">
        <f t="shared" si="58"/>
        <v>0</v>
      </c>
      <c r="T188" s="463">
        <v>0.2268597</v>
      </c>
      <c r="U188" s="441"/>
      <c r="V188" s="458">
        <v>1991</v>
      </c>
      <c r="W188" s="459" t="s">
        <v>487</v>
      </c>
      <c r="X188" s="458" t="s">
        <v>560</v>
      </c>
      <c r="Y188" s="460" t="s">
        <v>14</v>
      </c>
      <c r="Z188" s="460" t="s">
        <v>201</v>
      </c>
      <c r="AA188" s="461" t="s">
        <v>314</v>
      </c>
      <c r="AB188" s="464">
        <f t="shared" si="65"/>
        <v>1</v>
      </c>
      <c r="AC188" s="465">
        <f t="shared" si="66"/>
        <v>0.7725080058579733</v>
      </c>
      <c r="AD188" s="466"/>
      <c r="AE188" s="466">
        <f>+M188/$J188</f>
        <v>0.14367563392552837</v>
      </c>
      <c r="AF188" s="466"/>
      <c r="AG188" s="466"/>
      <c r="AH188" s="466"/>
      <c r="AI188" s="466"/>
      <c r="AJ188" s="466">
        <f t="shared" si="62"/>
        <v>8.3816360216498409E-2</v>
      </c>
      <c r="AK188" s="467">
        <f t="shared" si="54"/>
        <v>0</v>
      </c>
    </row>
    <row r="189" spans="1:37" s="468" customFormat="1" ht="11.45" customHeight="1" x14ac:dyDescent="0.25">
      <c r="A189" s="458">
        <v>1986</v>
      </c>
      <c r="B189" s="459" t="s">
        <v>487</v>
      </c>
      <c r="C189" s="458" t="s">
        <v>560</v>
      </c>
      <c r="D189" s="460" t="s">
        <v>16</v>
      </c>
      <c r="E189" s="460" t="s">
        <v>202</v>
      </c>
      <c r="F189" s="461" t="s">
        <v>314</v>
      </c>
      <c r="G189" s="440">
        <v>0.3616259</v>
      </c>
      <c r="H189" s="441">
        <v>0.26179530000000001</v>
      </c>
      <c r="I189" s="442">
        <v>0.23396130000000001</v>
      </c>
      <c r="J189" s="391">
        <v>0.14003660000000001</v>
      </c>
      <c r="K189" s="462">
        <v>1.07676E-2</v>
      </c>
      <c r="L189" s="395"/>
      <c r="M189" s="395">
        <v>1.96221E-2</v>
      </c>
      <c r="N189" s="395"/>
      <c r="O189" s="395">
        <v>4.3124000000000001E-3</v>
      </c>
      <c r="P189" s="395"/>
      <c r="Q189" s="395"/>
      <c r="R189" s="395">
        <v>0.1053346</v>
      </c>
      <c r="S189" s="463">
        <f t="shared" si="58"/>
        <v>-1.0000000000287557E-7</v>
      </c>
      <c r="T189" s="463">
        <v>0.24151210000000001</v>
      </c>
      <c r="U189" s="441"/>
      <c r="V189" s="458">
        <v>1986</v>
      </c>
      <c r="W189" s="459" t="s">
        <v>487</v>
      </c>
      <c r="X189" s="458" t="s">
        <v>560</v>
      </c>
      <c r="Y189" s="460" t="s">
        <v>16</v>
      </c>
      <c r="Z189" s="460" t="s">
        <v>202</v>
      </c>
      <c r="AA189" s="461" t="s">
        <v>314</v>
      </c>
      <c r="AB189" s="464">
        <f t="shared" si="65"/>
        <v>1</v>
      </c>
      <c r="AC189" s="465">
        <f t="shared" si="66"/>
        <v>7.6891326981660513E-2</v>
      </c>
      <c r="AD189" s="466"/>
      <c r="AE189" s="466">
        <f>+M189/$J189</f>
        <v>0.14012122545106065</v>
      </c>
      <c r="AF189" s="466"/>
      <c r="AG189" s="466">
        <f>+O189/$J189</f>
        <v>3.0794806500586275E-2</v>
      </c>
      <c r="AH189" s="466"/>
      <c r="AI189" s="466"/>
      <c r="AJ189" s="466">
        <f t="shared" si="62"/>
        <v>0.75219335516572094</v>
      </c>
      <c r="AK189" s="467">
        <f t="shared" si="54"/>
        <v>-7.1409902835384287E-7</v>
      </c>
    </row>
    <row r="190" spans="1:37" s="468" customFormat="1" ht="11.45" customHeight="1" x14ac:dyDescent="0.25">
      <c r="A190" s="496">
        <v>1979</v>
      </c>
      <c r="B190" s="497" t="s">
        <v>487</v>
      </c>
      <c r="C190" s="496" t="s">
        <v>560</v>
      </c>
      <c r="D190" s="498" t="s">
        <v>18</v>
      </c>
      <c r="E190" s="498" t="s">
        <v>203</v>
      </c>
      <c r="F190" s="499" t="s">
        <v>314</v>
      </c>
      <c r="G190" s="443">
        <v>0.37214989999999998</v>
      </c>
      <c r="H190" s="444">
        <v>0.27346160000000003</v>
      </c>
      <c r="I190" s="445">
        <v>0.2237355</v>
      </c>
      <c r="J190" s="400">
        <v>0.12656310000000001</v>
      </c>
      <c r="K190" s="501">
        <v>8.7151999999999993E-3</v>
      </c>
      <c r="L190" s="401"/>
      <c r="M190" s="401">
        <v>1.5558600000000001E-2</v>
      </c>
      <c r="N190" s="401"/>
      <c r="O190" s="401"/>
      <c r="P190" s="401"/>
      <c r="Q190" s="401"/>
      <c r="R190" s="401">
        <v>0.1022893</v>
      </c>
      <c r="S190" s="502">
        <f t="shared" si="58"/>
        <v>0</v>
      </c>
      <c r="T190" s="502">
        <v>0.25603710000000002</v>
      </c>
      <c r="U190" s="441"/>
      <c r="V190" s="496">
        <v>1979</v>
      </c>
      <c r="W190" s="497" t="s">
        <v>487</v>
      </c>
      <c r="X190" s="496" t="s">
        <v>560</v>
      </c>
      <c r="Y190" s="498" t="s">
        <v>18</v>
      </c>
      <c r="Z190" s="498" t="s">
        <v>203</v>
      </c>
      <c r="AA190" s="499" t="s">
        <v>314</v>
      </c>
      <c r="AB190" s="503">
        <f t="shared" si="65"/>
        <v>1</v>
      </c>
      <c r="AC190" s="504">
        <f t="shared" si="66"/>
        <v>6.8860513056333159E-2</v>
      </c>
      <c r="AD190" s="505"/>
      <c r="AE190" s="505">
        <f>+M190/$J190</f>
        <v>0.1229315653614679</v>
      </c>
      <c r="AF190" s="505"/>
      <c r="AG190" s="505"/>
      <c r="AH190" s="505"/>
      <c r="AI190" s="505"/>
      <c r="AJ190" s="505">
        <f t="shared" si="62"/>
        <v>0.8082079215821989</v>
      </c>
      <c r="AK190" s="506">
        <f t="shared" si="54"/>
        <v>0</v>
      </c>
    </row>
    <row r="191" spans="1:37" s="468" customFormat="1" ht="11.45" customHeight="1" x14ac:dyDescent="0.25">
      <c r="A191" s="458">
        <v>2013</v>
      </c>
      <c r="B191" s="459" t="s">
        <v>488</v>
      </c>
      <c r="C191" s="458" t="s">
        <v>564</v>
      </c>
      <c r="D191" s="460" t="s">
        <v>20</v>
      </c>
      <c r="E191" s="460" t="s">
        <v>204</v>
      </c>
      <c r="F191" s="461" t="s">
        <v>314</v>
      </c>
      <c r="G191" s="440">
        <v>0.51437069999999996</v>
      </c>
      <c r="H191" s="441">
        <v>0.48158590000000001</v>
      </c>
      <c r="I191" s="442">
        <v>0.46680899999999997</v>
      </c>
      <c r="J191" s="391">
        <v>0.116475</v>
      </c>
      <c r="K191" s="462">
        <v>9.4414799999999993E-2</v>
      </c>
      <c r="L191" s="395"/>
      <c r="M191" s="395">
        <v>3.1608000000000001E-3</v>
      </c>
      <c r="N191" s="395">
        <v>1.47032E-2</v>
      </c>
      <c r="O191" s="395"/>
      <c r="P191" s="395">
        <v>7.6699999999999994E-5</v>
      </c>
      <c r="Q191" s="395">
        <v>3.9678999999999999E-3</v>
      </c>
      <c r="R191" s="395">
        <v>1.515E-4</v>
      </c>
      <c r="S191" s="463">
        <f t="shared" si="58"/>
        <v>1.0000000000287557E-7</v>
      </c>
      <c r="T191" s="463">
        <v>8.9320899999999995E-2</v>
      </c>
      <c r="U191" s="441"/>
      <c r="V191" s="458">
        <v>2013</v>
      </c>
      <c r="W191" s="459" t="s">
        <v>488</v>
      </c>
      <c r="X191" s="458" t="s">
        <v>564</v>
      </c>
      <c r="Y191" s="460" t="s">
        <v>20</v>
      </c>
      <c r="Z191" s="460" t="s">
        <v>204</v>
      </c>
      <c r="AA191" s="461" t="s">
        <v>314</v>
      </c>
      <c r="AB191" s="464">
        <f t="shared" si="65"/>
        <v>1</v>
      </c>
      <c r="AC191" s="465">
        <f t="shared" si="66"/>
        <v>0.81060141661300711</v>
      </c>
      <c r="AD191" s="466"/>
      <c r="AE191" s="466">
        <f>+M191/$J191</f>
        <v>2.7137153895685773E-2</v>
      </c>
      <c r="AF191" s="466">
        <f>+N191/$J191</f>
        <v>0.12623481433784073</v>
      </c>
      <c r="AG191" s="466"/>
      <c r="AH191" s="466">
        <f t="shared" ref="AH191:AI193" si="74">+P191/$J191</f>
        <v>6.5851040995921865E-4</v>
      </c>
      <c r="AI191" s="466">
        <f t="shared" si="74"/>
        <v>3.4066537883666023E-2</v>
      </c>
      <c r="AJ191" s="466">
        <f t="shared" si="62"/>
        <v>1.3007083065035415E-3</v>
      </c>
      <c r="AK191" s="467">
        <f t="shared" si="54"/>
        <v>8.5855333775697318E-7</v>
      </c>
    </row>
    <row r="192" spans="1:37" s="468" customFormat="1" ht="11.45" customHeight="1" x14ac:dyDescent="0.25">
      <c r="A192" s="458">
        <v>2010</v>
      </c>
      <c r="B192" s="459" t="s">
        <v>488</v>
      </c>
      <c r="C192" s="458" t="s">
        <v>564</v>
      </c>
      <c r="D192" s="460" t="s">
        <v>4</v>
      </c>
      <c r="E192" s="460" t="s">
        <v>205</v>
      </c>
      <c r="F192" s="461" t="s">
        <v>314</v>
      </c>
      <c r="G192" s="440">
        <v>0.51166929999999999</v>
      </c>
      <c r="H192" s="441">
        <v>0.48177439999999999</v>
      </c>
      <c r="I192" s="442">
        <v>0.4709044</v>
      </c>
      <c r="J192" s="391">
        <v>0.1245248</v>
      </c>
      <c r="K192" s="462">
        <v>0.101531</v>
      </c>
      <c r="L192" s="395"/>
      <c r="M192" s="395">
        <v>1.03964E-2</v>
      </c>
      <c r="N192" s="395">
        <v>5.9528999999999997E-3</v>
      </c>
      <c r="O192" s="395"/>
      <c r="P192" s="395">
        <v>5.4160000000000005E-4</v>
      </c>
      <c r="Q192" s="395">
        <v>5.7653000000000001E-3</v>
      </c>
      <c r="R192" s="395">
        <v>3.3750000000000002E-4</v>
      </c>
      <c r="S192" s="463">
        <f t="shared" si="58"/>
        <v>1.0000000000287557E-7</v>
      </c>
      <c r="T192" s="463">
        <v>7.1976799999999994E-2</v>
      </c>
      <c r="U192" s="441"/>
      <c r="V192" s="458">
        <v>2010</v>
      </c>
      <c r="W192" s="459" t="s">
        <v>488</v>
      </c>
      <c r="X192" s="458" t="s">
        <v>564</v>
      </c>
      <c r="Y192" s="460" t="s">
        <v>4</v>
      </c>
      <c r="Z192" s="460" t="s">
        <v>205</v>
      </c>
      <c r="AA192" s="461" t="s">
        <v>314</v>
      </c>
      <c r="AB192" s="464">
        <f t="shared" si="65"/>
        <v>1</v>
      </c>
      <c r="AC192" s="465">
        <f t="shared" si="66"/>
        <v>0.81534762553322704</v>
      </c>
      <c r="AD192" s="466"/>
      <c r="AE192" s="466">
        <f>+M192/$J192</f>
        <v>8.3488590224597828E-2</v>
      </c>
      <c r="AF192" s="466">
        <f>+N192/$J192</f>
        <v>4.7804935241815283E-2</v>
      </c>
      <c r="AG192" s="466"/>
      <c r="AH192" s="466">
        <f t="shared" si="74"/>
        <v>4.349334429768207E-3</v>
      </c>
      <c r="AI192" s="466">
        <f t="shared" si="74"/>
        <v>4.6298408027959086E-2</v>
      </c>
      <c r="AJ192" s="466">
        <f t="shared" si="62"/>
        <v>2.7103034897466207E-3</v>
      </c>
      <c r="AK192" s="467">
        <f t="shared" si="54"/>
        <v>8.0305288585602597E-7</v>
      </c>
    </row>
    <row r="193" spans="1:37" s="468" customFormat="1" ht="11.45" customHeight="1" x14ac:dyDescent="0.25">
      <c r="A193" s="458">
        <v>2007</v>
      </c>
      <c r="B193" s="459" t="s">
        <v>488</v>
      </c>
      <c r="C193" s="458" t="s">
        <v>564</v>
      </c>
      <c r="D193" s="460" t="s">
        <v>6</v>
      </c>
      <c r="E193" s="460" t="s">
        <v>206</v>
      </c>
      <c r="F193" s="461" t="s">
        <v>314</v>
      </c>
      <c r="G193" s="440">
        <v>0.5157081</v>
      </c>
      <c r="H193" s="441">
        <v>0.4942009</v>
      </c>
      <c r="I193" s="442">
        <v>0.48087970000000002</v>
      </c>
      <c r="J193" s="391">
        <v>0.1274952</v>
      </c>
      <c r="K193" s="462">
        <v>0.10979990000000001</v>
      </c>
      <c r="L193" s="395"/>
      <c r="M193" s="395"/>
      <c r="N193" s="395">
        <v>4.2529999999999998E-3</v>
      </c>
      <c r="O193" s="395"/>
      <c r="P193" s="395">
        <v>6.6699999999999995E-4</v>
      </c>
      <c r="Q193" s="395">
        <v>1.0733899999999999E-2</v>
      </c>
      <c r="R193" s="395">
        <v>2.0414000000000001E-3</v>
      </c>
      <c r="S193" s="463">
        <f t="shared" si="58"/>
        <v>0</v>
      </c>
      <c r="T193" s="463">
        <v>6.7524799999999996E-2</v>
      </c>
      <c r="U193" s="441"/>
      <c r="V193" s="458">
        <v>2007</v>
      </c>
      <c r="W193" s="459" t="s">
        <v>488</v>
      </c>
      <c r="X193" s="458" t="s">
        <v>564</v>
      </c>
      <c r="Y193" s="460" t="s">
        <v>6</v>
      </c>
      <c r="Z193" s="460" t="s">
        <v>206</v>
      </c>
      <c r="AA193" s="461" t="s">
        <v>314</v>
      </c>
      <c r="AB193" s="464">
        <f t="shared" si="65"/>
        <v>1</v>
      </c>
      <c r="AC193" s="465">
        <f t="shared" si="66"/>
        <v>0.86120810822681959</v>
      </c>
      <c r="AD193" s="466"/>
      <c r="AE193" s="466"/>
      <c r="AF193" s="466">
        <f>+N193/$J193</f>
        <v>3.3358118580150468E-2</v>
      </c>
      <c r="AG193" s="466"/>
      <c r="AH193" s="466">
        <f t="shared" si="74"/>
        <v>5.2315695022243968E-3</v>
      </c>
      <c r="AI193" s="466">
        <f t="shared" si="74"/>
        <v>8.419062050963487E-2</v>
      </c>
      <c r="AJ193" s="466">
        <f t="shared" si="62"/>
        <v>1.6011583181170741E-2</v>
      </c>
      <c r="AK193" s="467">
        <f t="shared" si="54"/>
        <v>0</v>
      </c>
    </row>
    <row r="194" spans="1:37" s="637" customFormat="1" ht="11.45" customHeight="1" x14ac:dyDescent="0.25">
      <c r="A194" s="537">
        <v>2013</v>
      </c>
      <c r="B194" s="538" t="s">
        <v>489</v>
      </c>
      <c r="C194" s="537" t="s">
        <v>564</v>
      </c>
      <c r="D194" s="539" t="s">
        <v>20</v>
      </c>
      <c r="E194" s="539" t="s">
        <v>207</v>
      </c>
      <c r="F194" s="540" t="s">
        <v>415</v>
      </c>
      <c r="G194" s="541">
        <v>0.47173229999999999</v>
      </c>
      <c r="H194" s="542">
        <v>0.46341130000000003</v>
      </c>
      <c r="I194" s="543">
        <v>0.46341130000000003</v>
      </c>
      <c r="J194" s="402">
        <v>3.8959599999999997E-2</v>
      </c>
      <c r="K194" s="544">
        <v>3.7442599999999999E-2</v>
      </c>
      <c r="L194" s="403"/>
      <c r="M194" s="403"/>
      <c r="N194" s="403"/>
      <c r="O194" s="403"/>
      <c r="P194" s="403"/>
      <c r="Q194" s="403"/>
      <c r="R194" s="403">
        <v>1.5171E-3</v>
      </c>
      <c r="S194" s="545">
        <f t="shared" si="58"/>
        <v>-1.0000000000287557E-7</v>
      </c>
      <c r="T194" s="545"/>
      <c r="U194" s="487"/>
      <c r="V194" s="537">
        <v>2013</v>
      </c>
      <c r="W194" s="538" t="s">
        <v>489</v>
      </c>
      <c r="X194" s="537" t="s">
        <v>564</v>
      </c>
      <c r="Y194" s="539" t="s">
        <v>20</v>
      </c>
      <c r="Z194" s="539" t="s">
        <v>207</v>
      </c>
      <c r="AA194" s="540" t="s">
        <v>415</v>
      </c>
      <c r="AB194" s="546">
        <f t="shared" si="65"/>
        <v>1</v>
      </c>
      <c r="AC194" s="547">
        <f t="shared" si="66"/>
        <v>0.96106222856497503</v>
      </c>
      <c r="AD194" s="548"/>
      <c r="AE194" s="548"/>
      <c r="AF194" s="548"/>
      <c r="AG194" s="548"/>
      <c r="AH194" s="548"/>
      <c r="AI194" s="548"/>
      <c r="AJ194" s="548">
        <f t="shared" si="62"/>
        <v>3.8940338196490724E-2</v>
      </c>
      <c r="AK194" s="549">
        <f t="shared" si="54"/>
        <v>-2.5667614658164695E-6</v>
      </c>
    </row>
    <row r="195" spans="1:37" s="637" customFormat="1" ht="11.45" customHeight="1" x14ac:dyDescent="0.25">
      <c r="A195" s="550">
        <v>2010</v>
      </c>
      <c r="B195" s="551" t="s">
        <v>489</v>
      </c>
      <c r="C195" s="550" t="s">
        <v>564</v>
      </c>
      <c r="D195" s="552" t="s">
        <v>4</v>
      </c>
      <c r="E195" s="552" t="s">
        <v>208</v>
      </c>
      <c r="F195" s="553" t="s">
        <v>415</v>
      </c>
      <c r="G195" s="554">
        <v>0.4713852</v>
      </c>
      <c r="H195" s="555">
        <v>0.46909970000000001</v>
      </c>
      <c r="I195" s="556">
        <v>0.46909970000000001</v>
      </c>
      <c r="J195" s="398">
        <v>4.2142699999999998E-2</v>
      </c>
      <c r="K195" s="557">
        <v>4.0106500000000003E-2</v>
      </c>
      <c r="L195" s="399"/>
      <c r="M195" s="399"/>
      <c r="N195" s="399"/>
      <c r="O195" s="399"/>
      <c r="P195" s="399"/>
      <c r="Q195" s="399"/>
      <c r="R195" s="399">
        <v>2.0362000000000002E-3</v>
      </c>
      <c r="S195" s="558">
        <f t="shared" si="58"/>
        <v>0</v>
      </c>
      <c r="T195" s="558"/>
      <c r="U195" s="487"/>
      <c r="V195" s="550">
        <v>2010</v>
      </c>
      <c r="W195" s="551" t="s">
        <v>489</v>
      </c>
      <c r="X195" s="550" t="s">
        <v>564</v>
      </c>
      <c r="Y195" s="552" t="s">
        <v>4</v>
      </c>
      <c r="Z195" s="552" t="s">
        <v>208</v>
      </c>
      <c r="AA195" s="553" t="s">
        <v>415</v>
      </c>
      <c r="AB195" s="559">
        <f t="shared" si="65"/>
        <v>1</v>
      </c>
      <c r="AC195" s="560">
        <f t="shared" si="66"/>
        <v>0.95168320966620568</v>
      </c>
      <c r="AD195" s="561"/>
      <c r="AE195" s="561"/>
      <c r="AF195" s="561"/>
      <c r="AG195" s="561"/>
      <c r="AH195" s="561"/>
      <c r="AI195" s="561"/>
      <c r="AJ195" s="561">
        <f t="shared" si="62"/>
        <v>4.831679033379447E-2</v>
      </c>
      <c r="AK195" s="562">
        <f t="shared" si="54"/>
        <v>0</v>
      </c>
    </row>
    <row r="196" spans="1:37" s="468" customFormat="1" ht="11.45" customHeight="1" x14ac:dyDescent="0.25">
      <c r="A196" s="458">
        <v>2013</v>
      </c>
      <c r="B196" s="459" t="s">
        <v>490</v>
      </c>
      <c r="C196" s="458" t="s">
        <v>564</v>
      </c>
      <c r="D196" s="460" t="s">
        <v>20</v>
      </c>
      <c r="E196" s="460" t="s">
        <v>209</v>
      </c>
      <c r="F196" s="461" t="s">
        <v>314</v>
      </c>
      <c r="G196" s="440">
        <v>0.48266500000000001</v>
      </c>
      <c r="H196" s="441">
        <v>0.46520729999999999</v>
      </c>
      <c r="I196" s="442">
        <v>0.45481830000000001</v>
      </c>
      <c r="J196" s="391">
        <v>7.2697300000000006E-2</v>
      </c>
      <c r="K196" s="462">
        <v>4.0367100000000003E-2</v>
      </c>
      <c r="L196" s="395"/>
      <c r="M196" s="395">
        <v>4.0918999999999999E-3</v>
      </c>
      <c r="N196" s="395">
        <v>1.5644999999999999E-3</v>
      </c>
      <c r="O196" s="395"/>
      <c r="P196" s="395">
        <v>1.315E-4</v>
      </c>
      <c r="Q196" s="395">
        <v>2.6358900000000001E-2</v>
      </c>
      <c r="R196" s="395">
        <v>1.8340000000000001E-4</v>
      </c>
      <c r="S196" s="463">
        <f t="shared" si="58"/>
        <v>0</v>
      </c>
      <c r="T196" s="463">
        <v>4.9187599999999998E-2</v>
      </c>
      <c r="U196" s="441"/>
      <c r="V196" s="458">
        <v>2013</v>
      </c>
      <c r="W196" s="459" t="s">
        <v>490</v>
      </c>
      <c r="X196" s="458" t="s">
        <v>564</v>
      </c>
      <c r="Y196" s="460" t="s">
        <v>20</v>
      </c>
      <c r="Z196" s="460" t="s">
        <v>209</v>
      </c>
      <c r="AA196" s="461" t="s">
        <v>314</v>
      </c>
      <c r="AB196" s="464">
        <f t="shared" si="65"/>
        <v>1</v>
      </c>
      <c r="AC196" s="465">
        <f t="shared" si="66"/>
        <v>0.55527646831450406</v>
      </c>
      <c r="AD196" s="466"/>
      <c r="AE196" s="466">
        <f t="shared" ref="AE196:AF198" si="75">+M196/$J196</f>
        <v>5.6286822206601889E-2</v>
      </c>
      <c r="AF196" s="466">
        <f t="shared" si="75"/>
        <v>2.1520744236718556E-2</v>
      </c>
      <c r="AG196" s="466"/>
      <c r="AH196" s="466">
        <f t="shared" ref="AH196:AH204" si="76">+P196/$J196</f>
        <v>1.8088704807468776E-3</v>
      </c>
      <c r="AI196" s="466">
        <f t="shared" ref="AI196:AI204" si="77">+Q196/$J196</f>
        <v>0.36258430505672151</v>
      </c>
      <c r="AJ196" s="466">
        <f t="shared" si="62"/>
        <v>2.5227897047070524E-3</v>
      </c>
      <c r="AK196" s="467">
        <f t="shared" si="54"/>
        <v>0</v>
      </c>
    </row>
    <row r="197" spans="1:37" s="468" customFormat="1" ht="11.45" customHeight="1" x14ac:dyDescent="0.25">
      <c r="A197" s="458">
        <v>2010</v>
      </c>
      <c r="B197" s="459" t="s">
        <v>490</v>
      </c>
      <c r="C197" s="458" t="s">
        <v>564</v>
      </c>
      <c r="D197" s="460" t="s">
        <v>4</v>
      </c>
      <c r="E197" s="460" t="s">
        <v>210</v>
      </c>
      <c r="F197" s="461" t="s">
        <v>314</v>
      </c>
      <c r="G197" s="440">
        <v>0.49632700000000002</v>
      </c>
      <c r="H197" s="441">
        <v>0.47862149999999998</v>
      </c>
      <c r="I197" s="442">
        <v>0.47039449999999999</v>
      </c>
      <c r="J197" s="391">
        <v>8.0741900000000005E-2</v>
      </c>
      <c r="K197" s="462">
        <v>4.4962000000000002E-2</v>
      </c>
      <c r="L197" s="395"/>
      <c r="M197" s="395">
        <v>3.6765000000000001E-3</v>
      </c>
      <c r="N197" s="395">
        <v>2.0671999999999999E-3</v>
      </c>
      <c r="O197" s="395"/>
      <c r="P197" s="395">
        <v>4.5800000000000002E-5</v>
      </c>
      <c r="Q197" s="395">
        <v>2.9943600000000001E-2</v>
      </c>
      <c r="R197" s="395">
        <v>4.6900000000000002E-5</v>
      </c>
      <c r="S197" s="463">
        <f t="shared" si="58"/>
        <v>-9.9999999988997779E-8</v>
      </c>
      <c r="T197" s="463">
        <v>4.3676800000000002E-2</v>
      </c>
      <c r="U197" s="441"/>
      <c r="V197" s="458">
        <v>2010</v>
      </c>
      <c r="W197" s="459" t="s">
        <v>490</v>
      </c>
      <c r="X197" s="458" t="s">
        <v>564</v>
      </c>
      <c r="Y197" s="460" t="s">
        <v>4</v>
      </c>
      <c r="Z197" s="460" t="s">
        <v>210</v>
      </c>
      <c r="AA197" s="461" t="s">
        <v>314</v>
      </c>
      <c r="AB197" s="464">
        <f t="shared" si="65"/>
        <v>1</v>
      </c>
      <c r="AC197" s="465">
        <f t="shared" si="66"/>
        <v>0.55686081204430415</v>
      </c>
      <c r="AD197" s="466"/>
      <c r="AE197" s="466">
        <f t="shared" si="75"/>
        <v>4.5533979259839062E-2</v>
      </c>
      <c r="AF197" s="466">
        <f t="shared" si="75"/>
        <v>2.5602568183310026E-2</v>
      </c>
      <c r="AG197" s="466"/>
      <c r="AH197" s="466">
        <f t="shared" si="76"/>
        <v>5.6723956211087421E-4</v>
      </c>
      <c r="AI197" s="466">
        <f t="shared" si="77"/>
        <v>0.37085577624504745</v>
      </c>
      <c r="AJ197" s="466">
        <f t="shared" si="62"/>
        <v>5.8086321971615731E-4</v>
      </c>
      <c r="AK197" s="467">
        <f t="shared" si="54"/>
        <v>-1.238514327761564E-6</v>
      </c>
    </row>
    <row r="198" spans="1:37" s="468" customFormat="1" ht="11.45" customHeight="1" x14ac:dyDescent="0.25">
      <c r="A198" s="458">
        <v>2007</v>
      </c>
      <c r="B198" s="459" t="s">
        <v>490</v>
      </c>
      <c r="C198" s="458" t="s">
        <v>564</v>
      </c>
      <c r="D198" s="460" t="s">
        <v>6</v>
      </c>
      <c r="E198" s="460" t="s">
        <v>211</v>
      </c>
      <c r="F198" s="461" t="s">
        <v>314</v>
      </c>
      <c r="G198" s="440">
        <v>0.52374180000000004</v>
      </c>
      <c r="H198" s="441">
        <v>0.50751250000000003</v>
      </c>
      <c r="I198" s="442">
        <v>0.50013269999999999</v>
      </c>
      <c r="J198" s="391">
        <v>8.8885699999999998E-2</v>
      </c>
      <c r="K198" s="462">
        <v>5.4285E-2</v>
      </c>
      <c r="L198" s="395"/>
      <c r="M198" s="395">
        <v>4.0428E-3</v>
      </c>
      <c r="N198" s="395">
        <v>2.0330999999999999E-3</v>
      </c>
      <c r="O198" s="395"/>
      <c r="P198" s="395">
        <v>3.57E-5</v>
      </c>
      <c r="Q198" s="395">
        <v>2.8430500000000001E-2</v>
      </c>
      <c r="R198" s="395">
        <v>5.8799999999999999E-5</v>
      </c>
      <c r="S198" s="463">
        <f t="shared" si="58"/>
        <v>-2.0000000000575113E-7</v>
      </c>
      <c r="T198" s="463">
        <v>3.9085500000000002E-2</v>
      </c>
      <c r="U198" s="441"/>
      <c r="V198" s="458">
        <v>2007</v>
      </c>
      <c r="W198" s="459" t="s">
        <v>490</v>
      </c>
      <c r="X198" s="458" t="s">
        <v>564</v>
      </c>
      <c r="Y198" s="460" t="s">
        <v>6</v>
      </c>
      <c r="Z198" s="460" t="s">
        <v>211</v>
      </c>
      <c r="AA198" s="461" t="s">
        <v>314</v>
      </c>
      <c r="AB198" s="464">
        <f t="shared" si="65"/>
        <v>1</v>
      </c>
      <c r="AC198" s="465">
        <f t="shared" si="66"/>
        <v>0.61072815987273543</v>
      </c>
      <c r="AD198" s="466"/>
      <c r="AE198" s="466">
        <f t="shared" si="75"/>
        <v>4.5483131707350001E-2</v>
      </c>
      <c r="AF198" s="466">
        <f t="shared" si="75"/>
        <v>2.2873195575891285E-2</v>
      </c>
      <c r="AG198" s="466"/>
      <c r="AH198" s="466">
        <f t="shared" si="76"/>
        <v>4.0163940881379122E-4</v>
      </c>
      <c r="AI198" s="466">
        <f t="shared" si="77"/>
        <v>0.31985459978376723</v>
      </c>
      <c r="AJ198" s="466">
        <f t="shared" si="62"/>
        <v>6.6152373216389138E-4</v>
      </c>
      <c r="AK198" s="467">
        <f t="shared" si="54"/>
        <v>-2.2500807215219965E-6</v>
      </c>
    </row>
    <row r="199" spans="1:37" s="468" customFormat="1" ht="11.45" customHeight="1" x14ac:dyDescent="0.25">
      <c r="A199" s="458">
        <v>2004</v>
      </c>
      <c r="B199" s="459" t="s">
        <v>490</v>
      </c>
      <c r="C199" s="458" t="s">
        <v>564</v>
      </c>
      <c r="D199" s="460" t="s">
        <v>8</v>
      </c>
      <c r="E199" s="460" t="s">
        <v>212</v>
      </c>
      <c r="F199" s="461" t="s">
        <v>314</v>
      </c>
      <c r="G199" s="440">
        <v>0.53556289999999995</v>
      </c>
      <c r="H199" s="441">
        <v>0.52552089999999996</v>
      </c>
      <c r="I199" s="442">
        <v>0.51904110000000003</v>
      </c>
      <c r="J199" s="391">
        <v>8.8256100000000004E-2</v>
      </c>
      <c r="K199" s="462">
        <v>5.7035200000000001E-2</v>
      </c>
      <c r="L199" s="395"/>
      <c r="M199" s="395"/>
      <c r="N199" s="395">
        <v>1.5029999999999999E-4</v>
      </c>
      <c r="O199" s="395"/>
      <c r="P199" s="395">
        <v>1.0699999999999999E-5</v>
      </c>
      <c r="Q199" s="395">
        <v>3.09562E-2</v>
      </c>
      <c r="R199" s="395">
        <v>1.038E-4</v>
      </c>
      <c r="S199" s="463">
        <f t="shared" si="58"/>
        <v>-1.0000000000287557E-7</v>
      </c>
      <c r="T199" s="463">
        <v>3.8345499999999998E-2</v>
      </c>
      <c r="U199" s="441"/>
      <c r="V199" s="458">
        <v>2004</v>
      </c>
      <c r="W199" s="459" t="s">
        <v>490</v>
      </c>
      <c r="X199" s="458" t="s">
        <v>564</v>
      </c>
      <c r="Y199" s="460" t="s">
        <v>8</v>
      </c>
      <c r="Z199" s="460" t="s">
        <v>212</v>
      </c>
      <c r="AA199" s="461" t="s">
        <v>314</v>
      </c>
      <c r="AB199" s="464">
        <f t="shared" ref="AB199:AB230" si="78">+J199/$J199</f>
        <v>1</v>
      </c>
      <c r="AC199" s="465">
        <f t="shared" si="66"/>
        <v>0.64624654839722129</v>
      </c>
      <c r="AD199" s="466"/>
      <c r="AE199" s="466"/>
      <c r="AF199" s="466">
        <f>+N199/$J199</f>
        <v>1.7029984329695056E-3</v>
      </c>
      <c r="AG199" s="466"/>
      <c r="AH199" s="466">
        <f t="shared" si="76"/>
        <v>1.2123807872770265E-4</v>
      </c>
      <c r="AI199" s="466">
        <f t="shared" si="77"/>
        <v>0.3507542254869635</v>
      </c>
      <c r="AJ199" s="466">
        <f t="shared" si="62"/>
        <v>1.1761226702743492E-3</v>
      </c>
      <c r="AK199" s="467">
        <f t="shared" ref="AK199:AK262" si="79">AB199-SUM(AC199:AJ199)</f>
        <v>-1.1330661564556976E-6</v>
      </c>
    </row>
    <row r="200" spans="1:37" s="468" customFormat="1" ht="11.45" customHeight="1" x14ac:dyDescent="0.25">
      <c r="A200" s="469">
        <v>2013</v>
      </c>
      <c r="B200" s="470" t="s">
        <v>491</v>
      </c>
      <c r="C200" s="469" t="s">
        <v>565</v>
      </c>
      <c r="D200" s="471" t="s">
        <v>20</v>
      </c>
      <c r="E200" s="471" t="s">
        <v>213</v>
      </c>
      <c r="F200" s="472" t="s">
        <v>314</v>
      </c>
      <c r="G200" s="473">
        <v>0.4840102</v>
      </c>
      <c r="H200" s="474">
        <v>0.31650859999999997</v>
      </c>
      <c r="I200" s="475">
        <v>0.31600879999999998</v>
      </c>
      <c r="J200" s="393">
        <v>0.2554361</v>
      </c>
      <c r="K200" s="476">
        <v>0.22527179999999999</v>
      </c>
      <c r="L200" s="394"/>
      <c r="M200" s="394">
        <v>1.1915E-2</v>
      </c>
      <c r="N200" s="394">
        <v>1.4494E-3</v>
      </c>
      <c r="O200" s="394">
        <v>4.4523000000000002E-3</v>
      </c>
      <c r="P200" s="394">
        <v>8.9190000000000005E-4</v>
      </c>
      <c r="Q200" s="394">
        <v>8.0336000000000001E-3</v>
      </c>
      <c r="R200" s="394">
        <v>3.4221999999999998E-3</v>
      </c>
      <c r="S200" s="477">
        <f t="shared" si="58"/>
        <v>-9.9999999947364415E-8</v>
      </c>
      <c r="T200" s="477">
        <v>2.36402E-2</v>
      </c>
      <c r="U200" s="441"/>
      <c r="V200" s="469">
        <v>2013</v>
      </c>
      <c r="W200" s="470" t="s">
        <v>491</v>
      </c>
      <c r="X200" s="469" t="s">
        <v>565</v>
      </c>
      <c r="Y200" s="471" t="s">
        <v>20</v>
      </c>
      <c r="Z200" s="471" t="s">
        <v>213</v>
      </c>
      <c r="AA200" s="472" t="s">
        <v>314</v>
      </c>
      <c r="AB200" s="478">
        <f t="shared" si="78"/>
        <v>1</v>
      </c>
      <c r="AC200" s="479">
        <f t="shared" ref="AC200:AC223" si="80">+K200/$J200</f>
        <v>0.88191058350796925</v>
      </c>
      <c r="AD200" s="480"/>
      <c r="AE200" s="480">
        <f t="shared" ref="AE200:AE232" si="81">+M200/$J200</f>
        <v>4.6645716874004886E-2</v>
      </c>
      <c r="AF200" s="480">
        <f>+N200/$J200</f>
        <v>5.6742175440354752E-3</v>
      </c>
      <c r="AG200" s="480">
        <f t="shared" ref="AG200:AG206" si="82">+O200/$J200</f>
        <v>1.7430190955781116E-2</v>
      </c>
      <c r="AH200" s="480">
        <f t="shared" si="76"/>
        <v>3.4916756088900513E-3</v>
      </c>
      <c r="AI200" s="480">
        <f t="shared" si="77"/>
        <v>3.1450527157281215E-2</v>
      </c>
      <c r="AJ200" s="480">
        <f t="shared" si="62"/>
        <v>1.3397479839380572E-2</v>
      </c>
      <c r="AK200" s="481">
        <f t="shared" si="79"/>
        <v>-3.9148734276572839E-7</v>
      </c>
    </row>
    <row r="201" spans="1:37" s="468" customFormat="1" ht="11.45" customHeight="1" x14ac:dyDescent="0.25">
      <c r="A201" s="458">
        <v>2010</v>
      </c>
      <c r="B201" s="459" t="s">
        <v>491</v>
      </c>
      <c r="C201" s="458" t="s">
        <v>565</v>
      </c>
      <c r="D201" s="460" t="s">
        <v>4</v>
      </c>
      <c r="E201" s="460" t="s">
        <v>214</v>
      </c>
      <c r="F201" s="461" t="s">
        <v>314</v>
      </c>
      <c r="G201" s="440">
        <v>0.4768522</v>
      </c>
      <c r="H201" s="441">
        <v>0.31096770000000001</v>
      </c>
      <c r="I201" s="442">
        <v>0.31002000000000002</v>
      </c>
      <c r="J201" s="391">
        <v>0.2521274</v>
      </c>
      <c r="K201" s="462">
        <v>0.22209090000000001</v>
      </c>
      <c r="L201" s="395"/>
      <c r="M201" s="395">
        <v>1.2518700000000001E-2</v>
      </c>
      <c r="N201" s="395">
        <v>1.3878E-3</v>
      </c>
      <c r="O201" s="395">
        <v>4.9458999999999996E-3</v>
      </c>
      <c r="P201" s="395">
        <v>7.3640000000000001E-4</v>
      </c>
      <c r="Q201" s="395">
        <v>7.1066999999999996E-3</v>
      </c>
      <c r="R201" s="395">
        <v>3.3409999999999998E-3</v>
      </c>
      <c r="S201" s="463">
        <f t="shared" si="58"/>
        <v>0</v>
      </c>
      <c r="T201" s="463">
        <v>3.4421899999999998E-2</v>
      </c>
      <c r="U201" s="441"/>
      <c r="V201" s="458">
        <v>2010</v>
      </c>
      <c r="W201" s="459" t="s">
        <v>491</v>
      </c>
      <c r="X201" s="458" t="s">
        <v>565</v>
      </c>
      <c r="Y201" s="460" t="s">
        <v>4</v>
      </c>
      <c r="Z201" s="460" t="s">
        <v>214</v>
      </c>
      <c r="AA201" s="461" t="s">
        <v>314</v>
      </c>
      <c r="AB201" s="464">
        <f t="shared" si="78"/>
        <v>1</v>
      </c>
      <c r="AC201" s="465">
        <f t="shared" si="80"/>
        <v>0.88086776764445274</v>
      </c>
      <c r="AD201" s="466"/>
      <c r="AE201" s="466">
        <f t="shared" si="81"/>
        <v>4.9652278966903239E-2</v>
      </c>
      <c r="AF201" s="466">
        <f>+N201/$J201</f>
        <v>5.5043600973158809E-3</v>
      </c>
      <c r="AG201" s="466">
        <f t="shared" si="82"/>
        <v>1.9616669985094835E-2</v>
      </c>
      <c r="AH201" s="466">
        <f t="shared" si="76"/>
        <v>2.9207456230461266E-3</v>
      </c>
      <c r="AI201" s="466">
        <f t="shared" si="77"/>
        <v>2.8186940411871138E-2</v>
      </c>
      <c r="AJ201" s="466">
        <f t="shared" si="62"/>
        <v>1.3251237271316009E-2</v>
      </c>
      <c r="AK201" s="467">
        <f t="shared" si="79"/>
        <v>0</v>
      </c>
    </row>
    <row r="202" spans="1:37" s="468" customFormat="1" ht="11.45" customHeight="1" x14ac:dyDescent="0.25">
      <c r="A202" s="458">
        <v>2007</v>
      </c>
      <c r="B202" s="459" t="s">
        <v>491</v>
      </c>
      <c r="C202" s="458" t="s">
        <v>565</v>
      </c>
      <c r="D202" s="460" t="s">
        <v>6</v>
      </c>
      <c r="E202" s="460" t="s">
        <v>215</v>
      </c>
      <c r="F202" s="461" t="s">
        <v>314</v>
      </c>
      <c r="G202" s="440">
        <v>0.48999389999999998</v>
      </c>
      <c r="H202" s="441">
        <v>0.31320700000000001</v>
      </c>
      <c r="I202" s="442">
        <v>0.31030649999999999</v>
      </c>
      <c r="J202" s="391">
        <v>0.27668690000000001</v>
      </c>
      <c r="K202" s="462">
        <v>0.24044170000000001</v>
      </c>
      <c r="L202" s="395"/>
      <c r="M202" s="395">
        <v>1.6701299999999999E-2</v>
      </c>
      <c r="N202" s="395">
        <v>2.2154000000000002E-3</v>
      </c>
      <c r="O202" s="395">
        <v>4.0466E-3</v>
      </c>
      <c r="P202" s="395">
        <v>1.2166E-3</v>
      </c>
      <c r="Q202" s="395">
        <v>9.2020999999999995E-3</v>
      </c>
      <c r="R202" s="395">
        <v>2.8633E-3</v>
      </c>
      <c r="S202" s="463">
        <f t="shared" si="58"/>
        <v>-1.0000000000287557E-7</v>
      </c>
      <c r="T202" s="463">
        <v>5.1793600000000002E-2</v>
      </c>
      <c r="U202" s="441"/>
      <c r="V202" s="458">
        <v>2007</v>
      </c>
      <c r="W202" s="459" t="s">
        <v>491</v>
      </c>
      <c r="X202" s="458" t="s">
        <v>565</v>
      </c>
      <c r="Y202" s="460" t="s">
        <v>6</v>
      </c>
      <c r="Z202" s="460" t="s">
        <v>215</v>
      </c>
      <c r="AA202" s="461" t="s">
        <v>314</v>
      </c>
      <c r="AB202" s="464">
        <f t="shared" si="78"/>
        <v>1</v>
      </c>
      <c r="AC202" s="465">
        <f t="shared" si="80"/>
        <v>0.86900283316629734</v>
      </c>
      <c r="AD202" s="466"/>
      <c r="AE202" s="466">
        <f t="shared" si="81"/>
        <v>6.0361730172263296E-2</v>
      </c>
      <c r="AF202" s="466">
        <f>+N202/$J202</f>
        <v>8.0068843158096759E-3</v>
      </c>
      <c r="AG202" s="466">
        <f t="shared" si="82"/>
        <v>1.4625195482691807E-2</v>
      </c>
      <c r="AH202" s="466">
        <f t="shared" si="76"/>
        <v>4.39702783182001E-3</v>
      </c>
      <c r="AI202" s="466">
        <f t="shared" si="77"/>
        <v>3.3258170155507902E-2</v>
      </c>
      <c r="AJ202" s="466">
        <f t="shared" si="62"/>
        <v>1.034852029496156E-2</v>
      </c>
      <c r="AK202" s="467">
        <f t="shared" si="79"/>
        <v>-3.6141935155775684E-7</v>
      </c>
    </row>
    <row r="203" spans="1:37" s="468" customFormat="1" ht="11.45" customHeight="1" x14ac:dyDescent="0.25">
      <c r="A203" s="458">
        <v>2004</v>
      </c>
      <c r="B203" s="459" t="s">
        <v>491</v>
      </c>
      <c r="C203" s="458" t="s">
        <v>565</v>
      </c>
      <c r="D203" s="460" t="s">
        <v>8</v>
      </c>
      <c r="E203" s="460" t="s">
        <v>216</v>
      </c>
      <c r="F203" s="461" t="s">
        <v>314</v>
      </c>
      <c r="G203" s="440">
        <v>0.52581160000000005</v>
      </c>
      <c r="H203" s="441">
        <v>0.32295580000000002</v>
      </c>
      <c r="I203" s="442">
        <v>0.31543549999999998</v>
      </c>
      <c r="J203" s="391">
        <v>0.32906200000000002</v>
      </c>
      <c r="K203" s="462">
        <v>0.28569600000000001</v>
      </c>
      <c r="L203" s="395">
        <v>2.8600000000000001E-3</v>
      </c>
      <c r="M203" s="395">
        <v>1.9492599999999999E-2</v>
      </c>
      <c r="N203" s="395">
        <v>1.3198999999999999E-3</v>
      </c>
      <c r="O203" s="395">
        <v>7.9465999999999998E-3</v>
      </c>
      <c r="P203" s="395">
        <v>3.6836999999999998E-3</v>
      </c>
      <c r="Q203" s="395">
        <v>6.2689E-3</v>
      </c>
      <c r="R203" s="395">
        <v>1.7944E-3</v>
      </c>
      <c r="S203" s="463">
        <f t="shared" si="58"/>
        <v>-1.0000000000287557E-7</v>
      </c>
      <c r="T203" s="463">
        <v>6.9106100000000004E-2</v>
      </c>
      <c r="U203" s="441"/>
      <c r="V203" s="458">
        <v>2004</v>
      </c>
      <c r="W203" s="459" t="s">
        <v>491</v>
      </c>
      <c r="X203" s="458" t="s">
        <v>565</v>
      </c>
      <c r="Y203" s="460" t="s">
        <v>8</v>
      </c>
      <c r="Z203" s="460" t="s">
        <v>216</v>
      </c>
      <c r="AA203" s="461" t="s">
        <v>314</v>
      </c>
      <c r="AB203" s="464">
        <f t="shared" si="78"/>
        <v>1</v>
      </c>
      <c r="AC203" s="465">
        <f t="shared" si="80"/>
        <v>0.86821328503443118</v>
      </c>
      <c r="AD203" s="466">
        <f>+L203/$J203</f>
        <v>8.6913712309534367E-3</v>
      </c>
      <c r="AE203" s="466">
        <f t="shared" si="81"/>
        <v>5.9236861138630401E-2</v>
      </c>
      <c r="AF203" s="466">
        <f>+N203/$J203</f>
        <v>4.0110982124949091E-3</v>
      </c>
      <c r="AG203" s="466">
        <f t="shared" si="82"/>
        <v>2.4149248469893209E-2</v>
      </c>
      <c r="AH203" s="466">
        <f t="shared" si="76"/>
        <v>1.1194546924287823E-2</v>
      </c>
      <c r="AI203" s="466">
        <f t="shared" si="77"/>
        <v>1.9050817171232168E-2</v>
      </c>
      <c r="AJ203" s="466">
        <f t="shared" si="62"/>
        <v>5.4530757121758209E-3</v>
      </c>
      <c r="AK203" s="467">
        <f t="shared" si="79"/>
        <v>-3.038940987742933E-7</v>
      </c>
    </row>
    <row r="204" spans="1:37" s="468" customFormat="1" ht="11.45" customHeight="1" x14ac:dyDescent="0.25">
      <c r="A204" s="458">
        <v>1999</v>
      </c>
      <c r="B204" s="459" t="s">
        <v>491</v>
      </c>
      <c r="C204" s="458" t="s">
        <v>565</v>
      </c>
      <c r="D204" s="460" t="s">
        <v>10</v>
      </c>
      <c r="E204" s="460" t="s">
        <v>217</v>
      </c>
      <c r="F204" s="461" t="s">
        <v>314</v>
      </c>
      <c r="G204" s="440">
        <v>0.47455989999999998</v>
      </c>
      <c r="H204" s="441">
        <v>0.29328369999999998</v>
      </c>
      <c r="I204" s="442">
        <v>0.28645350000000003</v>
      </c>
      <c r="J204" s="391">
        <v>0.30447540000000001</v>
      </c>
      <c r="K204" s="462">
        <v>0.25983899999999999</v>
      </c>
      <c r="L204" s="395">
        <v>2.9621000000000001E-3</v>
      </c>
      <c r="M204" s="395">
        <v>1.6985900000000002E-2</v>
      </c>
      <c r="N204" s="395"/>
      <c r="O204" s="395">
        <v>1.6041400000000001E-2</v>
      </c>
      <c r="P204" s="395">
        <v>2.3257999999999998E-3</v>
      </c>
      <c r="Q204" s="395">
        <v>4.4692999999999998E-3</v>
      </c>
      <c r="R204" s="395">
        <v>1.8529E-3</v>
      </c>
      <c r="S204" s="463">
        <f t="shared" si="58"/>
        <v>-9.9999999997324451E-7</v>
      </c>
      <c r="T204" s="463">
        <v>0.1083047</v>
      </c>
      <c r="U204" s="441"/>
      <c r="V204" s="458">
        <v>1999</v>
      </c>
      <c r="W204" s="459" t="s">
        <v>491</v>
      </c>
      <c r="X204" s="458" t="s">
        <v>565</v>
      </c>
      <c r="Y204" s="460" t="s">
        <v>10</v>
      </c>
      <c r="Z204" s="460" t="s">
        <v>217</v>
      </c>
      <c r="AA204" s="461" t="s">
        <v>314</v>
      </c>
      <c r="AB204" s="464">
        <f t="shared" si="78"/>
        <v>1</v>
      </c>
      <c r="AC204" s="465">
        <f t="shared" si="80"/>
        <v>0.85339899381033735</v>
      </c>
      <c r="AD204" s="466">
        <f>+L204/$J204</f>
        <v>9.7285363612298406E-3</v>
      </c>
      <c r="AE204" s="466">
        <f t="shared" si="81"/>
        <v>5.5787429789073278E-2</v>
      </c>
      <c r="AF204" s="466"/>
      <c r="AG204" s="466">
        <f t="shared" si="82"/>
        <v>5.2685372939817142E-2</v>
      </c>
      <c r="AH204" s="466">
        <f t="shared" si="76"/>
        <v>7.6387123557436817E-3</v>
      </c>
      <c r="AI204" s="466">
        <f t="shared" si="77"/>
        <v>1.46786899696987E-2</v>
      </c>
      <c r="AJ204" s="466">
        <f t="shared" si="62"/>
        <v>6.0855491116852132E-3</v>
      </c>
      <c r="AK204" s="467">
        <f t="shared" si="79"/>
        <v>-3.2843375850077905E-6</v>
      </c>
    </row>
    <row r="205" spans="1:37" s="468" customFormat="1" ht="11.45" customHeight="1" x14ac:dyDescent="0.25">
      <c r="A205" s="458">
        <v>1995</v>
      </c>
      <c r="B205" s="459" t="s">
        <v>491</v>
      </c>
      <c r="C205" s="458" t="s">
        <v>565</v>
      </c>
      <c r="D205" s="460" t="s">
        <v>12</v>
      </c>
      <c r="E205" s="460" t="s">
        <v>219</v>
      </c>
      <c r="F205" s="461" t="s">
        <v>416</v>
      </c>
      <c r="G205" s="440">
        <v>0.53449539999999995</v>
      </c>
      <c r="H205" s="441">
        <v>0.32497019999999999</v>
      </c>
      <c r="I205" s="442">
        <v>0.31790930000000001</v>
      </c>
      <c r="J205" s="391">
        <v>0.35953380000000001</v>
      </c>
      <c r="K205" s="462">
        <v>0.28419610000000001</v>
      </c>
      <c r="L205" s="395"/>
      <c r="M205" s="395">
        <v>2.9184999999999999E-2</v>
      </c>
      <c r="N205" s="395"/>
      <c r="O205" s="395">
        <v>2.8158200000000001E-2</v>
      </c>
      <c r="P205" s="395"/>
      <c r="Q205" s="395"/>
      <c r="R205" s="395">
        <v>1.7996499999999999E-2</v>
      </c>
      <c r="S205" s="463">
        <f t="shared" si="58"/>
        <v>-2.0000000000575113E-6</v>
      </c>
      <c r="T205" s="463">
        <v>0.1573051</v>
      </c>
      <c r="U205" s="441"/>
      <c r="V205" s="458">
        <v>1995</v>
      </c>
      <c r="W205" s="459" t="s">
        <v>491</v>
      </c>
      <c r="X205" s="458" t="s">
        <v>565</v>
      </c>
      <c r="Y205" s="460" t="s">
        <v>12</v>
      </c>
      <c r="Z205" s="460" t="s">
        <v>219</v>
      </c>
      <c r="AA205" s="461" t="s">
        <v>416</v>
      </c>
      <c r="AB205" s="464">
        <f t="shared" si="78"/>
        <v>1</v>
      </c>
      <c r="AC205" s="465">
        <f t="shared" si="80"/>
        <v>0.79045725325407512</v>
      </c>
      <c r="AD205" s="466"/>
      <c r="AE205" s="466">
        <f t="shared" si="81"/>
        <v>8.1174565506775709E-2</v>
      </c>
      <c r="AF205" s="466"/>
      <c r="AG205" s="466">
        <f t="shared" si="82"/>
        <v>7.8318644867325413E-2</v>
      </c>
      <c r="AH205" s="466"/>
      <c r="AI205" s="466"/>
      <c r="AJ205" s="466">
        <f t="shared" si="62"/>
        <v>5.0055099131152615E-2</v>
      </c>
      <c r="AK205" s="467">
        <f t="shared" si="79"/>
        <v>-5.5627593289475641E-6</v>
      </c>
    </row>
    <row r="206" spans="1:37" s="637" customFormat="1" ht="11.45" customHeight="1" x14ac:dyDescent="0.25">
      <c r="A206" s="482">
        <v>1992</v>
      </c>
      <c r="B206" s="483" t="s">
        <v>491</v>
      </c>
      <c r="C206" s="482" t="s">
        <v>565</v>
      </c>
      <c r="D206" s="484" t="s">
        <v>14</v>
      </c>
      <c r="E206" s="484" t="s">
        <v>220</v>
      </c>
      <c r="F206" s="485" t="s">
        <v>415</v>
      </c>
      <c r="G206" s="486">
        <v>0.40318989999999999</v>
      </c>
      <c r="H206" s="487">
        <v>0.26205390000000001</v>
      </c>
      <c r="I206" s="488">
        <v>0.26205390000000001</v>
      </c>
      <c r="J206" s="396">
        <v>0.2233367</v>
      </c>
      <c r="K206" s="489">
        <v>0.13391839999999999</v>
      </c>
      <c r="L206" s="397"/>
      <c r="M206" s="397">
        <v>5.0489699999999998E-2</v>
      </c>
      <c r="N206" s="397"/>
      <c r="O206" s="397">
        <v>3.8928600000000001E-2</v>
      </c>
      <c r="P206" s="397"/>
      <c r="Q206" s="397"/>
      <c r="R206" s="397">
        <v>0</v>
      </c>
      <c r="S206" s="490">
        <f t="shared" si="58"/>
        <v>0</v>
      </c>
      <c r="T206" s="490"/>
      <c r="U206" s="487"/>
      <c r="V206" s="482">
        <v>1992</v>
      </c>
      <c r="W206" s="483" t="s">
        <v>491</v>
      </c>
      <c r="X206" s="482" t="s">
        <v>565</v>
      </c>
      <c r="Y206" s="484" t="s">
        <v>14</v>
      </c>
      <c r="Z206" s="484" t="s">
        <v>220</v>
      </c>
      <c r="AA206" s="485" t="s">
        <v>415</v>
      </c>
      <c r="AB206" s="491">
        <f t="shared" si="78"/>
        <v>1</v>
      </c>
      <c r="AC206" s="492">
        <f t="shared" si="80"/>
        <v>0.59962558773367747</v>
      </c>
      <c r="AD206" s="493"/>
      <c r="AE206" s="493">
        <f t="shared" si="81"/>
        <v>0.22606987566306835</v>
      </c>
      <c r="AF206" s="493"/>
      <c r="AG206" s="493">
        <f t="shared" si="82"/>
        <v>0.17430453660325421</v>
      </c>
      <c r="AH206" s="493"/>
      <c r="AI206" s="493"/>
      <c r="AJ206" s="493">
        <f t="shared" si="62"/>
        <v>0</v>
      </c>
      <c r="AK206" s="494">
        <f t="shared" si="79"/>
        <v>0</v>
      </c>
    </row>
    <row r="207" spans="1:37" s="637" customFormat="1" ht="11.45" customHeight="1" x14ac:dyDescent="0.25">
      <c r="A207" s="550">
        <v>1986</v>
      </c>
      <c r="B207" s="551" t="s">
        <v>491</v>
      </c>
      <c r="C207" s="550" t="s">
        <v>565</v>
      </c>
      <c r="D207" s="552" t="s">
        <v>16</v>
      </c>
      <c r="E207" s="552" t="s">
        <v>221</v>
      </c>
      <c r="F207" s="553" t="s">
        <v>415</v>
      </c>
      <c r="G207" s="554">
        <v>0.36594529999999997</v>
      </c>
      <c r="H207" s="555">
        <v>0.27081889999999997</v>
      </c>
      <c r="I207" s="556">
        <v>0.27081889999999997</v>
      </c>
      <c r="J207" s="398">
        <v>0.1515225</v>
      </c>
      <c r="K207" s="557">
        <v>0.1156557</v>
      </c>
      <c r="L207" s="399"/>
      <c r="M207" s="399">
        <v>4.1463000000000003E-3</v>
      </c>
      <c r="N207" s="399"/>
      <c r="O207" s="399"/>
      <c r="P207" s="399"/>
      <c r="Q207" s="399"/>
      <c r="R207" s="399">
        <v>3.1720499999999999E-2</v>
      </c>
      <c r="S207" s="558">
        <f t="shared" si="58"/>
        <v>0</v>
      </c>
      <c r="T207" s="558"/>
      <c r="U207" s="487"/>
      <c r="V207" s="550">
        <v>1986</v>
      </c>
      <c r="W207" s="551" t="s">
        <v>491</v>
      </c>
      <c r="X207" s="550" t="s">
        <v>565</v>
      </c>
      <c r="Y207" s="552" t="s">
        <v>16</v>
      </c>
      <c r="Z207" s="552" t="s">
        <v>221</v>
      </c>
      <c r="AA207" s="553" t="s">
        <v>415</v>
      </c>
      <c r="AB207" s="559">
        <f t="shared" si="78"/>
        <v>1</v>
      </c>
      <c r="AC207" s="560">
        <f t="shared" si="80"/>
        <v>0.76329060040588026</v>
      </c>
      <c r="AD207" s="561"/>
      <c r="AE207" s="561">
        <f t="shared" si="81"/>
        <v>2.7364252833737564E-2</v>
      </c>
      <c r="AF207" s="561"/>
      <c r="AG207" s="561"/>
      <c r="AH207" s="561"/>
      <c r="AI207" s="561"/>
      <c r="AJ207" s="561">
        <f t="shared" si="62"/>
        <v>0.2093451467603821</v>
      </c>
      <c r="AK207" s="562">
        <f t="shared" si="79"/>
        <v>0</v>
      </c>
    </row>
    <row r="208" spans="1:37" s="468" customFormat="1" ht="11.45" customHeight="1" x14ac:dyDescent="0.25">
      <c r="A208" s="458">
        <v>1997</v>
      </c>
      <c r="B208" s="459" t="s">
        <v>492</v>
      </c>
      <c r="C208" s="458" t="s">
        <v>565</v>
      </c>
      <c r="D208" s="460" t="s">
        <v>12</v>
      </c>
      <c r="E208" s="460" t="s">
        <v>222</v>
      </c>
      <c r="F208" s="461" t="s">
        <v>314</v>
      </c>
      <c r="G208" s="440">
        <v>0.3750037</v>
      </c>
      <c r="H208" s="441">
        <v>0.29559099999999999</v>
      </c>
      <c r="I208" s="442">
        <v>0.27992630000000002</v>
      </c>
      <c r="J208" s="391">
        <v>0.1527773</v>
      </c>
      <c r="K208" s="462">
        <v>0.1121173</v>
      </c>
      <c r="L208" s="395">
        <v>1.2537E-3</v>
      </c>
      <c r="M208" s="395">
        <v>2.9337800000000001E-2</v>
      </c>
      <c r="N208" s="395">
        <v>6.893E-4</v>
      </c>
      <c r="O208" s="395">
        <v>8.0412999999999995E-3</v>
      </c>
      <c r="P208" s="395"/>
      <c r="Q208" s="395"/>
      <c r="R208" s="395">
        <v>1.338E-3</v>
      </c>
      <c r="S208" s="463">
        <f t="shared" si="58"/>
        <v>-1.0000000000287557E-7</v>
      </c>
      <c r="T208" s="463">
        <v>0.1150872</v>
      </c>
      <c r="U208" s="441"/>
      <c r="V208" s="458">
        <v>1997</v>
      </c>
      <c r="W208" s="459" t="s">
        <v>492</v>
      </c>
      <c r="X208" s="458" t="s">
        <v>565</v>
      </c>
      <c r="Y208" s="460" t="s">
        <v>12</v>
      </c>
      <c r="Z208" s="460" t="s">
        <v>222</v>
      </c>
      <c r="AA208" s="461" t="s">
        <v>314</v>
      </c>
      <c r="AB208" s="464">
        <f t="shared" si="78"/>
        <v>1</v>
      </c>
      <c r="AC208" s="465">
        <f t="shared" si="80"/>
        <v>0.73386098589253768</v>
      </c>
      <c r="AD208" s="466">
        <f>+L208/$J208</f>
        <v>8.2060620262303357E-3</v>
      </c>
      <c r="AE208" s="466">
        <f t="shared" si="81"/>
        <v>0.1920298368933081</v>
      </c>
      <c r="AF208" s="466">
        <f>+N208/$J208</f>
        <v>4.5117959277981741E-3</v>
      </c>
      <c r="AG208" s="466">
        <f>+O208/$J208</f>
        <v>5.2634128237637391E-2</v>
      </c>
      <c r="AH208" s="466"/>
      <c r="AI208" s="466"/>
      <c r="AJ208" s="466">
        <f t="shared" si="62"/>
        <v>8.757845569989783E-3</v>
      </c>
      <c r="AK208" s="467">
        <f t="shared" si="79"/>
        <v>-6.5454750131088701E-7</v>
      </c>
    </row>
    <row r="209" spans="1:37" s="468" customFormat="1" ht="11.45" customHeight="1" x14ac:dyDescent="0.25">
      <c r="A209" s="458">
        <v>1995</v>
      </c>
      <c r="B209" s="459" t="s">
        <v>492</v>
      </c>
      <c r="C209" s="458" t="s">
        <v>565</v>
      </c>
      <c r="D209" s="460" t="s">
        <v>12</v>
      </c>
      <c r="E209" s="460" t="s">
        <v>223</v>
      </c>
      <c r="F209" s="461" t="s">
        <v>314</v>
      </c>
      <c r="G209" s="440">
        <v>0.37637530000000002</v>
      </c>
      <c r="H209" s="441">
        <v>0.29840889999999998</v>
      </c>
      <c r="I209" s="442">
        <v>0.27890569999999998</v>
      </c>
      <c r="J209" s="391">
        <v>0.1411007</v>
      </c>
      <c r="K209" s="462">
        <v>0.1075709</v>
      </c>
      <c r="L209" s="395">
        <v>1.9173E-3</v>
      </c>
      <c r="M209" s="395">
        <v>1.6175599999999998E-2</v>
      </c>
      <c r="N209" s="395">
        <v>1.0740999999999999E-3</v>
      </c>
      <c r="O209" s="395">
        <v>1.18248E-2</v>
      </c>
      <c r="P209" s="395"/>
      <c r="Q209" s="395"/>
      <c r="R209" s="395">
        <v>2.5379999999999999E-3</v>
      </c>
      <c r="S209" s="463">
        <f t="shared" si="58"/>
        <v>0</v>
      </c>
      <c r="T209" s="463">
        <v>0.12736130000000001</v>
      </c>
      <c r="U209" s="441"/>
      <c r="V209" s="458">
        <v>1995</v>
      </c>
      <c r="W209" s="459" t="s">
        <v>492</v>
      </c>
      <c r="X209" s="458" t="s">
        <v>565</v>
      </c>
      <c r="Y209" s="460" t="s">
        <v>12</v>
      </c>
      <c r="Z209" s="460" t="s">
        <v>223</v>
      </c>
      <c r="AA209" s="461" t="s">
        <v>314</v>
      </c>
      <c r="AB209" s="464">
        <f t="shared" si="78"/>
        <v>1</v>
      </c>
      <c r="AC209" s="465">
        <f t="shared" si="80"/>
        <v>0.7623697118440943</v>
      </c>
      <c r="AD209" s="466">
        <f>+L209/$J209</f>
        <v>1.3588167882937506E-2</v>
      </c>
      <c r="AE209" s="466">
        <f t="shared" si="81"/>
        <v>0.11463869420917117</v>
      </c>
      <c r="AF209" s="466">
        <f>+N209/$J209</f>
        <v>7.6122939149132493E-3</v>
      </c>
      <c r="AG209" s="466">
        <f>+O209/$J209</f>
        <v>8.3803978293516615E-2</v>
      </c>
      <c r="AH209" s="466"/>
      <c r="AI209" s="466"/>
      <c r="AJ209" s="466">
        <f t="shared" si="62"/>
        <v>1.7987153855367123E-2</v>
      </c>
      <c r="AK209" s="467">
        <f t="shared" si="79"/>
        <v>0</v>
      </c>
    </row>
    <row r="210" spans="1:37" s="637" customFormat="1" ht="11.45" customHeight="1" x14ac:dyDescent="0.25">
      <c r="A210" s="537">
        <v>2013</v>
      </c>
      <c r="B210" s="538" t="s">
        <v>493</v>
      </c>
      <c r="C210" s="537" t="s">
        <v>562</v>
      </c>
      <c r="D210" s="539" t="s">
        <v>20</v>
      </c>
      <c r="E210" s="539" t="s">
        <v>224</v>
      </c>
      <c r="F210" s="540" t="s">
        <v>415</v>
      </c>
      <c r="G210" s="541">
        <v>0.45700800000000003</v>
      </c>
      <c r="H210" s="542">
        <v>0.3309337</v>
      </c>
      <c r="I210" s="543">
        <v>0.3309337</v>
      </c>
      <c r="J210" s="402">
        <v>0.22154199999999999</v>
      </c>
      <c r="K210" s="544">
        <v>0.20451179999999999</v>
      </c>
      <c r="L210" s="403"/>
      <c r="M210" s="403">
        <v>9.5311000000000007E-3</v>
      </c>
      <c r="N210" s="403"/>
      <c r="O210" s="403">
        <v>3.4979999999999999E-4</v>
      </c>
      <c r="P210" s="403">
        <v>5.5380000000000002E-4</v>
      </c>
      <c r="Q210" s="403"/>
      <c r="R210" s="403">
        <v>6.5954999999999998E-3</v>
      </c>
      <c r="S210" s="545">
        <f t="shared" si="58"/>
        <v>0</v>
      </c>
      <c r="T210" s="545"/>
      <c r="U210" s="487"/>
      <c r="V210" s="537">
        <v>2013</v>
      </c>
      <c r="W210" s="538" t="s">
        <v>493</v>
      </c>
      <c r="X210" s="537" t="s">
        <v>562</v>
      </c>
      <c r="Y210" s="539" t="s">
        <v>20</v>
      </c>
      <c r="Z210" s="539" t="s">
        <v>224</v>
      </c>
      <c r="AA210" s="540" t="s">
        <v>415</v>
      </c>
      <c r="AB210" s="546">
        <f t="shared" si="78"/>
        <v>1</v>
      </c>
      <c r="AC210" s="547">
        <f t="shared" si="80"/>
        <v>0.92312879724837726</v>
      </c>
      <c r="AD210" s="548"/>
      <c r="AE210" s="548">
        <f t="shared" si="81"/>
        <v>4.3021639237706626E-2</v>
      </c>
      <c r="AF210" s="548"/>
      <c r="AG210" s="548">
        <f t="shared" ref="AG210:AH214" si="83">+O210/$J210</f>
        <v>1.5789331142627584E-3</v>
      </c>
      <c r="AH210" s="548">
        <f t="shared" si="83"/>
        <v>2.499751740076374E-3</v>
      </c>
      <c r="AI210" s="548"/>
      <c r="AJ210" s="548">
        <f t="shared" si="62"/>
        <v>2.9770878659576967E-2</v>
      </c>
      <c r="AK210" s="549">
        <f t="shared" si="79"/>
        <v>0</v>
      </c>
    </row>
    <row r="211" spans="1:37" s="637" customFormat="1" ht="11.45" customHeight="1" x14ac:dyDescent="0.25">
      <c r="A211" s="482">
        <v>2010</v>
      </c>
      <c r="B211" s="483" t="s">
        <v>493</v>
      </c>
      <c r="C211" s="482" t="s">
        <v>562</v>
      </c>
      <c r="D211" s="484" t="s">
        <v>4</v>
      </c>
      <c r="E211" s="484" t="s">
        <v>225</v>
      </c>
      <c r="F211" s="485" t="s">
        <v>415</v>
      </c>
      <c r="G211" s="486">
        <v>0.45027739999999999</v>
      </c>
      <c r="H211" s="487">
        <v>0.33831099999999997</v>
      </c>
      <c r="I211" s="488">
        <v>0.33831099999999997</v>
      </c>
      <c r="J211" s="396">
        <v>0.21029010000000001</v>
      </c>
      <c r="K211" s="489">
        <v>0.1937876</v>
      </c>
      <c r="L211" s="397"/>
      <c r="M211" s="397">
        <v>1.12386E-2</v>
      </c>
      <c r="N211" s="397"/>
      <c r="O211" s="397">
        <v>6.5839999999999996E-4</v>
      </c>
      <c r="P211" s="397">
        <v>1.3493999999999999E-3</v>
      </c>
      <c r="Q211" s="397"/>
      <c r="R211" s="397">
        <v>3.2560000000000002E-3</v>
      </c>
      <c r="S211" s="490">
        <f t="shared" si="58"/>
        <v>1.0000000000287557E-7</v>
      </c>
      <c r="T211" s="490"/>
      <c r="U211" s="487"/>
      <c r="V211" s="482">
        <v>2010</v>
      </c>
      <c r="W211" s="483" t="s">
        <v>493</v>
      </c>
      <c r="X211" s="482" t="s">
        <v>562</v>
      </c>
      <c r="Y211" s="484" t="s">
        <v>4</v>
      </c>
      <c r="Z211" s="484" t="s">
        <v>225</v>
      </c>
      <c r="AA211" s="485" t="s">
        <v>415</v>
      </c>
      <c r="AB211" s="491">
        <f t="shared" si="78"/>
        <v>1</v>
      </c>
      <c r="AC211" s="492">
        <f t="shared" si="80"/>
        <v>0.9215250741713471</v>
      </c>
      <c r="AD211" s="493"/>
      <c r="AE211" s="493">
        <f t="shared" si="81"/>
        <v>5.3443314735215776E-2</v>
      </c>
      <c r="AF211" s="493"/>
      <c r="AG211" s="493">
        <f t="shared" si="83"/>
        <v>3.1309129626168799E-3</v>
      </c>
      <c r="AH211" s="493">
        <f t="shared" si="83"/>
        <v>6.4168498659708658E-3</v>
      </c>
      <c r="AI211" s="493"/>
      <c r="AJ211" s="493">
        <f t="shared" si="62"/>
        <v>1.5483372731288825E-2</v>
      </c>
      <c r="AK211" s="494">
        <f t="shared" si="79"/>
        <v>4.7553356041785122E-7</v>
      </c>
    </row>
    <row r="212" spans="1:37" s="637" customFormat="1" ht="11.45" customHeight="1" x14ac:dyDescent="0.25">
      <c r="A212" s="482">
        <v>2007</v>
      </c>
      <c r="B212" s="483" t="s">
        <v>493</v>
      </c>
      <c r="C212" s="482" t="s">
        <v>562</v>
      </c>
      <c r="D212" s="484" t="s">
        <v>6</v>
      </c>
      <c r="E212" s="484" t="s">
        <v>226</v>
      </c>
      <c r="F212" s="485" t="s">
        <v>415</v>
      </c>
      <c r="G212" s="486">
        <v>0.4457045</v>
      </c>
      <c r="H212" s="487">
        <v>0.34952420000000001</v>
      </c>
      <c r="I212" s="488">
        <v>0.34952420000000001</v>
      </c>
      <c r="J212" s="396">
        <v>0.16722300000000001</v>
      </c>
      <c r="K212" s="489">
        <v>0.1537394</v>
      </c>
      <c r="L212" s="397"/>
      <c r="M212" s="397">
        <v>7.4745999999999996E-3</v>
      </c>
      <c r="N212" s="397"/>
      <c r="O212" s="397">
        <v>4.682E-4</v>
      </c>
      <c r="P212" s="397">
        <v>1.1848E-3</v>
      </c>
      <c r="Q212" s="397"/>
      <c r="R212" s="397">
        <v>4.3559999999999996E-3</v>
      </c>
      <c r="S212" s="490">
        <f t="shared" si="58"/>
        <v>0</v>
      </c>
      <c r="T212" s="490"/>
      <c r="U212" s="487"/>
      <c r="V212" s="482">
        <v>2007</v>
      </c>
      <c r="W212" s="483" t="s">
        <v>493</v>
      </c>
      <c r="X212" s="482" t="s">
        <v>562</v>
      </c>
      <c r="Y212" s="484" t="s">
        <v>6</v>
      </c>
      <c r="Z212" s="484" t="s">
        <v>226</v>
      </c>
      <c r="AA212" s="485" t="s">
        <v>415</v>
      </c>
      <c r="AB212" s="491">
        <f t="shared" si="78"/>
        <v>1</v>
      </c>
      <c r="AC212" s="492">
        <f t="shared" si="80"/>
        <v>0.91936755111438018</v>
      </c>
      <c r="AD212" s="493"/>
      <c r="AE212" s="493">
        <f t="shared" si="81"/>
        <v>4.4698396751643013E-2</v>
      </c>
      <c r="AF212" s="493"/>
      <c r="AG212" s="493">
        <f t="shared" si="83"/>
        <v>2.7998540870574021E-3</v>
      </c>
      <c r="AH212" s="493">
        <f t="shared" si="83"/>
        <v>7.0851497700675139E-3</v>
      </c>
      <c r="AI212" s="493"/>
      <c r="AJ212" s="493">
        <f t="shared" si="62"/>
        <v>2.6049048276851866E-2</v>
      </c>
      <c r="AK212" s="494">
        <f t="shared" si="79"/>
        <v>0</v>
      </c>
    </row>
    <row r="213" spans="1:37" s="637" customFormat="1" ht="11.45" customHeight="1" x14ac:dyDescent="0.25">
      <c r="A213" s="482">
        <v>2004</v>
      </c>
      <c r="B213" s="483" t="s">
        <v>493</v>
      </c>
      <c r="C213" s="482" t="s">
        <v>562</v>
      </c>
      <c r="D213" s="484" t="s">
        <v>8</v>
      </c>
      <c r="E213" s="484" t="s">
        <v>227</v>
      </c>
      <c r="F213" s="485" t="s">
        <v>415</v>
      </c>
      <c r="G213" s="486">
        <v>0.49202259999999998</v>
      </c>
      <c r="H213" s="487">
        <v>0.38808599999999999</v>
      </c>
      <c r="I213" s="488">
        <v>0.38808599999999999</v>
      </c>
      <c r="J213" s="396">
        <v>0.17300309999999999</v>
      </c>
      <c r="K213" s="489">
        <v>0.15798799999999999</v>
      </c>
      <c r="L213" s="397"/>
      <c r="M213" s="397">
        <v>6.7064999999999998E-3</v>
      </c>
      <c r="N213" s="397"/>
      <c r="O213" s="397">
        <v>4.0729999999999998E-4</v>
      </c>
      <c r="P213" s="397">
        <v>6.4999999999999997E-4</v>
      </c>
      <c r="Q213" s="397"/>
      <c r="R213" s="397">
        <v>7.2512999999999996E-3</v>
      </c>
      <c r="S213" s="490">
        <f t="shared" si="58"/>
        <v>0</v>
      </c>
      <c r="T213" s="490"/>
      <c r="U213" s="487"/>
      <c r="V213" s="482">
        <v>2004</v>
      </c>
      <c r="W213" s="483" t="s">
        <v>493</v>
      </c>
      <c r="X213" s="482" t="s">
        <v>562</v>
      </c>
      <c r="Y213" s="484" t="s">
        <v>8</v>
      </c>
      <c r="Z213" s="484" t="s">
        <v>227</v>
      </c>
      <c r="AA213" s="485" t="s">
        <v>415</v>
      </c>
      <c r="AB213" s="491">
        <f t="shared" si="78"/>
        <v>1</v>
      </c>
      <c r="AC213" s="492">
        <f t="shared" si="80"/>
        <v>0.91320906966406956</v>
      </c>
      <c r="AD213" s="493"/>
      <c r="AE213" s="493">
        <f t="shared" si="81"/>
        <v>3.8765201317201833E-2</v>
      </c>
      <c r="AF213" s="493"/>
      <c r="AG213" s="493">
        <f t="shared" si="83"/>
        <v>2.3542930733611131E-3</v>
      </c>
      <c r="AH213" s="493">
        <f t="shared" si="83"/>
        <v>3.7571581087275313E-3</v>
      </c>
      <c r="AI213" s="493"/>
      <c r="AJ213" s="493">
        <f t="shared" si="62"/>
        <v>4.1914277836639924E-2</v>
      </c>
      <c r="AK213" s="494">
        <f t="shared" si="79"/>
        <v>0</v>
      </c>
    </row>
    <row r="214" spans="1:37" s="637" customFormat="1" ht="11.45" customHeight="1" x14ac:dyDescent="0.25">
      <c r="A214" s="550">
        <v>2000</v>
      </c>
      <c r="B214" s="551" t="s">
        <v>493</v>
      </c>
      <c r="C214" s="550" t="s">
        <v>562</v>
      </c>
      <c r="D214" s="552" t="s">
        <v>10</v>
      </c>
      <c r="E214" s="552" t="s">
        <v>228</v>
      </c>
      <c r="F214" s="553" t="s">
        <v>415</v>
      </c>
      <c r="G214" s="554">
        <v>0.50691410000000003</v>
      </c>
      <c r="H214" s="555">
        <v>0.40831129999999999</v>
      </c>
      <c r="I214" s="556">
        <v>0.40831129999999999</v>
      </c>
      <c r="J214" s="398">
        <v>0.1632161</v>
      </c>
      <c r="K214" s="557">
        <v>0.12909300000000001</v>
      </c>
      <c r="L214" s="399"/>
      <c r="M214" s="399">
        <v>9.2791000000000002E-3</v>
      </c>
      <c r="N214" s="399">
        <v>3.0317E-3</v>
      </c>
      <c r="O214" s="399">
        <v>1.0208000000000001E-3</v>
      </c>
      <c r="P214" s="399">
        <v>7.1481000000000001E-3</v>
      </c>
      <c r="Q214" s="399"/>
      <c r="R214" s="399">
        <v>1.36443E-2</v>
      </c>
      <c r="S214" s="558">
        <f t="shared" si="58"/>
        <v>-8.9999999999812452E-7</v>
      </c>
      <c r="T214" s="558"/>
      <c r="U214" s="487"/>
      <c r="V214" s="550">
        <v>2000</v>
      </c>
      <c r="W214" s="551" t="s">
        <v>493</v>
      </c>
      <c r="X214" s="550" t="s">
        <v>562</v>
      </c>
      <c r="Y214" s="552" t="s">
        <v>10</v>
      </c>
      <c r="Z214" s="552" t="s">
        <v>228</v>
      </c>
      <c r="AA214" s="553" t="s">
        <v>415</v>
      </c>
      <c r="AB214" s="559">
        <f t="shared" si="78"/>
        <v>1</v>
      </c>
      <c r="AC214" s="560">
        <f t="shared" si="80"/>
        <v>0.79093300232023689</v>
      </c>
      <c r="AD214" s="561"/>
      <c r="AE214" s="561">
        <f t="shared" si="81"/>
        <v>5.6851621868185799E-2</v>
      </c>
      <c r="AF214" s="561">
        <f>+N214/$J214</f>
        <v>1.8574760700690678E-2</v>
      </c>
      <c r="AG214" s="561">
        <f t="shared" si="83"/>
        <v>6.2542849633093799E-3</v>
      </c>
      <c r="AH214" s="561">
        <f t="shared" si="83"/>
        <v>4.3795311859553071E-2</v>
      </c>
      <c r="AI214" s="561"/>
      <c r="AJ214" s="561">
        <f t="shared" si="62"/>
        <v>8.3596532449923752E-2</v>
      </c>
      <c r="AK214" s="562">
        <f t="shared" si="79"/>
        <v>-5.5141618995335762E-6</v>
      </c>
    </row>
    <row r="215" spans="1:37" s="637" customFormat="1" ht="11.45" customHeight="1" x14ac:dyDescent="0.25">
      <c r="A215" s="482">
        <v>2013</v>
      </c>
      <c r="B215" s="483" t="s">
        <v>494</v>
      </c>
      <c r="C215" s="482" t="s">
        <v>560</v>
      </c>
      <c r="D215" s="484" t="s">
        <v>20</v>
      </c>
      <c r="E215" s="484" t="s">
        <v>229</v>
      </c>
      <c r="F215" s="485" t="s">
        <v>415</v>
      </c>
      <c r="G215" s="486">
        <v>0.51831139999999998</v>
      </c>
      <c r="H215" s="487">
        <v>0.3315805</v>
      </c>
      <c r="I215" s="488">
        <v>0.3315805</v>
      </c>
      <c r="J215" s="396">
        <v>0.33649000000000001</v>
      </c>
      <c r="K215" s="489">
        <v>0.31378899999999998</v>
      </c>
      <c r="L215" s="397"/>
      <c r="M215" s="397">
        <v>5.6182999999999997E-3</v>
      </c>
      <c r="N215" s="397"/>
      <c r="O215" s="397">
        <v>4.4479999999999997E-3</v>
      </c>
      <c r="P215" s="397"/>
      <c r="Q215" s="397"/>
      <c r="R215" s="397">
        <v>1.26347E-2</v>
      </c>
      <c r="S215" s="490">
        <f t="shared" ref="S215:S244" si="84">J215-SUM(K215:R215)</f>
        <v>0</v>
      </c>
      <c r="T215" s="490"/>
      <c r="U215" s="487"/>
      <c r="V215" s="482">
        <v>2013</v>
      </c>
      <c r="W215" s="483" t="s">
        <v>494</v>
      </c>
      <c r="X215" s="482" t="s">
        <v>560</v>
      </c>
      <c r="Y215" s="484" t="s">
        <v>20</v>
      </c>
      <c r="Z215" s="484" t="s">
        <v>229</v>
      </c>
      <c r="AA215" s="485" t="s">
        <v>415</v>
      </c>
      <c r="AB215" s="491">
        <f t="shared" si="78"/>
        <v>1</v>
      </c>
      <c r="AC215" s="492">
        <f t="shared" si="80"/>
        <v>0.932535885167464</v>
      </c>
      <c r="AD215" s="493"/>
      <c r="AE215" s="493">
        <f t="shared" si="81"/>
        <v>1.6696781479390174E-2</v>
      </c>
      <c r="AF215" s="493"/>
      <c r="AG215" s="493">
        <f t="shared" ref="AG215:AG229" si="85">+O215/$J215</f>
        <v>1.3218817795476833E-2</v>
      </c>
      <c r="AH215" s="493"/>
      <c r="AI215" s="493"/>
      <c r="AJ215" s="493">
        <f t="shared" si="62"/>
        <v>3.7548515557668874E-2</v>
      </c>
      <c r="AK215" s="494">
        <f t="shared" si="79"/>
        <v>0</v>
      </c>
    </row>
    <row r="216" spans="1:37" s="637" customFormat="1" ht="11.45" customHeight="1" x14ac:dyDescent="0.25">
      <c r="A216" s="482">
        <v>2010</v>
      </c>
      <c r="B216" s="483" t="s">
        <v>494</v>
      </c>
      <c r="C216" s="482" t="s">
        <v>560</v>
      </c>
      <c r="D216" s="484" t="s">
        <v>4</v>
      </c>
      <c r="E216" s="484" t="s">
        <v>230</v>
      </c>
      <c r="F216" s="485" t="s">
        <v>415</v>
      </c>
      <c r="G216" s="486">
        <v>0.51287780000000005</v>
      </c>
      <c r="H216" s="487">
        <v>0.32366339999999999</v>
      </c>
      <c r="I216" s="488">
        <v>0.32366339999999999</v>
      </c>
      <c r="J216" s="396">
        <v>0.34316479999999999</v>
      </c>
      <c r="K216" s="489">
        <v>0.32360260000000002</v>
      </c>
      <c r="L216" s="397"/>
      <c r="M216" s="397">
        <v>5.2637999999999999E-3</v>
      </c>
      <c r="N216" s="397"/>
      <c r="O216" s="397">
        <v>5.8688999999999998E-3</v>
      </c>
      <c r="P216" s="397"/>
      <c r="Q216" s="397"/>
      <c r="R216" s="397">
        <v>8.4296000000000006E-3</v>
      </c>
      <c r="S216" s="490">
        <f t="shared" si="84"/>
        <v>-1.0000000000287557E-7</v>
      </c>
      <c r="T216" s="490"/>
      <c r="U216" s="487"/>
      <c r="V216" s="482">
        <v>2010</v>
      </c>
      <c r="W216" s="483" t="s">
        <v>494</v>
      </c>
      <c r="X216" s="482" t="s">
        <v>560</v>
      </c>
      <c r="Y216" s="484" t="s">
        <v>4</v>
      </c>
      <c r="Z216" s="484" t="s">
        <v>230</v>
      </c>
      <c r="AA216" s="485" t="s">
        <v>415</v>
      </c>
      <c r="AB216" s="491">
        <f t="shared" si="78"/>
        <v>1</v>
      </c>
      <c r="AC216" s="492">
        <f t="shared" si="80"/>
        <v>0.94299473605684503</v>
      </c>
      <c r="AD216" s="493"/>
      <c r="AE216" s="493">
        <f t="shared" si="81"/>
        <v>1.5338985816727123E-2</v>
      </c>
      <c r="AF216" s="493"/>
      <c r="AG216" s="493">
        <f t="shared" si="85"/>
        <v>1.7102278555376309E-2</v>
      </c>
      <c r="AH216" s="493"/>
      <c r="AI216" s="493"/>
      <c r="AJ216" s="493">
        <f t="shared" si="62"/>
        <v>2.4564290976230665E-2</v>
      </c>
      <c r="AK216" s="494">
        <f t="shared" si="79"/>
        <v>-2.9140517909809205E-7</v>
      </c>
    </row>
    <row r="217" spans="1:37" s="637" customFormat="1" ht="11.45" customHeight="1" x14ac:dyDescent="0.25">
      <c r="A217" s="482">
        <v>2006</v>
      </c>
      <c r="B217" s="483" t="s">
        <v>494</v>
      </c>
      <c r="C217" s="482" t="s">
        <v>560</v>
      </c>
      <c r="D217" s="484" t="s">
        <v>6</v>
      </c>
      <c r="E217" s="484" t="s">
        <v>231</v>
      </c>
      <c r="F217" s="485" t="s">
        <v>415</v>
      </c>
      <c r="G217" s="486">
        <v>0.47159849999999998</v>
      </c>
      <c r="H217" s="487">
        <v>0.34303270000000002</v>
      </c>
      <c r="I217" s="488">
        <v>0.34303270000000002</v>
      </c>
      <c r="J217" s="396">
        <v>0.27482069999999997</v>
      </c>
      <c r="K217" s="489">
        <v>0.25452770000000002</v>
      </c>
      <c r="L217" s="397"/>
      <c r="M217" s="397">
        <v>6.0413999999999997E-3</v>
      </c>
      <c r="N217" s="397"/>
      <c r="O217" s="397">
        <v>6.0346999999999996E-3</v>
      </c>
      <c r="P217" s="397"/>
      <c r="Q217" s="397"/>
      <c r="R217" s="397">
        <v>8.2170000000000003E-3</v>
      </c>
      <c r="S217" s="490">
        <f t="shared" si="84"/>
        <v>-1.0000000000287557E-7</v>
      </c>
      <c r="T217" s="490"/>
      <c r="U217" s="487"/>
      <c r="V217" s="482">
        <v>2006</v>
      </c>
      <c r="W217" s="483" t="s">
        <v>494</v>
      </c>
      <c r="X217" s="482" t="s">
        <v>560</v>
      </c>
      <c r="Y217" s="484" t="s">
        <v>6</v>
      </c>
      <c r="Z217" s="484" t="s">
        <v>231</v>
      </c>
      <c r="AA217" s="485" t="s">
        <v>415</v>
      </c>
      <c r="AB217" s="491">
        <f t="shared" si="78"/>
        <v>1</v>
      </c>
      <c r="AC217" s="492">
        <f t="shared" si="80"/>
        <v>0.92615912847904125</v>
      </c>
      <c r="AD217" s="493"/>
      <c r="AE217" s="493">
        <f t="shared" si="81"/>
        <v>2.1983060227995926E-2</v>
      </c>
      <c r="AF217" s="493"/>
      <c r="AG217" s="493">
        <f t="shared" si="85"/>
        <v>2.1958680696177544E-2</v>
      </c>
      <c r="AH217" s="493"/>
      <c r="AI217" s="493"/>
      <c r="AJ217" s="493">
        <f t="shared" si="62"/>
        <v>2.9899494470394701E-2</v>
      </c>
      <c r="AK217" s="494">
        <f t="shared" si="79"/>
        <v>-3.6387360946577019E-7</v>
      </c>
    </row>
    <row r="218" spans="1:37" s="468" customFormat="1" ht="11.45" customHeight="1" x14ac:dyDescent="0.25">
      <c r="A218" s="469">
        <v>2013</v>
      </c>
      <c r="B218" s="470" t="s">
        <v>495</v>
      </c>
      <c r="C218" s="469" t="s">
        <v>565</v>
      </c>
      <c r="D218" s="471" t="s">
        <v>20</v>
      </c>
      <c r="E218" s="471" t="s">
        <v>232</v>
      </c>
      <c r="F218" s="472" t="s">
        <v>314</v>
      </c>
      <c r="G218" s="473">
        <v>0.42501420000000001</v>
      </c>
      <c r="H218" s="474">
        <v>0.2872014</v>
      </c>
      <c r="I218" s="475">
        <v>0.26834849999999999</v>
      </c>
      <c r="J218" s="393">
        <v>0.2087357</v>
      </c>
      <c r="K218" s="476">
        <v>0.16605110000000001</v>
      </c>
      <c r="L218" s="394">
        <v>2.4959000000000001E-3</v>
      </c>
      <c r="M218" s="394">
        <v>2.8402400000000001E-2</v>
      </c>
      <c r="N218" s="394">
        <v>9.6889999999999997E-4</v>
      </c>
      <c r="O218" s="394">
        <v>2.7604999999999999E-3</v>
      </c>
      <c r="P218" s="394"/>
      <c r="Q218" s="394"/>
      <c r="R218" s="394">
        <v>8.0575999999999998E-3</v>
      </c>
      <c r="S218" s="477">
        <f t="shared" si="84"/>
        <v>-6.9999999999237339E-7</v>
      </c>
      <c r="T218" s="477">
        <v>0.12585969999999999</v>
      </c>
      <c r="U218" s="441"/>
      <c r="V218" s="469">
        <v>2013</v>
      </c>
      <c r="W218" s="470" t="s">
        <v>495</v>
      </c>
      <c r="X218" s="469" t="s">
        <v>565</v>
      </c>
      <c r="Y218" s="471" t="s">
        <v>20</v>
      </c>
      <c r="Z218" s="471" t="s">
        <v>232</v>
      </c>
      <c r="AA218" s="472" t="s">
        <v>314</v>
      </c>
      <c r="AB218" s="478">
        <f t="shared" si="78"/>
        <v>1</v>
      </c>
      <c r="AC218" s="479">
        <f t="shared" si="80"/>
        <v>0.79550886599656889</v>
      </c>
      <c r="AD218" s="480">
        <f t="shared" ref="AD218:AD223" si="86">+L218/$J218</f>
        <v>1.1957226291429784E-2</v>
      </c>
      <c r="AE218" s="480">
        <f t="shared" si="81"/>
        <v>0.13606872231247458</v>
      </c>
      <c r="AF218" s="480">
        <f>+N218/$J218</f>
        <v>4.6417550998703143E-3</v>
      </c>
      <c r="AG218" s="480">
        <f t="shared" si="85"/>
        <v>1.3224858038179382E-2</v>
      </c>
      <c r="AH218" s="480"/>
      <c r="AI218" s="480"/>
      <c r="AJ218" s="480">
        <f t="shared" ref="AJ218:AJ244" si="87">+R218/$J218</f>
        <v>3.8601925784616624E-2</v>
      </c>
      <c r="AK218" s="481">
        <f t="shared" si="79"/>
        <v>-3.3535231396264464E-6</v>
      </c>
    </row>
    <row r="219" spans="1:37" s="468" customFormat="1" ht="11.45" customHeight="1" x14ac:dyDescent="0.25">
      <c r="A219" s="458">
        <v>2010</v>
      </c>
      <c r="B219" s="459" t="s">
        <v>495</v>
      </c>
      <c r="C219" s="458" t="s">
        <v>565</v>
      </c>
      <c r="D219" s="460" t="s">
        <v>4</v>
      </c>
      <c r="E219" s="460" t="s">
        <v>233</v>
      </c>
      <c r="F219" s="461" t="s">
        <v>314</v>
      </c>
      <c r="G219" s="440">
        <v>0.4291509</v>
      </c>
      <c r="H219" s="441">
        <v>0.28034989999999999</v>
      </c>
      <c r="I219" s="442">
        <v>0.26242369999999998</v>
      </c>
      <c r="J219" s="391">
        <v>0.2216244</v>
      </c>
      <c r="K219" s="462">
        <v>0.17685400000000001</v>
      </c>
      <c r="L219" s="395">
        <v>2.6234000000000001E-3</v>
      </c>
      <c r="M219" s="395">
        <v>2.67599E-2</v>
      </c>
      <c r="N219" s="395">
        <v>1.7730000000000001E-3</v>
      </c>
      <c r="O219" s="395">
        <v>5.7067000000000003E-3</v>
      </c>
      <c r="P219" s="395"/>
      <c r="Q219" s="395"/>
      <c r="R219" s="395">
        <v>7.9086E-3</v>
      </c>
      <c r="S219" s="463">
        <f t="shared" si="84"/>
        <v>-1.2000000000067512E-6</v>
      </c>
      <c r="T219" s="463">
        <v>0.1062869</v>
      </c>
      <c r="U219" s="441"/>
      <c r="V219" s="458">
        <v>2010</v>
      </c>
      <c r="W219" s="459" t="s">
        <v>495</v>
      </c>
      <c r="X219" s="458" t="s">
        <v>565</v>
      </c>
      <c r="Y219" s="460" t="s">
        <v>4</v>
      </c>
      <c r="Z219" s="460" t="s">
        <v>233</v>
      </c>
      <c r="AA219" s="461" t="s">
        <v>314</v>
      </c>
      <c r="AB219" s="464">
        <f t="shared" si="78"/>
        <v>1</v>
      </c>
      <c r="AC219" s="465">
        <f t="shared" si="80"/>
        <v>0.7979897520309136</v>
      </c>
      <c r="AD219" s="466">
        <f t="shared" si="86"/>
        <v>1.1837144285557006E-2</v>
      </c>
      <c r="AE219" s="466">
        <f t="shared" si="81"/>
        <v>0.12074437652171872</v>
      </c>
      <c r="AF219" s="466">
        <f>+N219/$J219</f>
        <v>8.0000216582650652E-3</v>
      </c>
      <c r="AG219" s="466">
        <f t="shared" si="85"/>
        <v>2.5749421092623376E-2</v>
      </c>
      <c r="AH219" s="466"/>
      <c r="AI219" s="466"/>
      <c r="AJ219" s="466">
        <f t="shared" si="87"/>
        <v>3.5684698977188435E-2</v>
      </c>
      <c r="AK219" s="467">
        <f t="shared" si="79"/>
        <v>-5.414566266237486E-6</v>
      </c>
    </row>
    <row r="220" spans="1:37" s="468" customFormat="1" ht="11.45" customHeight="1" x14ac:dyDescent="0.25">
      <c r="A220" s="458">
        <v>2007</v>
      </c>
      <c r="B220" s="459" t="s">
        <v>495</v>
      </c>
      <c r="C220" s="458" t="s">
        <v>565</v>
      </c>
      <c r="D220" s="460" t="s">
        <v>6</v>
      </c>
      <c r="E220" s="460" t="s">
        <v>234</v>
      </c>
      <c r="F220" s="461" t="s">
        <v>314</v>
      </c>
      <c r="G220" s="440">
        <v>0.50310189999999999</v>
      </c>
      <c r="H220" s="441">
        <v>0.38890170000000002</v>
      </c>
      <c r="I220" s="442">
        <v>0.24764920000000001</v>
      </c>
      <c r="J220" s="391">
        <v>0.20121140000000001</v>
      </c>
      <c r="K220" s="462">
        <v>0.16010530000000001</v>
      </c>
      <c r="L220" s="395">
        <v>2.4142E-3</v>
      </c>
      <c r="M220" s="395">
        <v>2.22084E-2</v>
      </c>
      <c r="N220" s="395">
        <v>1.5083E-3</v>
      </c>
      <c r="O220" s="395">
        <v>2.3184E-3</v>
      </c>
      <c r="P220" s="395"/>
      <c r="Q220" s="395"/>
      <c r="R220" s="395">
        <v>7.1310999999999996E-3</v>
      </c>
      <c r="S220" s="463">
        <f t="shared" si="84"/>
        <v>5.5257000000000223E-3</v>
      </c>
      <c r="T220" s="463">
        <v>0.1419386</v>
      </c>
      <c r="U220" s="441"/>
      <c r="V220" s="458">
        <v>2007</v>
      </c>
      <c r="W220" s="459" t="s">
        <v>495</v>
      </c>
      <c r="X220" s="458" t="s">
        <v>565</v>
      </c>
      <c r="Y220" s="460" t="s">
        <v>6</v>
      </c>
      <c r="Z220" s="460" t="s">
        <v>234</v>
      </c>
      <c r="AA220" s="461" t="s">
        <v>314</v>
      </c>
      <c r="AB220" s="464">
        <f t="shared" si="78"/>
        <v>1</v>
      </c>
      <c r="AC220" s="465">
        <f t="shared" si="80"/>
        <v>0.79570690328679183</v>
      </c>
      <c r="AD220" s="466">
        <f t="shared" si="86"/>
        <v>1.1998326138578628E-2</v>
      </c>
      <c r="AE220" s="466">
        <f t="shared" si="81"/>
        <v>0.11037346790490002</v>
      </c>
      <c r="AF220" s="466">
        <f>+N220/$J220</f>
        <v>7.4960961456458225E-3</v>
      </c>
      <c r="AG220" s="466">
        <f t="shared" si="85"/>
        <v>1.1522209974186352E-2</v>
      </c>
      <c r="AH220" s="466"/>
      <c r="AI220" s="466"/>
      <c r="AJ220" s="466">
        <f t="shared" si="87"/>
        <v>3.5440834863233392E-2</v>
      </c>
      <c r="AK220" s="467">
        <f t="shared" si="79"/>
        <v>2.7462161686663933E-2</v>
      </c>
    </row>
    <row r="221" spans="1:37" s="468" customFormat="1" ht="11.45" customHeight="1" x14ac:dyDescent="0.25">
      <c r="A221" s="458">
        <v>2004</v>
      </c>
      <c r="B221" s="459" t="s">
        <v>495</v>
      </c>
      <c r="C221" s="458" t="s">
        <v>565</v>
      </c>
      <c r="D221" s="460" t="s">
        <v>8</v>
      </c>
      <c r="E221" s="460" t="s">
        <v>235</v>
      </c>
      <c r="F221" s="461" t="s">
        <v>314</v>
      </c>
      <c r="G221" s="440">
        <v>0.47361690000000001</v>
      </c>
      <c r="H221" s="441">
        <v>0.33180690000000002</v>
      </c>
      <c r="I221" s="442">
        <v>0.26901069999999999</v>
      </c>
      <c r="J221" s="391">
        <v>0.21786040000000001</v>
      </c>
      <c r="K221" s="462">
        <v>0.15991939999999999</v>
      </c>
      <c r="L221" s="395">
        <v>3.1963E-3</v>
      </c>
      <c r="M221" s="395">
        <v>3.07108E-2</v>
      </c>
      <c r="N221" s="395">
        <v>6.7940000000000003E-4</v>
      </c>
      <c r="O221" s="395">
        <v>7.2674000000000002E-3</v>
      </c>
      <c r="P221" s="395"/>
      <c r="Q221" s="395"/>
      <c r="R221" s="395">
        <v>1.4770800000000001E-2</v>
      </c>
      <c r="S221" s="463">
        <f t="shared" si="84"/>
        <v>1.3162999999999925E-3</v>
      </c>
      <c r="T221" s="463">
        <v>0.1604537</v>
      </c>
      <c r="U221" s="441"/>
      <c r="V221" s="458">
        <v>2004</v>
      </c>
      <c r="W221" s="459" t="s">
        <v>495</v>
      </c>
      <c r="X221" s="458" t="s">
        <v>565</v>
      </c>
      <c r="Y221" s="460" t="s">
        <v>8</v>
      </c>
      <c r="Z221" s="460" t="s">
        <v>235</v>
      </c>
      <c r="AA221" s="461" t="s">
        <v>314</v>
      </c>
      <c r="AB221" s="464">
        <f t="shared" si="78"/>
        <v>1</v>
      </c>
      <c r="AC221" s="465">
        <f t="shared" si="80"/>
        <v>0.73404528771635402</v>
      </c>
      <c r="AD221" s="466">
        <f t="shared" si="86"/>
        <v>1.4671321635322435E-2</v>
      </c>
      <c r="AE221" s="466">
        <f t="shared" si="81"/>
        <v>0.1409654990076214</v>
      </c>
      <c r="AF221" s="466">
        <f>+N221/$J221</f>
        <v>3.1185107527572703E-3</v>
      </c>
      <c r="AG221" s="466">
        <f t="shared" si="85"/>
        <v>3.3358058646729742E-2</v>
      </c>
      <c r="AH221" s="466"/>
      <c r="AI221" s="466"/>
      <c r="AJ221" s="466">
        <f t="shared" si="87"/>
        <v>6.7799379786321889E-2</v>
      </c>
      <c r="AK221" s="467">
        <f t="shared" si="79"/>
        <v>6.0419424548933121E-3</v>
      </c>
    </row>
    <row r="222" spans="1:37" s="637" customFormat="1" ht="11.45" customHeight="1" x14ac:dyDescent="0.25">
      <c r="A222" s="482">
        <v>1996</v>
      </c>
      <c r="B222" s="483" t="s">
        <v>495</v>
      </c>
      <c r="C222" s="482" t="s">
        <v>565</v>
      </c>
      <c r="D222" s="484" t="s">
        <v>12</v>
      </c>
      <c r="E222" s="484" t="s">
        <v>237</v>
      </c>
      <c r="F222" s="485" t="s">
        <v>415</v>
      </c>
      <c r="G222" s="486">
        <v>0.43007800000000002</v>
      </c>
      <c r="H222" s="487">
        <v>0.24964510000000001</v>
      </c>
      <c r="I222" s="488">
        <v>0.24964510000000001</v>
      </c>
      <c r="J222" s="396">
        <v>0.26547739999999997</v>
      </c>
      <c r="K222" s="489">
        <v>0.18226100000000001</v>
      </c>
      <c r="L222" s="397">
        <v>6.0136E-3</v>
      </c>
      <c r="M222" s="397">
        <v>5.7051400000000002E-2</v>
      </c>
      <c r="N222" s="397"/>
      <c r="O222" s="397">
        <v>1.9053400000000002E-2</v>
      </c>
      <c r="P222" s="397"/>
      <c r="Q222" s="397"/>
      <c r="R222" s="397">
        <v>1.098E-3</v>
      </c>
      <c r="S222" s="490">
        <f t="shared" si="84"/>
        <v>0</v>
      </c>
      <c r="T222" s="490"/>
      <c r="U222" s="487"/>
      <c r="V222" s="482">
        <v>1996</v>
      </c>
      <c r="W222" s="483" t="s">
        <v>495</v>
      </c>
      <c r="X222" s="482" t="s">
        <v>565</v>
      </c>
      <c r="Y222" s="484" t="s">
        <v>12</v>
      </c>
      <c r="Z222" s="484" t="s">
        <v>237</v>
      </c>
      <c r="AA222" s="485" t="s">
        <v>415</v>
      </c>
      <c r="AB222" s="491">
        <f t="shared" si="78"/>
        <v>1</v>
      </c>
      <c r="AC222" s="492">
        <f t="shared" si="80"/>
        <v>0.68654054921435881</v>
      </c>
      <c r="AD222" s="493">
        <f t="shared" si="86"/>
        <v>2.2652022356705319E-2</v>
      </c>
      <c r="AE222" s="493">
        <f t="shared" si="81"/>
        <v>0.21490115542791968</v>
      </c>
      <c r="AF222" s="493"/>
      <c r="AG222" s="493">
        <f t="shared" si="85"/>
        <v>7.1770327719045027E-2</v>
      </c>
      <c r="AH222" s="493"/>
      <c r="AI222" s="493"/>
      <c r="AJ222" s="493">
        <f t="shared" si="87"/>
        <v>4.1359452819712721E-3</v>
      </c>
      <c r="AK222" s="494">
        <f t="shared" si="79"/>
        <v>0</v>
      </c>
    </row>
    <row r="223" spans="1:37" s="468" customFormat="1" ht="11.45" customHeight="1" x14ac:dyDescent="0.25">
      <c r="A223" s="496">
        <v>1992</v>
      </c>
      <c r="B223" s="497" t="s">
        <v>495</v>
      </c>
      <c r="C223" s="496" t="s">
        <v>565</v>
      </c>
      <c r="D223" s="498" t="s">
        <v>14</v>
      </c>
      <c r="E223" s="498" t="s">
        <v>238</v>
      </c>
      <c r="F223" s="499" t="s">
        <v>314</v>
      </c>
      <c r="G223" s="443">
        <v>0.40134059999999999</v>
      </c>
      <c r="H223" s="444">
        <v>0.21566109999999999</v>
      </c>
      <c r="I223" s="445">
        <v>0.18915850000000001</v>
      </c>
      <c r="J223" s="400">
        <v>0.29013820000000001</v>
      </c>
      <c r="K223" s="501">
        <v>0.14397499999999999</v>
      </c>
      <c r="L223" s="401">
        <v>8.8974999999999992E-3</v>
      </c>
      <c r="M223" s="401">
        <v>6.4939200000000002E-2</v>
      </c>
      <c r="N223" s="401"/>
      <c r="O223" s="401">
        <v>1.1035E-2</v>
      </c>
      <c r="P223" s="401"/>
      <c r="Q223" s="401"/>
      <c r="R223" s="401">
        <v>6.1291400000000003E-2</v>
      </c>
      <c r="S223" s="502">
        <f t="shared" si="84"/>
        <v>1.0000000000287557E-7</v>
      </c>
      <c r="T223" s="502">
        <v>0.12892619999999999</v>
      </c>
      <c r="U223" s="441"/>
      <c r="V223" s="496">
        <v>1992</v>
      </c>
      <c r="W223" s="497" t="s">
        <v>495</v>
      </c>
      <c r="X223" s="496" t="s">
        <v>565</v>
      </c>
      <c r="Y223" s="498" t="s">
        <v>14</v>
      </c>
      <c r="Z223" s="498" t="s">
        <v>238</v>
      </c>
      <c r="AA223" s="499" t="s">
        <v>314</v>
      </c>
      <c r="AB223" s="503">
        <f t="shared" si="78"/>
        <v>1</v>
      </c>
      <c r="AC223" s="504">
        <f t="shared" si="80"/>
        <v>0.49622903843754457</v>
      </c>
      <c r="AD223" s="505">
        <f t="shared" si="86"/>
        <v>3.0666420347268988E-2</v>
      </c>
      <c r="AE223" s="505">
        <f t="shared" si="81"/>
        <v>0.22382161328635802</v>
      </c>
      <c r="AF223" s="505"/>
      <c r="AG223" s="505">
        <f t="shared" si="85"/>
        <v>3.8033599160675842E-2</v>
      </c>
      <c r="AH223" s="505"/>
      <c r="AI223" s="505"/>
      <c r="AJ223" s="505">
        <f t="shared" si="87"/>
        <v>0.21124898410481627</v>
      </c>
      <c r="AK223" s="506">
        <f t="shared" si="79"/>
        <v>3.4466333631577584E-7</v>
      </c>
    </row>
    <row r="224" spans="1:37" s="637" customFormat="1" ht="11.45" customHeight="1" x14ac:dyDescent="0.25">
      <c r="A224" s="482">
        <v>2012</v>
      </c>
      <c r="B224" s="483" t="s">
        <v>496</v>
      </c>
      <c r="C224" s="482" t="s">
        <v>565</v>
      </c>
      <c r="D224" s="484" t="s">
        <v>20</v>
      </c>
      <c r="E224" s="484" t="s">
        <v>239</v>
      </c>
      <c r="F224" s="485" t="s">
        <v>415</v>
      </c>
      <c r="G224" s="486">
        <v>0.4487218</v>
      </c>
      <c r="H224" s="487">
        <v>0.27075110000000002</v>
      </c>
      <c r="I224" s="488">
        <v>0.27075110000000002</v>
      </c>
      <c r="J224" s="396">
        <v>0.28230810000000001</v>
      </c>
      <c r="K224" s="489"/>
      <c r="L224" s="397"/>
      <c r="M224" s="397">
        <v>2.2719400000000001E-2</v>
      </c>
      <c r="N224" s="397">
        <v>1.04922E-2</v>
      </c>
      <c r="O224" s="397">
        <v>1.08031E-2</v>
      </c>
      <c r="P224" s="397"/>
      <c r="Q224" s="397"/>
      <c r="R224" s="397">
        <v>0.23829359999999999</v>
      </c>
      <c r="S224" s="490">
        <f t="shared" si="84"/>
        <v>-2.0000000000575113E-7</v>
      </c>
      <c r="T224" s="490"/>
      <c r="U224" s="487"/>
      <c r="V224" s="482">
        <v>2012</v>
      </c>
      <c r="W224" s="483" t="s">
        <v>496</v>
      </c>
      <c r="X224" s="482" t="s">
        <v>565</v>
      </c>
      <c r="Y224" s="484" t="s">
        <v>20</v>
      </c>
      <c r="Z224" s="484" t="s">
        <v>239</v>
      </c>
      <c r="AA224" s="485" t="s">
        <v>415</v>
      </c>
      <c r="AB224" s="491">
        <f t="shared" si="78"/>
        <v>1</v>
      </c>
      <c r="AC224" s="492"/>
      <c r="AD224" s="493"/>
      <c r="AE224" s="493">
        <f t="shared" si="81"/>
        <v>8.0477322471441667E-2</v>
      </c>
      <c r="AF224" s="493">
        <f t="shared" ref="AF224:AF229" si="88">+N224/$J224</f>
        <v>3.7165777390021755E-2</v>
      </c>
      <c r="AG224" s="493">
        <f t="shared" si="85"/>
        <v>3.8267056453569696E-2</v>
      </c>
      <c r="AH224" s="493"/>
      <c r="AI224" s="493"/>
      <c r="AJ224" s="493">
        <f t="shared" si="87"/>
        <v>0.84409055213081019</v>
      </c>
      <c r="AK224" s="494">
        <f t="shared" si="79"/>
        <v>-7.0844584332263594E-7</v>
      </c>
    </row>
    <row r="225" spans="1:37" s="637" customFormat="1" ht="11.45" customHeight="1" x14ac:dyDescent="0.25">
      <c r="A225" s="482">
        <v>2010</v>
      </c>
      <c r="B225" s="483" t="s">
        <v>496</v>
      </c>
      <c r="C225" s="482" t="s">
        <v>565</v>
      </c>
      <c r="D225" s="484" t="s">
        <v>4</v>
      </c>
      <c r="E225" s="484" t="s">
        <v>240</v>
      </c>
      <c r="F225" s="485" t="s">
        <v>415</v>
      </c>
      <c r="G225" s="486">
        <v>0.41524280000000002</v>
      </c>
      <c r="H225" s="487">
        <v>0.25233660000000002</v>
      </c>
      <c r="I225" s="488">
        <v>0.25233660000000002</v>
      </c>
      <c r="J225" s="396">
        <v>0.26092149999999997</v>
      </c>
      <c r="K225" s="489"/>
      <c r="L225" s="397"/>
      <c r="M225" s="397">
        <v>3.09368E-2</v>
      </c>
      <c r="N225" s="397">
        <v>6.9410000000000001E-3</v>
      </c>
      <c r="O225" s="397">
        <v>8.0453999999999994E-3</v>
      </c>
      <c r="P225" s="397">
        <v>1.9599999999999999E-5</v>
      </c>
      <c r="Q225" s="397">
        <v>3.6914999999999999E-3</v>
      </c>
      <c r="R225" s="397">
        <v>0.21128759999999999</v>
      </c>
      <c r="S225" s="490">
        <f t="shared" si="84"/>
        <v>-4.0000000001150227E-7</v>
      </c>
      <c r="T225" s="490"/>
      <c r="U225" s="487"/>
      <c r="V225" s="482">
        <v>2010</v>
      </c>
      <c r="W225" s="483" t="s">
        <v>496</v>
      </c>
      <c r="X225" s="482" t="s">
        <v>565</v>
      </c>
      <c r="Y225" s="484" t="s">
        <v>4</v>
      </c>
      <c r="Z225" s="484" t="s">
        <v>240</v>
      </c>
      <c r="AA225" s="485" t="s">
        <v>415</v>
      </c>
      <c r="AB225" s="491">
        <f t="shared" si="78"/>
        <v>1</v>
      </c>
      <c r="AC225" s="492"/>
      <c r="AD225" s="493"/>
      <c r="AE225" s="493">
        <f t="shared" si="81"/>
        <v>0.1185674618611345</v>
      </c>
      <c r="AF225" s="493">
        <f t="shared" si="88"/>
        <v>2.6601870677579274E-2</v>
      </c>
      <c r="AG225" s="493">
        <f t="shared" si="85"/>
        <v>3.0834561352744025E-2</v>
      </c>
      <c r="AH225" s="493">
        <f t="shared" ref="AH225:AI229" si="89">+P225/$J225</f>
        <v>7.5118378516143743E-5</v>
      </c>
      <c r="AI225" s="493">
        <f t="shared" si="89"/>
        <v>1.4147933382262482E-2</v>
      </c>
      <c r="AJ225" s="493">
        <f t="shared" si="87"/>
        <v>0.80977458737589658</v>
      </c>
      <c r="AK225" s="494">
        <f t="shared" si="79"/>
        <v>-1.5330281331049633E-6</v>
      </c>
    </row>
    <row r="226" spans="1:37" s="637" customFormat="1" ht="11.45" customHeight="1" x14ac:dyDescent="0.25">
      <c r="A226" s="482">
        <v>2007</v>
      </c>
      <c r="B226" s="483" t="s">
        <v>496</v>
      </c>
      <c r="C226" s="482" t="s">
        <v>565</v>
      </c>
      <c r="D226" s="484" t="s">
        <v>6</v>
      </c>
      <c r="E226" s="484" t="s">
        <v>241</v>
      </c>
      <c r="F226" s="485" t="s">
        <v>415</v>
      </c>
      <c r="G226" s="486">
        <v>0.39519690000000002</v>
      </c>
      <c r="H226" s="487">
        <v>0.2301096</v>
      </c>
      <c r="I226" s="488">
        <v>0.2301096</v>
      </c>
      <c r="J226" s="396">
        <v>0.2583261</v>
      </c>
      <c r="K226" s="489"/>
      <c r="L226" s="397"/>
      <c r="M226" s="397">
        <v>3.0797000000000001E-2</v>
      </c>
      <c r="N226" s="397">
        <v>7.5529000000000004E-3</v>
      </c>
      <c r="O226" s="397">
        <v>5.9252999999999997E-3</v>
      </c>
      <c r="P226" s="397">
        <v>3.1999999999999999E-5</v>
      </c>
      <c r="Q226" s="397">
        <v>4.1113E-3</v>
      </c>
      <c r="R226" s="397">
        <v>0.20990800000000001</v>
      </c>
      <c r="S226" s="490">
        <f t="shared" si="84"/>
        <v>-4.0000000001150227E-7</v>
      </c>
      <c r="T226" s="490"/>
      <c r="U226" s="487"/>
      <c r="V226" s="482">
        <v>2007</v>
      </c>
      <c r="W226" s="483" t="s">
        <v>496</v>
      </c>
      <c r="X226" s="482" t="s">
        <v>565</v>
      </c>
      <c r="Y226" s="484" t="s">
        <v>6</v>
      </c>
      <c r="Z226" s="484" t="s">
        <v>241</v>
      </c>
      <c r="AA226" s="485" t="s">
        <v>415</v>
      </c>
      <c r="AB226" s="491">
        <f t="shared" si="78"/>
        <v>1</v>
      </c>
      <c r="AC226" s="492"/>
      <c r="AD226" s="493"/>
      <c r="AE226" s="493">
        <f t="shared" si="81"/>
        <v>0.119217531639273</v>
      </c>
      <c r="AF226" s="493">
        <f t="shared" si="88"/>
        <v>2.9237850917890218E-2</v>
      </c>
      <c r="AG226" s="493">
        <f t="shared" si="85"/>
        <v>2.293728740533767E-2</v>
      </c>
      <c r="AH226" s="493">
        <f t="shared" si="89"/>
        <v>1.2387443622614982E-4</v>
      </c>
      <c r="AI226" s="493">
        <f t="shared" si="89"/>
        <v>1.5915155301767805E-2</v>
      </c>
      <c r="AJ226" s="493">
        <f t="shared" si="87"/>
        <v>0.81256984872995797</v>
      </c>
      <c r="AK226" s="494">
        <f t="shared" si="79"/>
        <v>-1.5484304527468851E-6</v>
      </c>
    </row>
    <row r="227" spans="1:37" s="637" customFormat="1" ht="11.45" customHeight="1" x14ac:dyDescent="0.25">
      <c r="A227" s="482">
        <v>2004</v>
      </c>
      <c r="B227" s="483" t="s">
        <v>496</v>
      </c>
      <c r="C227" s="482" t="s">
        <v>565</v>
      </c>
      <c r="D227" s="484" t="s">
        <v>8</v>
      </c>
      <c r="E227" s="484" t="s">
        <v>242</v>
      </c>
      <c r="F227" s="485" t="s">
        <v>415</v>
      </c>
      <c r="G227" s="486">
        <v>0.39601170000000002</v>
      </c>
      <c r="H227" s="487">
        <v>0.23109469999999999</v>
      </c>
      <c r="I227" s="488">
        <v>0.23109469999999999</v>
      </c>
      <c r="J227" s="396">
        <v>0.26657249999999999</v>
      </c>
      <c r="K227" s="489"/>
      <c r="L227" s="397"/>
      <c r="M227" s="397">
        <v>3.1744099999999997E-2</v>
      </c>
      <c r="N227" s="397">
        <v>9.0737999999999999E-3</v>
      </c>
      <c r="O227" s="397">
        <v>6.6553000000000003E-3</v>
      </c>
      <c r="P227" s="397">
        <v>1.3200000000000001E-5</v>
      </c>
      <c r="Q227" s="397">
        <v>4.7787999999999997E-3</v>
      </c>
      <c r="R227" s="397">
        <v>0.21430740000000001</v>
      </c>
      <c r="S227" s="490">
        <f t="shared" si="84"/>
        <v>-1.0000000000287557E-7</v>
      </c>
      <c r="T227" s="490"/>
      <c r="U227" s="487"/>
      <c r="V227" s="482">
        <v>2004</v>
      </c>
      <c r="W227" s="483" t="s">
        <v>496</v>
      </c>
      <c r="X227" s="482" t="s">
        <v>565</v>
      </c>
      <c r="Y227" s="484" t="s">
        <v>8</v>
      </c>
      <c r="Z227" s="484" t="s">
        <v>242</v>
      </c>
      <c r="AA227" s="485" t="s">
        <v>415</v>
      </c>
      <c r="AB227" s="491">
        <f t="shared" si="78"/>
        <v>1</v>
      </c>
      <c r="AC227" s="492"/>
      <c r="AD227" s="493"/>
      <c r="AE227" s="493">
        <f t="shared" si="81"/>
        <v>0.11908242598167477</v>
      </c>
      <c r="AF227" s="493">
        <f t="shared" si="88"/>
        <v>3.4038769940635288E-2</v>
      </c>
      <c r="AG227" s="493">
        <f t="shared" si="85"/>
        <v>2.496619118626265E-2</v>
      </c>
      <c r="AH227" s="493">
        <f t="shared" si="89"/>
        <v>4.9517485862195095E-5</v>
      </c>
      <c r="AI227" s="493">
        <f t="shared" si="89"/>
        <v>1.7926830411989232E-2</v>
      </c>
      <c r="AJ227" s="493">
        <f t="shared" si="87"/>
        <v>0.8039366401260446</v>
      </c>
      <c r="AK227" s="494">
        <f t="shared" si="79"/>
        <v>-3.7513246864406824E-7</v>
      </c>
    </row>
    <row r="228" spans="1:37" s="637" customFormat="1" ht="11.45" customHeight="1" x14ac:dyDescent="0.25">
      <c r="A228" s="482">
        <v>1999</v>
      </c>
      <c r="B228" s="483" t="s">
        <v>496</v>
      </c>
      <c r="C228" s="482" t="s">
        <v>565</v>
      </c>
      <c r="D228" s="484" t="s">
        <v>10</v>
      </c>
      <c r="E228" s="484" t="s">
        <v>243</v>
      </c>
      <c r="F228" s="485" t="s">
        <v>415</v>
      </c>
      <c r="G228" s="486">
        <v>0.37215959999999998</v>
      </c>
      <c r="H228" s="487">
        <v>0.23197300000000001</v>
      </c>
      <c r="I228" s="488">
        <v>0.23197300000000001</v>
      </c>
      <c r="J228" s="396">
        <v>0.26135740000000002</v>
      </c>
      <c r="K228" s="489"/>
      <c r="L228" s="397"/>
      <c r="M228" s="397">
        <v>2.7341299999999999E-2</v>
      </c>
      <c r="N228" s="397">
        <v>9.6416000000000002E-3</v>
      </c>
      <c r="O228" s="397">
        <v>1.3735199999999999E-2</v>
      </c>
      <c r="P228" s="397">
        <v>1.0100000000000001E-6</v>
      </c>
      <c r="Q228" s="397">
        <v>2.2155E-3</v>
      </c>
      <c r="R228" s="397">
        <v>0.20842279999999999</v>
      </c>
      <c r="S228" s="490">
        <f t="shared" si="84"/>
        <v>-9.9999999947364415E-9</v>
      </c>
      <c r="T228" s="490"/>
      <c r="U228" s="487"/>
      <c r="V228" s="482">
        <v>1999</v>
      </c>
      <c r="W228" s="483" t="s">
        <v>496</v>
      </c>
      <c r="X228" s="482" t="s">
        <v>565</v>
      </c>
      <c r="Y228" s="484" t="s">
        <v>10</v>
      </c>
      <c r="Z228" s="484" t="s">
        <v>243</v>
      </c>
      <c r="AA228" s="485" t="s">
        <v>415</v>
      </c>
      <c r="AB228" s="491">
        <f t="shared" si="78"/>
        <v>1</v>
      </c>
      <c r="AC228" s="492"/>
      <c r="AD228" s="493"/>
      <c r="AE228" s="493">
        <f t="shared" si="81"/>
        <v>0.10461268745403803</v>
      </c>
      <c r="AF228" s="493">
        <f t="shared" si="88"/>
        <v>3.6890480238937179E-2</v>
      </c>
      <c r="AG228" s="493">
        <f t="shared" si="85"/>
        <v>5.2553323533215429E-2</v>
      </c>
      <c r="AH228" s="493">
        <f t="shared" si="89"/>
        <v>3.864440034986574E-6</v>
      </c>
      <c r="AI228" s="493">
        <f t="shared" si="89"/>
        <v>8.4768979183294599E-3</v>
      </c>
      <c r="AJ228" s="493">
        <f t="shared" si="87"/>
        <v>0.79746278467722731</v>
      </c>
      <c r="AK228" s="494">
        <f t="shared" si="79"/>
        <v>-3.8261782409065859E-8</v>
      </c>
    </row>
    <row r="229" spans="1:37" s="637" customFormat="1" ht="11.45" customHeight="1" x14ac:dyDescent="0.25">
      <c r="A229" s="482">
        <v>1997</v>
      </c>
      <c r="B229" s="483" t="s">
        <v>496</v>
      </c>
      <c r="C229" s="482" t="s">
        <v>565</v>
      </c>
      <c r="D229" s="484" t="s">
        <v>12</v>
      </c>
      <c r="E229" s="484" t="s">
        <v>244</v>
      </c>
      <c r="F229" s="485" t="s">
        <v>415</v>
      </c>
      <c r="G229" s="486">
        <v>0.36642540000000001</v>
      </c>
      <c r="H229" s="487">
        <v>0.2293346</v>
      </c>
      <c r="I229" s="488">
        <v>0.2293346</v>
      </c>
      <c r="J229" s="396">
        <v>0.26062289999999999</v>
      </c>
      <c r="K229" s="489"/>
      <c r="L229" s="397"/>
      <c r="M229" s="397">
        <v>2.99723E-2</v>
      </c>
      <c r="N229" s="397">
        <v>9.8224000000000002E-3</v>
      </c>
      <c r="O229" s="397">
        <v>1.2777800000000001E-2</v>
      </c>
      <c r="P229" s="397">
        <v>2.43E-6</v>
      </c>
      <c r="Q229" s="397">
        <v>1.6887E-3</v>
      </c>
      <c r="R229" s="397">
        <v>0.2063594</v>
      </c>
      <c r="S229" s="490">
        <f t="shared" si="84"/>
        <v>-1.2999999998708489E-7</v>
      </c>
      <c r="T229" s="490"/>
      <c r="U229" s="487"/>
      <c r="V229" s="482">
        <v>1997</v>
      </c>
      <c r="W229" s="483" t="s">
        <v>496</v>
      </c>
      <c r="X229" s="482" t="s">
        <v>565</v>
      </c>
      <c r="Y229" s="484" t="s">
        <v>12</v>
      </c>
      <c r="Z229" s="484" t="s">
        <v>244</v>
      </c>
      <c r="AA229" s="485" t="s">
        <v>415</v>
      </c>
      <c r="AB229" s="491">
        <f t="shared" si="78"/>
        <v>1</v>
      </c>
      <c r="AC229" s="492"/>
      <c r="AD229" s="493"/>
      <c r="AE229" s="493">
        <f t="shared" si="81"/>
        <v>0.11500255733475455</v>
      </c>
      <c r="AF229" s="493">
        <f t="shared" si="88"/>
        <v>3.7688169381892386E-2</v>
      </c>
      <c r="AG229" s="493">
        <f t="shared" si="85"/>
        <v>4.902792502117044E-2</v>
      </c>
      <c r="AH229" s="493">
        <f t="shared" si="89"/>
        <v>9.3238161343458316E-6</v>
      </c>
      <c r="AI229" s="493">
        <f t="shared" si="89"/>
        <v>6.479476669164529E-3</v>
      </c>
      <c r="AJ229" s="493">
        <f t="shared" si="87"/>
        <v>0.79179304658186211</v>
      </c>
      <c r="AK229" s="494">
        <f t="shared" si="79"/>
        <v>-4.9880497843268756E-7</v>
      </c>
    </row>
    <row r="230" spans="1:37" s="468" customFormat="1" ht="11.45" customHeight="1" x14ac:dyDescent="0.25">
      <c r="A230" s="469">
        <v>2012</v>
      </c>
      <c r="B230" s="470" t="s">
        <v>497</v>
      </c>
      <c r="C230" s="469" t="s">
        <v>562</v>
      </c>
      <c r="D230" s="471" t="s">
        <v>20</v>
      </c>
      <c r="E230" s="471" t="s">
        <v>245</v>
      </c>
      <c r="F230" s="472" t="s">
        <v>314</v>
      </c>
      <c r="G230" s="473">
        <v>0.66438220000000003</v>
      </c>
      <c r="H230" s="474">
        <v>0.62547019999999998</v>
      </c>
      <c r="I230" s="475">
        <v>0.57155659999999997</v>
      </c>
      <c r="J230" s="393">
        <v>0.1061935</v>
      </c>
      <c r="K230" s="476">
        <v>6.0166900000000002E-2</v>
      </c>
      <c r="L230" s="394"/>
      <c r="M230" s="394">
        <v>3.98979E-2</v>
      </c>
      <c r="N230" s="394"/>
      <c r="O230" s="394"/>
      <c r="P230" s="394"/>
      <c r="Q230" s="394"/>
      <c r="R230" s="394">
        <v>2.0143000000000001E-3</v>
      </c>
      <c r="S230" s="477">
        <f t="shared" si="84"/>
        <v>4.1143999999999903E-3</v>
      </c>
      <c r="T230" s="477">
        <v>0.18815029999999999</v>
      </c>
      <c r="U230" s="441"/>
      <c r="V230" s="469">
        <v>2012</v>
      </c>
      <c r="W230" s="470" t="s">
        <v>497</v>
      </c>
      <c r="X230" s="469" t="s">
        <v>562</v>
      </c>
      <c r="Y230" s="471" t="s">
        <v>20</v>
      </c>
      <c r="Z230" s="471" t="s">
        <v>245</v>
      </c>
      <c r="AA230" s="472" t="s">
        <v>314</v>
      </c>
      <c r="AB230" s="478">
        <f t="shared" si="78"/>
        <v>1</v>
      </c>
      <c r="AC230" s="479">
        <f t="shared" ref="AC230:AC243" si="90">+K230/$J230</f>
        <v>0.56657799206166104</v>
      </c>
      <c r="AD230" s="480"/>
      <c r="AE230" s="480">
        <f t="shared" si="81"/>
        <v>0.37570943607659602</v>
      </c>
      <c r="AF230" s="480"/>
      <c r="AG230" s="480"/>
      <c r="AH230" s="480"/>
      <c r="AI230" s="480"/>
      <c r="AJ230" s="480">
        <f t="shared" si="87"/>
        <v>1.8968204268622845E-2</v>
      </c>
      <c r="AK230" s="481">
        <f t="shared" si="79"/>
        <v>3.8744367593120055E-2</v>
      </c>
    </row>
    <row r="231" spans="1:37" s="468" customFormat="1" ht="11.45" customHeight="1" x14ac:dyDescent="0.25">
      <c r="A231" s="458">
        <v>2010</v>
      </c>
      <c r="B231" s="459" t="s">
        <v>497</v>
      </c>
      <c r="C231" s="458" t="s">
        <v>562</v>
      </c>
      <c r="D231" s="460" t="s">
        <v>4</v>
      </c>
      <c r="E231" s="460" t="s">
        <v>246</v>
      </c>
      <c r="F231" s="461" t="s">
        <v>314</v>
      </c>
      <c r="G231" s="440">
        <v>0.66485229999999995</v>
      </c>
      <c r="H231" s="441">
        <v>0.63939860000000004</v>
      </c>
      <c r="I231" s="442">
        <v>0.58510090000000003</v>
      </c>
      <c r="J231" s="391">
        <v>0.1405711</v>
      </c>
      <c r="K231" s="462">
        <v>9.4199500000000005E-2</v>
      </c>
      <c r="L231" s="395"/>
      <c r="M231" s="395">
        <v>3.5896600000000001E-2</v>
      </c>
      <c r="N231" s="395"/>
      <c r="O231" s="395"/>
      <c r="P231" s="395"/>
      <c r="Q231" s="395"/>
      <c r="R231" s="395">
        <v>1.4854E-3</v>
      </c>
      <c r="S231" s="463">
        <f t="shared" si="84"/>
        <v>8.9896000000000142E-3</v>
      </c>
      <c r="T231" s="463">
        <v>0.19849729999999999</v>
      </c>
      <c r="U231" s="441"/>
      <c r="V231" s="458">
        <v>2010</v>
      </c>
      <c r="W231" s="459" t="s">
        <v>497</v>
      </c>
      <c r="X231" s="458" t="s">
        <v>562</v>
      </c>
      <c r="Y231" s="460" t="s">
        <v>4</v>
      </c>
      <c r="Z231" s="460" t="s">
        <v>246</v>
      </c>
      <c r="AA231" s="461" t="s">
        <v>314</v>
      </c>
      <c r="AB231" s="464">
        <f t="shared" ref="AB231:AB244" si="91">+J231/$J231</f>
        <v>1</v>
      </c>
      <c r="AC231" s="465">
        <f t="shared" si="90"/>
        <v>0.67011996064624946</v>
      </c>
      <c r="AD231" s="466"/>
      <c r="AE231" s="466">
        <f t="shared" si="81"/>
        <v>0.2553625887540184</v>
      </c>
      <c r="AF231" s="466"/>
      <c r="AG231" s="466"/>
      <c r="AH231" s="466"/>
      <c r="AI231" s="466"/>
      <c r="AJ231" s="466">
        <f t="shared" si="87"/>
        <v>1.0566894617741485E-2</v>
      </c>
      <c r="AK231" s="467">
        <f t="shared" si="79"/>
        <v>6.395055598199062E-2</v>
      </c>
    </row>
    <row r="232" spans="1:37" s="468" customFormat="1" ht="11.45" customHeight="1" x14ac:dyDescent="0.25">
      <c r="A232" s="496">
        <v>2008</v>
      </c>
      <c r="B232" s="497" t="s">
        <v>497</v>
      </c>
      <c r="C232" s="496" t="s">
        <v>562</v>
      </c>
      <c r="D232" s="498" t="s">
        <v>6</v>
      </c>
      <c r="E232" s="498" t="s">
        <v>247</v>
      </c>
      <c r="F232" s="499" t="s">
        <v>314</v>
      </c>
      <c r="G232" s="443">
        <v>0.6612015</v>
      </c>
      <c r="H232" s="444">
        <v>0.62117469999999997</v>
      </c>
      <c r="I232" s="445">
        <v>0.59625740000000005</v>
      </c>
      <c r="J232" s="400">
        <v>0.10874789999999999</v>
      </c>
      <c r="K232" s="501">
        <v>7.3193800000000003E-2</v>
      </c>
      <c r="L232" s="401"/>
      <c r="M232" s="401">
        <v>2.81076E-2</v>
      </c>
      <c r="N232" s="401"/>
      <c r="O232" s="401"/>
      <c r="P232" s="401"/>
      <c r="Q232" s="401"/>
      <c r="R232" s="401">
        <v>5.0974000000000002E-3</v>
      </c>
      <c r="S232" s="502">
        <f t="shared" si="84"/>
        <v>2.3490999999999929E-3</v>
      </c>
      <c r="T232" s="502">
        <v>0.15167800000000001</v>
      </c>
      <c r="U232" s="441"/>
      <c r="V232" s="496">
        <v>2008</v>
      </c>
      <c r="W232" s="497" t="s">
        <v>497</v>
      </c>
      <c r="X232" s="496" t="s">
        <v>562</v>
      </c>
      <c r="Y232" s="498" t="s">
        <v>6</v>
      </c>
      <c r="Z232" s="498" t="s">
        <v>247</v>
      </c>
      <c r="AA232" s="499" t="s">
        <v>314</v>
      </c>
      <c r="AB232" s="503">
        <f t="shared" si="91"/>
        <v>1</v>
      </c>
      <c r="AC232" s="504">
        <f t="shared" si="90"/>
        <v>0.67305943379136524</v>
      </c>
      <c r="AD232" s="505"/>
      <c r="AE232" s="505">
        <f t="shared" si="81"/>
        <v>0.25846568071659315</v>
      </c>
      <c r="AF232" s="505"/>
      <c r="AG232" s="505"/>
      <c r="AH232" s="505"/>
      <c r="AI232" s="505"/>
      <c r="AJ232" s="505">
        <f t="shared" si="87"/>
        <v>4.6873548822551979E-2</v>
      </c>
      <c r="AK232" s="506">
        <f t="shared" si="79"/>
        <v>2.1601336669489601E-2</v>
      </c>
    </row>
    <row r="233" spans="1:37" s="468" customFormat="1" ht="11.45" customHeight="1" x14ac:dyDescent="0.25">
      <c r="A233" s="458">
        <v>2012</v>
      </c>
      <c r="B233" s="459" t="s">
        <v>498</v>
      </c>
      <c r="C233" s="458" t="s">
        <v>566</v>
      </c>
      <c r="D233" s="460" t="s">
        <v>20</v>
      </c>
      <c r="E233" s="460" t="s">
        <v>248</v>
      </c>
      <c r="F233" s="461" t="s">
        <v>314</v>
      </c>
      <c r="G233" s="440">
        <v>0.33742699999999998</v>
      </c>
      <c r="H233" s="441">
        <v>0.31418790000000002</v>
      </c>
      <c r="I233" s="442">
        <v>0.30642269999999999</v>
      </c>
      <c r="J233" s="391">
        <v>4.5746200000000001E-2</v>
      </c>
      <c r="K233" s="462">
        <v>2.5235E-2</v>
      </c>
      <c r="L233" s="395"/>
      <c r="M233" s="395"/>
      <c r="N233" s="395"/>
      <c r="O233" s="395"/>
      <c r="P233" s="395"/>
      <c r="Q233" s="395"/>
      <c r="R233" s="395">
        <v>2.05112E-2</v>
      </c>
      <c r="S233" s="463">
        <f t="shared" si="84"/>
        <v>0</v>
      </c>
      <c r="T233" s="463">
        <v>8.61122E-2</v>
      </c>
      <c r="U233" s="441"/>
      <c r="V233" s="458">
        <v>2012</v>
      </c>
      <c r="W233" s="459" t="s">
        <v>498</v>
      </c>
      <c r="X233" s="458" t="s">
        <v>566</v>
      </c>
      <c r="Y233" s="460" t="s">
        <v>20</v>
      </c>
      <c r="Z233" s="460" t="s">
        <v>248</v>
      </c>
      <c r="AA233" s="461" t="s">
        <v>314</v>
      </c>
      <c r="AB233" s="464">
        <f t="shared" si="91"/>
        <v>1</v>
      </c>
      <c r="AC233" s="465">
        <f t="shared" si="90"/>
        <v>0.55163051794465989</v>
      </c>
      <c r="AD233" s="466"/>
      <c r="AE233" s="466"/>
      <c r="AF233" s="466"/>
      <c r="AG233" s="466"/>
      <c r="AH233" s="466"/>
      <c r="AI233" s="466"/>
      <c r="AJ233" s="466">
        <f t="shared" si="87"/>
        <v>0.44836948205534011</v>
      </c>
      <c r="AK233" s="467">
        <f t="shared" si="79"/>
        <v>0</v>
      </c>
    </row>
    <row r="234" spans="1:37" s="468" customFormat="1" ht="11.45" customHeight="1" x14ac:dyDescent="0.25">
      <c r="A234" s="458">
        <v>2010</v>
      </c>
      <c r="B234" s="459" t="s">
        <v>498</v>
      </c>
      <c r="C234" s="458" t="s">
        <v>566</v>
      </c>
      <c r="D234" s="460" t="s">
        <v>4</v>
      </c>
      <c r="E234" s="460" t="s">
        <v>249</v>
      </c>
      <c r="F234" s="461" t="s">
        <v>314</v>
      </c>
      <c r="G234" s="440">
        <v>0.3405126</v>
      </c>
      <c r="H234" s="441">
        <v>0.31644610000000001</v>
      </c>
      <c r="I234" s="442">
        <v>0.30899910000000003</v>
      </c>
      <c r="J234" s="391">
        <v>4.5508300000000002E-2</v>
      </c>
      <c r="K234" s="462">
        <v>2.4237499999999999E-2</v>
      </c>
      <c r="L234" s="395"/>
      <c r="M234" s="395"/>
      <c r="N234" s="395"/>
      <c r="O234" s="395"/>
      <c r="P234" s="395"/>
      <c r="Q234" s="395"/>
      <c r="R234" s="395">
        <v>2.1270799999999999E-2</v>
      </c>
      <c r="S234" s="463">
        <f t="shared" si="84"/>
        <v>0</v>
      </c>
      <c r="T234" s="463">
        <v>8.1533400000000006E-2</v>
      </c>
      <c r="U234" s="441"/>
      <c r="V234" s="458">
        <v>2010</v>
      </c>
      <c r="W234" s="459" t="s">
        <v>498</v>
      </c>
      <c r="X234" s="458" t="s">
        <v>566</v>
      </c>
      <c r="Y234" s="460" t="s">
        <v>4</v>
      </c>
      <c r="Z234" s="460" t="s">
        <v>249</v>
      </c>
      <c r="AA234" s="461" t="s">
        <v>314</v>
      </c>
      <c r="AB234" s="464">
        <f t="shared" si="91"/>
        <v>1</v>
      </c>
      <c r="AC234" s="465">
        <f t="shared" si="90"/>
        <v>0.53259515297209514</v>
      </c>
      <c r="AD234" s="466"/>
      <c r="AE234" s="466"/>
      <c r="AF234" s="466"/>
      <c r="AG234" s="466"/>
      <c r="AH234" s="466"/>
      <c r="AI234" s="466"/>
      <c r="AJ234" s="466">
        <f t="shared" si="87"/>
        <v>0.46740484702790475</v>
      </c>
      <c r="AK234" s="467">
        <f t="shared" si="79"/>
        <v>0</v>
      </c>
    </row>
    <row r="235" spans="1:37" s="468" customFormat="1" ht="11.45" customHeight="1" x14ac:dyDescent="0.25">
      <c r="A235" s="458">
        <v>2008</v>
      </c>
      <c r="B235" s="459" t="s">
        <v>498</v>
      </c>
      <c r="C235" s="458" t="s">
        <v>566</v>
      </c>
      <c r="D235" s="460" t="s">
        <v>6</v>
      </c>
      <c r="E235" s="460" t="s">
        <v>250</v>
      </c>
      <c r="F235" s="461" t="s">
        <v>314</v>
      </c>
      <c r="G235" s="440">
        <v>0.34375109999999998</v>
      </c>
      <c r="H235" s="441">
        <v>0.32283139999999999</v>
      </c>
      <c r="I235" s="442">
        <v>0.31368119999999999</v>
      </c>
      <c r="J235" s="391">
        <v>3.9908100000000002E-2</v>
      </c>
      <c r="K235" s="462">
        <v>1.9218900000000001E-2</v>
      </c>
      <c r="L235" s="395"/>
      <c r="M235" s="395"/>
      <c r="N235" s="395"/>
      <c r="O235" s="395"/>
      <c r="P235" s="395"/>
      <c r="Q235" s="395"/>
      <c r="R235" s="395">
        <v>2.0689200000000001E-2</v>
      </c>
      <c r="S235" s="463">
        <f t="shared" si="84"/>
        <v>0</v>
      </c>
      <c r="T235" s="463">
        <v>7.7261099999999999E-2</v>
      </c>
      <c r="U235" s="441"/>
      <c r="V235" s="458">
        <v>2008</v>
      </c>
      <c r="W235" s="459" t="s">
        <v>498</v>
      </c>
      <c r="X235" s="458" t="s">
        <v>566</v>
      </c>
      <c r="Y235" s="460" t="s">
        <v>6</v>
      </c>
      <c r="Z235" s="460" t="s">
        <v>250</v>
      </c>
      <c r="AA235" s="461" t="s">
        <v>314</v>
      </c>
      <c r="AB235" s="464">
        <f t="shared" si="91"/>
        <v>1</v>
      </c>
      <c r="AC235" s="465">
        <f t="shared" si="90"/>
        <v>0.48157892758612914</v>
      </c>
      <c r="AD235" s="466"/>
      <c r="AE235" s="466"/>
      <c r="AF235" s="466"/>
      <c r="AG235" s="466"/>
      <c r="AH235" s="466"/>
      <c r="AI235" s="466"/>
      <c r="AJ235" s="466">
        <f t="shared" si="87"/>
        <v>0.51842107241387092</v>
      </c>
      <c r="AK235" s="467">
        <f t="shared" si="79"/>
        <v>0</v>
      </c>
    </row>
    <row r="236" spans="1:37" s="468" customFormat="1" ht="11.45" customHeight="1" x14ac:dyDescent="0.25">
      <c r="A236" s="458">
        <v>2006</v>
      </c>
      <c r="B236" s="459" t="s">
        <v>498</v>
      </c>
      <c r="C236" s="458" t="s">
        <v>566</v>
      </c>
      <c r="D236" s="460" t="s">
        <v>8</v>
      </c>
      <c r="E236" s="460" t="s">
        <v>251</v>
      </c>
      <c r="F236" s="461" t="s">
        <v>314</v>
      </c>
      <c r="G236" s="440">
        <v>0.33007350000000002</v>
      </c>
      <c r="H236" s="441">
        <v>0.31319829999999999</v>
      </c>
      <c r="I236" s="442">
        <v>0.30549959999999998</v>
      </c>
      <c r="J236" s="391">
        <v>3.1893100000000001E-2</v>
      </c>
      <c r="K236" s="462">
        <v>1.44986E-2</v>
      </c>
      <c r="L236" s="395"/>
      <c r="M236" s="395"/>
      <c r="N236" s="395"/>
      <c r="O236" s="395"/>
      <c r="P236" s="395"/>
      <c r="Q236" s="395"/>
      <c r="R236" s="395">
        <v>1.73946E-2</v>
      </c>
      <c r="S236" s="463">
        <f t="shared" si="84"/>
        <v>-9.9999999995936673E-8</v>
      </c>
      <c r="T236" s="463">
        <v>7.2699100000000003E-2</v>
      </c>
      <c r="U236" s="441"/>
      <c r="V236" s="458">
        <v>2006</v>
      </c>
      <c r="W236" s="459" t="s">
        <v>498</v>
      </c>
      <c r="X236" s="458" t="s">
        <v>566</v>
      </c>
      <c r="Y236" s="460" t="s">
        <v>8</v>
      </c>
      <c r="Z236" s="460" t="s">
        <v>251</v>
      </c>
      <c r="AA236" s="461" t="s">
        <v>314</v>
      </c>
      <c r="AB236" s="464">
        <f t="shared" si="91"/>
        <v>1</v>
      </c>
      <c r="AC236" s="465">
        <f t="shared" si="90"/>
        <v>0.4545998977835331</v>
      </c>
      <c r="AD236" s="466"/>
      <c r="AE236" s="466"/>
      <c r="AF236" s="466"/>
      <c r="AG236" s="466"/>
      <c r="AH236" s="466"/>
      <c r="AI236" s="466"/>
      <c r="AJ236" s="466">
        <f t="shared" si="87"/>
        <v>0.54540323769091115</v>
      </c>
      <c r="AK236" s="467">
        <f t="shared" si="79"/>
        <v>-3.1354744443046201E-6</v>
      </c>
    </row>
    <row r="237" spans="1:37" s="468" customFormat="1" ht="11.45" customHeight="1" x14ac:dyDescent="0.25">
      <c r="A237" s="469">
        <v>2013</v>
      </c>
      <c r="B237" s="470" t="s">
        <v>499</v>
      </c>
      <c r="C237" s="469" t="s">
        <v>559</v>
      </c>
      <c r="D237" s="471" t="s">
        <v>20</v>
      </c>
      <c r="E237" s="471" t="s">
        <v>252</v>
      </c>
      <c r="F237" s="472" t="s">
        <v>314</v>
      </c>
      <c r="G237" s="473">
        <v>0.52047429999999995</v>
      </c>
      <c r="H237" s="474">
        <v>0.37868879999999999</v>
      </c>
      <c r="I237" s="475">
        <v>0.3430858</v>
      </c>
      <c r="J237" s="393">
        <v>0.26307900000000001</v>
      </c>
      <c r="K237" s="476">
        <v>0.1919034</v>
      </c>
      <c r="L237" s="394">
        <v>3.6836999999999998E-3</v>
      </c>
      <c r="M237" s="394">
        <v>2.2915000000000001E-3</v>
      </c>
      <c r="N237" s="394">
        <v>1.8205999999999999E-3</v>
      </c>
      <c r="O237" s="394">
        <v>5.8169400000000003E-2</v>
      </c>
      <c r="P237" s="394">
        <v>4.729E-4</v>
      </c>
      <c r="Q237" s="394"/>
      <c r="R237" s="394">
        <v>4.738E-3</v>
      </c>
      <c r="S237" s="477">
        <f t="shared" si="84"/>
        <v>-5.0000000001437783E-7</v>
      </c>
      <c r="T237" s="477">
        <v>0.16062219999999999</v>
      </c>
      <c r="U237" s="441"/>
      <c r="V237" s="469">
        <v>2013</v>
      </c>
      <c r="W237" s="470" t="s">
        <v>499</v>
      </c>
      <c r="X237" s="469" t="s">
        <v>559</v>
      </c>
      <c r="Y237" s="471" t="s">
        <v>20</v>
      </c>
      <c r="Z237" s="471" t="s">
        <v>252</v>
      </c>
      <c r="AA237" s="472" t="s">
        <v>314</v>
      </c>
      <c r="AB237" s="478">
        <f t="shared" si="91"/>
        <v>1</v>
      </c>
      <c r="AC237" s="479">
        <f t="shared" si="90"/>
        <v>0.72945160959255584</v>
      </c>
      <c r="AD237" s="480">
        <f t="shared" ref="AD237:AH242" si="92">+L237/$J237</f>
        <v>1.4002257876911497E-2</v>
      </c>
      <c r="AE237" s="480">
        <f t="shared" si="92"/>
        <v>8.7103113513431335E-3</v>
      </c>
      <c r="AF237" s="480">
        <f t="shared" si="92"/>
        <v>6.9203547223457588E-3</v>
      </c>
      <c r="AG237" s="480">
        <f t="shared" si="92"/>
        <v>0.22111000878063244</v>
      </c>
      <c r="AH237" s="480">
        <f t="shared" si="92"/>
        <v>1.7975589081606666E-3</v>
      </c>
      <c r="AI237" s="480"/>
      <c r="AJ237" s="480">
        <f t="shared" si="87"/>
        <v>1.8009799337841484E-2</v>
      </c>
      <c r="AK237" s="481">
        <f t="shared" si="79"/>
        <v>-1.9005697908802688E-6</v>
      </c>
    </row>
    <row r="238" spans="1:37" s="468" customFormat="1" ht="11.45" customHeight="1" x14ac:dyDescent="0.25">
      <c r="A238" s="458">
        <v>2010</v>
      </c>
      <c r="B238" s="459" t="s">
        <v>499</v>
      </c>
      <c r="C238" s="458" t="s">
        <v>559</v>
      </c>
      <c r="D238" s="460" t="s">
        <v>4</v>
      </c>
      <c r="E238" s="460" t="s">
        <v>253</v>
      </c>
      <c r="F238" s="461" t="s">
        <v>314</v>
      </c>
      <c r="G238" s="440">
        <v>0.54727579999999998</v>
      </c>
      <c r="H238" s="441">
        <v>0.4261067</v>
      </c>
      <c r="I238" s="442">
        <v>0.33324189999999998</v>
      </c>
      <c r="J238" s="391">
        <v>0.23352619999999999</v>
      </c>
      <c r="K238" s="462">
        <v>0.17505870000000001</v>
      </c>
      <c r="L238" s="395">
        <v>3.0124000000000001E-3</v>
      </c>
      <c r="M238" s="395">
        <v>4.2341999999999996E-3</v>
      </c>
      <c r="N238" s="395">
        <v>2.5119000000000001E-3</v>
      </c>
      <c r="O238" s="395">
        <v>3.9017299999999998E-2</v>
      </c>
      <c r="P238" s="395">
        <v>1.2248000000000001E-3</v>
      </c>
      <c r="Q238" s="395"/>
      <c r="R238" s="395">
        <v>3.6096000000000001E-3</v>
      </c>
      <c r="S238" s="463">
        <f t="shared" si="84"/>
        <v>4.8572999999999811E-3</v>
      </c>
      <c r="T238" s="463">
        <v>0.13525870000000001</v>
      </c>
      <c r="U238" s="441"/>
      <c r="V238" s="458">
        <v>2010</v>
      </c>
      <c r="W238" s="459" t="s">
        <v>499</v>
      </c>
      <c r="X238" s="458" t="s">
        <v>559</v>
      </c>
      <c r="Y238" s="460" t="s">
        <v>4</v>
      </c>
      <c r="Z238" s="460" t="s">
        <v>253</v>
      </c>
      <c r="AA238" s="461" t="s">
        <v>314</v>
      </c>
      <c r="AB238" s="464">
        <f t="shared" si="91"/>
        <v>1</v>
      </c>
      <c r="AC238" s="465">
        <f t="shared" si="90"/>
        <v>0.74963194707917147</v>
      </c>
      <c r="AD238" s="466">
        <f t="shared" si="92"/>
        <v>1.2899623254264405E-2</v>
      </c>
      <c r="AE238" s="466">
        <f t="shared" si="92"/>
        <v>1.8131584378969039E-2</v>
      </c>
      <c r="AF238" s="466">
        <f t="shared" si="92"/>
        <v>1.0756394785681436E-2</v>
      </c>
      <c r="AG238" s="466">
        <f t="shared" si="92"/>
        <v>0.16707889735712739</v>
      </c>
      <c r="AH238" s="466">
        <f t="shared" si="92"/>
        <v>5.2448076489918479E-3</v>
      </c>
      <c r="AI238" s="466"/>
      <c r="AJ238" s="466">
        <f t="shared" si="87"/>
        <v>1.5456938022371795E-2</v>
      </c>
      <c r="AK238" s="467">
        <f t="shared" si="79"/>
        <v>2.0799807473422582E-2</v>
      </c>
    </row>
    <row r="239" spans="1:37" s="468" customFormat="1" ht="11.45" customHeight="1" x14ac:dyDescent="0.25">
      <c r="A239" s="458">
        <v>2007</v>
      </c>
      <c r="B239" s="459" t="s">
        <v>499</v>
      </c>
      <c r="C239" s="458" t="s">
        <v>559</v>
      </c>
      <c r="D239" s="460" t="s">
        <v>6</v>
      </c>
      <c r="E239" s="460" t="s">
        <v>254</v>
      </c>
      <c r="F239" s="461" t="s">
        <v>314</v>
      </c>
      <c r="G239" s="440">
        <v>0.47457709999999997</v>
      </c>
      <c r="H239" s="441">
        <v>0.36831350000000002</v>
      </c>
      <c r="I239" s="442">
        <v>0.30658059999999998</v>
      </c>
      <c r="J239" s="391">
        <v>0.17889740000000001</v>
      </c>
      <c r="K239" s="462">
        <v>0.14587140000000001</v>
      </c>
      <c r="L239" s="395">
        <v>4.2932999999999999E-3</v>
      </c>
      <c r="M239" s="395">
        <v>2.6105E-3</v>
      </c>
      <c r="N239" s="395">
        <v>1.7221000000000001E-3</v>
      </c>
      <c r="O239" s="395">
        <v>1.6260199999999999E-2</v>
      </c>
      <c r="P239" s="395">
        <v>6.3270000000000004E-4</v>
      </c>
      <c r="Q239" s="395"/>
      <c r="R239" s="395">
        <v>5.8593999999999999E-3</v>
      </c>
      <c r="S239" s="463">
        <f t="shared" si="84"/>
        <v>1.6478000000000048E-3</v>
      </c>
      <c r="T239" s="463">
        <v>0.14619770000000001</v>
      </c>
      <c r="U239" s="441"/>
      <c r="V239" s="458">
        <v>2007</v>
      </c>
      <c r="W239" s="459" t="s">
        <v>499</v>
      </c>
      <c r="X239" s="458" t="s">
        <v>559</v>
      </c>
      <c r="Y239" s="460" t="s">
        <v>6</v>
      </c>
      <c r="Z239" s="460" t="s">
        <v>254</v>
      </c>
      <c r="AA239" s="461" t="s">
        <v>314</v>
      </c>
      <c r="AB239" s="464">
        <f t="shared" si="91"/>
        <v>1</v>
      </c>
      <c r="AC239" s="465">
        <f t="shared" si="90"/>
        <v>0.81539139193750165</v>
      </c>
      <c r="AD239" s="466">
        <f t="shared" si="92"/>
        <v>2.3998671864431789E-2</v>
      </c>
      <c r="AE239" s="466">
        <f t="shared" si="92"/>
        <v>1.4592162882188337E-2</v>
      </c>
      <c r="AF239" s="466">
        <f t="shared" si="92"/>
        <v>9.626187971429433E-3</v>
      </c>
      <c r="AG239" s="466">
        <f t="shared" si="92"/>
        <v>9.0891203561370926E-2</v>
      </c>
      <c r="AH239" s="466">
        <f t="shared" si="92"/>
        <v>3.5366640320094087E-3</v>
      </c>
      <c r="AI239" s="466"/>
      <c r="AJ239" s="466">
        <f t="shared" si="87"/>
        <v>3.2752851634512289E-2</v>
      </c>
      <c r="AK239" s="467">
        <f t="shared" si="79"/>
        <v>9.2108661165561934E-3</v>
      </c>
    </row>
    <row r="240" spans="1:37" s="637" customFormat="1" ht="11.45" customHeight="1" x14ac:dyDescent="0.25">
      <c r="A240" s="482">
        <v>2004</v>
      </c>
      <c r="B240" s="483" t="s">
        <v>499</v>
      </c>
      <c r="C240" s="482" t="s">
        <v>559</v>
      </c>
      <c r="D240" s="484" t="s">
        <v>8</v>
      </c>
      <c r="E240" s="484" t="s">
        <v>255</v>
      </c>
      <c r="F240" s="485" t="s">
        <v>415</v>
      </c>
      <c r="G240" s="486">
        <v>0.4464399</v>
      </c>
      <c r="H240" s="487">
        <v>0.31574380000000002</v>
      </c>
      <c r="I240" s="488">
        <v>0.31574380000000002</v>
      </c>
      <c r="J240" s="396">
        <v>0.20374429999999999</v>
      </c>
      <c r="K240" s="489">
        <v>0.171269</v>
      </c>
      <c r="L240" s="397">
        <v>5.9357999999999998E-3</v>
      </c>
      <c r="M240" s="397">
        <v>2.8475000000000002E-3</v>
      </c>
      <c r="N240" s="397">
        <v>2.1354E-3</v>
      </c>
      <c r="O240" s="397">
        <v>1.9799799999999999E-2</v>
      </c>
      <c r="P240" s="397">
        <v>1.2519E-3</v>
      </c>
      <c r="Q240" s="397">
        <v>5.0489999999999997E-4</v>
      </c>
      <c r="R240" s="397">
        <v>9.9699999999999993E-9</v>
      </c>
      <c r="S240" s="490">
        <f t="shared" si="84"/>
        <v>-9.970000020009806E-9</v>
      </c>
      <c r="T240" s="490"/>
      <c r="U240" s="487"/>
      <c r="V240" s="482">
        <v>2004</v>
      </c>
      <c r="W240" s="483" t="s">
        <v>499</v>
      </c>
      <c r="X240" s="482" t="s">
        <v>559</v>
      </c>
      <c r="Y240" s="484" t="s">
        <v>8</v>
      </c>
      <c r="Z240" s="484" t="s">
        <v>255</v>
      </c>
      <c r="AA240" s="485" t="s">
        <v>415</v>
      </c>
      <c r="AB240" s="491">
        <f t="shared" si="91"/>
        <v>1</v>
      </c>
      <c r="AC240" s="492">
        <f t="shared" si="90"/>
        <v>0.84060756546318116</v>
      </c>
      <c r="AD240" s="493">
        <f t="shared" si="92"/>
        <v>2.9133575761383264E-2</v>
      </c>
      <c r="AE240" s="493">
        <f t="shared" si="92"/>
        <v>1.3975851103564616E-2</v>
      </c>
      <c r="AF240" s="493">
        <f t="shared" si="92"/>
        <v>1.0480784002300923E-2</v>
      </c>
      <c r="AG240" s="493">
        <f t="shared" si="92"/>
        <v>9.7179651160793218E-2</v>
      </c>
      <c r="AH240" s="493">
        <f t="shared" si="92"/>
        <v>6.1444663728015955E-3</v>
      </c>
      <c r="AI240" s="493">
        <f>+Q240/$J240</f>
        <v>2.4781061359753376E-3</v>
      </c>
      <c r="AJ240" s="493">
        <f t="shared" si="87"/>
        <v>4.8933884285351784E-8</v>
      </c>
      <c r="AK240" s="494">
        <f t="shared" si="79"/>
        <v>-4.8933884500002023E-8</v>
      </c>
    </row>
    <row r="241" spans="1:37" s="637" customFormat="1" ht="11.45" customHeight="1" x14ac:dyDescent="0.25">
      <c r="A241" s="482">
        <v>2000</v>
      </c>
      <c r="B241" s="483" t="s">
        <v>499</v>
      </c>
      <c r="C241" s="482" t="s">
        <v>559</v>
      </c>
      <c r="D241" s="484" t="s">
        <v>10</v>
      </c>
      <c r="E241" s="484" t="s">
        <v>256</v>
      </c>
      <c r="F241" s="485" t="s">
        <v>415</v>
      </c>
      <c r="G241" s="486">
        <v>0.4761977</v>
      </c>
      <c r="H241" s="487">
        <v>0.33573950000000002</v>
      </c>
      <c r="I241" s="488">
        <v>0.33573950000000002</v>
      </c>
      <c r="J241" s="396">
        <v>0.20325409999999999</v>
      </c>
      <c r="K241" s="489">
        <v>0.17950559999999999</v>
      </c>
      <c r="L241" s="397">
        <v>2.7231999999999998E-3</v>
      </c>
      <c r="M241" s="397">
        <v>2.5988999999999999E-3</v>
      </c>
      <c r="N241" s="397">
        <v>1.9162999999999999E-3</v>
      </c>
      <c r="O241" s="397">
        <v>1.6126100000000001E-2</v>
      </c>
      <c r="P241" s="397">
        <v>1.861E-4</v>
      </c>
      <c r="Q241" s="397">
        <v>1.9790000000000001E-4</v>
      </c>
      <c r="R241" s="397">
        <v>0</v>
      </c>
      <c r="S241" s="490">
        <f t="shared" si="84"/>
        <v>0</v>
      </c>
      <c r="T241" s="490"/>
      <c r="U241" s="487"/>
      <c r="V241" s="482">
        <v>2000</v>
      </c>
      <c r="W241" s="483" t="s">
        <v>499</v>
      </c>
      <c r="X241" s="482" t="s">
        <v>559</v>
      </c>
      <c r="Y241" s="484" t="s">
        <v>10</v>
      </c>
      <c r="Z241" s="484" t="s">
        <v>256</v>
      </c>
      <c r="AA241" s="485" t="s">
        <v>415</v>
      </c>
      <c r="AB241" s="491">
        <f t="shared" si="91"/>
        <v>1</v>
      </c>
      <c r="AC241" s="492">
        <f t="shared" si="90"/>
        <v>0.88315856851104102</v>
      </c>
      <c r="AD241" s="493">
        <f t="shared" si="92"/>
        <v>1.3398007715465518E-2</v>
      </c>
      <c r="AE241" s="493">
        <f t="shared" si="92"/>
        <v>1.2786457936149874E-2</v>
      </c>
      <c r="AF241" s="493">
        <f t="shared" si="92"/>
        <v>9.4281000973658099E-3</v>
      </c>
      <c r="AG241" s="493">
        <f t="shared" si="92"/>
        <v>7.9339604957538376E-2</v>
      </c>
      <c r="AH241" s="493">
        <f t="shared" si="92"/>
        <v>9.1560268648947308E-4</v>
      </c>
      <c r="AI241" s="493">
        <f>+Q241/$J241</f>
        <v>9.7365809594984808E-4</v>
      </c>
      <c r="AJ241" s="493">
        <f t="shared" si="87"/>
        <v>0</v>
      </c>
      <c r="AK241" s="494">
        <f t="shared" si="79"/>
        <v>0</v>
      </c>
    </row>
    <row r="242" spans="1:37" s="637" customFormat="1" ht="11.45" customHeight="1" x14ac:dyDescent="0.25">
      <c r="A242" s="482">
        <v>1995</v>
      </c>
      <c r="B242" s="483" t="s">
        <v>499</v>
      </c>
      <c r="C242" s="482" t="s">
        <v>559</v>
      </c>
      <c r="D242" s="484" t="s">
        <v>12</v>
      </c>
      <c r="E242" s="484" t="s">
        <v>257</v>
      </c>
      <c r="F242" s="485" t="s">
        <v>415</v>
      </c>
      <c r="G242" s="486">
        <v>0.50327040000000001</v>
      </c>
      <c r="H242" s="487">
        <v>0.353493</v>
      </c>
      <c r="I242" s="488">
        <v>0.353493</v>
      </c>
      <c r="J242" s="396">
        <v>0.2206062</v>
      </c>
      <c r="K242" s="489">
        <v>0.1807907</v>
      </c>
      <c r="L242" s="397">
        <v>5.4212000000000002E-3</v>
      </c>
      <c r="M242" s="397">
        <v>2.5731999999999999E-3</v>
      </c>
      <c r="N242" s="397">
        <v>2.5527000000000002E-3</v>
      </c>
      <c r="O242" s="397">
        <v>2.6807899999999999E-2</v>
      </c>
      <c r="P242" s="397">
        <v>6.1430000000000002E-4</v>
      </c>
      <c r="Q242" s="397">
        <v>7.9509999999999997E-4</v>
      </c>
      <c r="R242" s="397">
        <v>1.0512E-3</v>
      </c>
      <c r="S242" s="490">
        <f t="shared" si="84"/>
        <v>-9.9999999975119991E-8</v>
      </c>
      <c r="T242" s="490"/>
      <c r="U242" s="487"/>
      <c r="V242" s="482">
        <v>1995</v>
      </c>
      <c r="W242" s="483" t="s">
        <v>499</v>
      </c>
      <c r="X242" s="482" t="s">
        <v>559</v>
      </c>
      <c r="Y242" s="484" t="s">
        <v>12</v>
      </c>
      <c r="Z242" s="484" t="s">
        <v>257</v>
      </c>
      <c r="AA242" s="485" t="s">
        <v>415</v>
      </c>
      <c r="AB242" s="491">
        <f t="shared" si="91"/>
        <v>1</v>
      </c>
      <c r="AC242" s="492">
        <f t="shared" si="90"/>
        <v>0.81951776513987362</v>
      </c>
      <c r="AD242" s="493">
        <f t="shared" si="92"/>
        <v>2.4574105351526838E-2</v>
      </c>
      <c r="AE242" s="493">
        <f t="shared" si="92"/>
        <v>1.166422339897972E-2</v>
      </c>
      <c r="AF242" s="493">
        <f t="shared" si="92"/>
        <v>1.1571297633520727E-2</v>
      </c>
      <c r="AG242" s="493">
        <f t="shared" si="92"/>
        <v>0.12151925013893534</v>
      </c>
      <c r="AH242" s="493">
        <f t="shared" si="92"/>
        <v>2.7845998888517188E-3</v>
      </c>
      <c r="AI242" s="493">
        <f>+Q242/$J242</f>
        <v>3.6041598105583613E-3</v>
      </c>
      <c r="AJ242" s="493">
        <f t="shared" si="87"/>
        <v>4.7650519341704807E-3</v>
      </c>
      <c r="AK242" s="494">
        <f t="shared" si="79"/>
        <v>-4.5329641684688227E-7</v>
      </c>
    </row>
    <row r="243" spans="1:37" s="637" customFormat="1" ht="11.45" customHeight="1" x14ac:dyDescent="0.25">
      <c r="A243" s="482">
        <v>1990</v>
      </c>
      <c r="B243" s="483" t="s">
        <v>499</v>
      </c>
      <c r="C243" s="482" t="s">
        <v>559</v>
      </c>
      <c r="D243" s="484" t="s">
        <v>14</v>
      </c>
      <c r="E243" s="484" t="s">
        <v>258</v>
      </c>
      <c r="F243" s="485" t="s">
        <v>415</v>
      </c>
      <c r="G243" s="486">
        <v>0.41861350000000003</v>
      </c>
      <c r="H243" s="487">
        <v>0.30198819999999998</v>
      </c>
      <c r="I243" s="488">
        <v>0.30198819999999998</v>
      </c>
      <c r="J243" s="396">
        <v>0.21030940000000001</v>
      </c>
      <c r="K243" s="489">
        <v>0.1716347</v>
      </c>
      <c r="L243" s="397"/>
      <c r="M243" s="397"/>
      <c r="N243" s="397"/>
      <c r="O243" s="397">
        <v>2.5122100000000001E-2</v>
      </c>
      <c r="P243" s="397"/>
      <c r="Q243" s="397"/>
      <c r="R243" s="397">
        <v>1.3552700000000001E-2</v>
      </c>
      <c r="S243" s="490">
        <f t="shared" si="84"/>
        <v>-1.0000000000287557E-7</v>
      </c>
      <c r="T243" s="490"/>
      <c r="U243" s="487"/>
      <c r="V243" s="482">
        <v>1990</v>
      </c>
      <c r="W243" s="483" t="s">
        <v>499</v>
      </c>
      <c r="X243" s="482" t="s">
        <v>559</v>
      </c>
      <c r="Y243" s="484" t="s">
        <v>14</v>
      </c>
      <c r="Z243" s="484" t="s">
        <v>258</v>
      </c>
      <c r="AA243" s="485" t="s">
        <v>415</v>
      </c>
      <c r="AB243" s="491">
        <f t="shared" si="91"/>
        <v>1</v>
      </c>
      <c r="AC243" s="492">
        <f t="shared" si="90"/>
        <v>0.81610569950748757</v>
      </c>
      <c r="AD243" s="493"/>
      <c r="AE243" s="493"/>
      <c r="AF243" s="493"/>
      <c r="AG243" s="493">
        <f>+O243/$J243</f>
        <v>0.11945305345362595</v>
      </c>
      <c r="AH243" s="493"/>
      <c r="AI243" s="493"/>
      <c r="AJ243" s="493">
        <f t="shared" si="87"/>
        <v>6.444172252880756E-2</v>
      </c>
      <c r="AK243" s="494">
        <f t="shared" si="79"/>
        <v>-4.7548992121448919E-7</v>
      </c>
    </row>
    <row r="244" spans="1:37" s="637" customFormat="1" ht="11.45" customHeight="1" x14ac:dyDescent="0.25">
      <c r="A244" s="482">
        <v>1985</v>
      </c>
      <c r="B244" s="483" t="s">
        <v>499</v>
      </c>
      <c r="C244" s="482" t="s">
        <v>559</v>
      </c>
      <c r="D244" s="484" t="s">
        <v>16</v>
      </c>
      <c r="E244" s="484" t="s">
        <v>259</v>
      </c>
      <c r="F244" s="485" t="s">
        <v>415</v>
      </c>
      <c r="G244" s="486">
        <v>0.43320710000000001</v>
      </c>
      <c r="H244" s="487">
        <v>0.3143918</v>
      </c>
      <c r="I244" s="488">
        <v>0.3143918</v>
      </c>
      <c r="J244" s="396">
        <v>0.20325270000000001</v>
      </c>
      <c r="K244" s="489"/>
      <c r="L244" s="397"/>
      <c r="M244" s="397"/>
      <c r="N244" s="397"/>
      <c r="O244" s="397">
        <v>2.8362200000000001E-2</v>
      </c>
      <c r="P244" s="397"/>
      <c r="Q244" s="397"/>
      <c r="R244" s="397">
        <v>0.1748905</v>
      </c>
      <c r="S244" s="490">
        <f t="shared" si="84"/>
        <v>0</v>
      </c>
      <c r="T244" s="490"/>
      <c r="U244" s="487"/>
      <c r="V244" s="482">
        <v>1985</v>
      </c>
      <c r="W244" s="483" t="s">
        <v>499</v>
      </c>
      <c r="X244" s="482" t="s">
        <v>559</v>
      </c>
      <c r="Y244" s="484" t="s">
        <v>16</v>
      </c>
      <c r="Z244" s="484" t="s">
        <v>259</v>
      </c>
      <c r="AA244" s="485" t="s">
        <v>415</v>
      </c>
      <c r="AB244" s="491">
        <f t="shared" si="91"/>
        <v>1</v>
      </c>
      <c r="AC244" s="492"/>
      <c r="AD244" s="493"/>
      <c r="AE244" s="493"/>
      <c r="AF244" s="493"/>
      <c r="AG244" s="493">
        <f>+O244/$J244</f>
        <v>0.13954156574549809</v>
      </c>
      <c r="AH244" s="493"/>
      <c r="AI244" s="493"/>
      <c r="AJ244" s="493">
        <f t="shared" si="87"/>
        <v>0.86045843425450186</v>
      </c>
      <c r="AK244" s="494">
        <f t="shared" si="79"/>
        <v>0</v>
      </c>
    </row>
    <row r="245" spans="1:37" s="637" customFormat="1" ht="11.45" customHeight="1" x14ac:dyDescent="0.25">
      <c r="A245" s="550">
        <v>1980</v>
      </c>
      <c r="B245" s="551" t="s">
        <v>499</v>
      </c>
      <c r="C245" s="550" t="s">
        <v>559</v>
      </c>
      <c r="D245" s="552" t="s">
        <v>18</v>
      </c>
      <c r="E245" s="552" t="s">
        <v>260</v>
      </c>
      <c r="F245" s="553" t="s">
        <v>415</v>
      </c>
      <c r="G245" s="554">
        <v>0.41531669999999998</v>
      </c>
      <c r="H245" s="555">
        <v>0.31783169999999999</v>
      </c>
      <c r="I245" s="556">
        <v>0.31783169999999999</v>
      </c>
      <c r="J245" s="398">
        <v>0.1510011</v>
      </c>
      <c r="K245" s="557"/>
      <c r="L245" s="399"/>
      <c r="M245" s="399"/>
      <c r="N245" s="399"/>
      <c r="O245" s="399"/>
      <c r="P245" s="399"/>
      <c r="Q245" s="399"/>
      <c r="R245" s="399"/>
      <c r="S245" s="558"/>
      <c r="T245" s="558"/>
      <c r="U245" s="487"/>
      <c r="V245" s="550">
        <v>1980</v>
      </c>
      <c r="W245" s="551" t="s">
        <v>499</v>
      </c>
      <c r="X245" s="550" t="s">
        <v>559</v>
      </c>
      <c r="Y245" s="552" t="s">
        <v>18</v>
      </c>
      <c r="Z245" s="552" t="s">
        <v>260</v>
      </c>
      <c r="AA245" s="553" t="s">
        <v>415</v>
      </c>
      <c r="AB245" s="559"/>
      <c r="AC245" s="560"/>
      <c r="AD245" s="561"/>
      <c r="AE245" s="561"/>
      <c r="AF245" s="561"/>
      <c r="AG245" s="561"/>
      <c r="AH245" s="561"/>
      <c r="AI245" s="561"/>
      <c r="AJ245" s="561"/>
      <c r="AK245" s="562"/>
    </row>
    <row r="246" spans="1:37" s="468" customFormat="1" ht="11.45" customHeight="1" x14ac:dyDescent="0.25">
      <c r="A246" s="458">
        <v>2005</v>
      </c>
      <c r="B246" s="459" t="s">
        <v>500</v>
      </c>
      <c r="C246" s="458" t="s">
        <v>559</v>
      </c>
      <c r="D246" s="460" t="s">
        <v>8</v>
      </c>
      <c r="E246" s="460" t="s">
        <v>261</v>
      </c>
      <c r="F246" s="461" t="s">
        <v>314</v>
      </c>
      <c r="G246" s="440">
        <v>0.4657018</v>
      </c>
      <c r="H246" s="441">
        <v>0.27354810000000002</v>
      </c>
      <c r="I246" s="442">
        <v>0.23667759999999999</v>
      </c>
      <c r="J246" s="391">
        <v>0.28062500000000001</v>
      </c>
      <c r="K246" s="462">
        <v>1.64E-4</v>
      </c>
      <c r="L246" s="395">
        <v>2.3231700000000001E-2</v>
      </c>
      <c r="M246" s="395">
        <v>3.4117599999999998E-2</v>
      </c>
      <c r="N246" s="395">
        <v>1.97325E-2</v>
      </c>
      <c r="O246" s="395">
        <v>2.4630099999999999E-2</v>
      </c>
      <c r="P246" s="395">
        <v>7.2740000000000001E-3</v>
      </c>
      <c r="Q246" s="395">
        <v>5.1076999999999997E-3</v>
      </c>
      <c r="R246" s="395">
        <v>0.1663674</v>
      </c>
      <c r="S246" s="463">
        <f t="shared" ref="S246:S267" si="93">J246-SUM(K246:R246)</f>
        <v>0</v>
      </c>
      <c r="T246" s="463">
        <v>0.28142650000000002</v>
      </c>
      <c r="U246" s="441"/>
      <c r="V246" s="458">
        <v>2005</v>
      </c>
      <c r="W246" s="459" t="s">
        <v>500</v>
      </c>
      <c r="X246" s="458" t="s">
        <v>559</v>
      </c>
      <c r="Y246" s="460" t="s">
        <v>8</v>
      </c>
      <c r="Z246" s="460" t="s">
        <v>261</v>
      </c>
      <c r="AA246" s="461" t="s">
        <v>314</v>
      </c>
      <c r="AB246" s="464">
        <f t="shared" ref="AB246:AJ248" si="94">+J246/$J246</f>
        <v>1</v>
      </c>
      <c r="AC246" s="465">
        <f t="shared" si="94"/>
        <v>5.8440979955456571E-4</v>
      </c>
      <c r="AD246" s="466">
        <f t="shared" si="94"/>
        <v>8.2785567928730514E-2</v>
      </c>
      <c r="AE246" s="466">
        <f t="shared" si="94"/>
        <v>0.1215771937639198</v>
      </c>
      <c r="AF246" s="466">
        <f t="shared" si="94"/>
        <v>7.0316258351893091E-2</v>
      </c>
      <c r="AG246" s="466">
        <f t="shared" si="94"/>
        <v>8.776873051224944E-2</v>
      </c>
      <c r="AH246" s="466">
        <f t="shared" si="94"/>
        <v>2.5920712694877505E-2</v>
      </c>
      <c r="AI246" s="466">
        <f t="shared" si="94"/>
        <v>1.8201158129175946E-2</v>
      </c>
      <c r="AJ246" s="466">
        <f t="shared" si="94"/>
        <v>0.59284596881959906</v>
      </c>
      <c r="AK246" s="467">
        <f t="shared" si="79"/>
        <v>0</v>
      </c>
    </row>
    <row r="247" spans="1:37" s="468" customFormat="1" ht="11.45" customHeight="1" x14ac:dyDescent="0.25">
      <c r="A247" s="458">
        <v>2000</v>
      </c>
      <c r="B247" s="459" t="s">
        <v>500</v>
      </c>
      <c r="C247" s="458" t="s">
        <v>559</v>
      </c>
      <c r="D247" s="460" t="s">
        <v>10</v>
      </c>
      <c r="E247" s="460" t="s">
        <v>262</v>
      </c>
      <c r="F247" s="461" t="s">
        <v>314</v>
      </c>
      <c r="G247" s="440">
        <v>0.46996900000000003</v>
      </c>
      <c r="H247" s="441">
        <v>0.28922740000000002</v>
      </c>
      <c r="I247" s="442">
        <v>0.2518608</v>
      </c>
      <c r="J247" s="391">
        <v>0.26239970000000001</v>
      </c>
      <c r="K247" s="462">
        <v>0.15298819999999999</v>
      </c>
      <c r="L247" s="395">
        <v>2.8386100000000001E-2</v>
      </c>
      <c r="M247" s="395">
        <v>3.0516399999999999E-2</v>
      </c>
      <c r="N247" s="395">
        <v>1.02907E-2</v>
      </c>
      <c r="O247" s="395">
        <v>2.6744899999999999E-2</v>
      </c>
      <c r="P247" s="395">
        <v>8.7358999999999996E-3</v>
      </c>
      <c r="Q247" s="395">
        <v>6.0105999999999996E-3</v>
      </c>
      <c r="R247" s="395">
        <v>5.8736999999999999E-3</v>
      </c>
      <c r="S247" s="463">
        <f t="shared" si="93"/>
        <v>-7.1467999999998977E-3</v>
      </c>
      <c r="T247" s="463">
        <v>0.30184250000000001</v>
      </c>
      <c r="U247" s="441"/>
      <c r="V247" s="458">
        <v>2000</v>
      </c>
      <c r="W247" s="459" t="s">
        <v>500</v>
      </c>
      <c r="X247" s="458" t="s">
        <v>559</v>
      </c>
      <c r="Y247" s="460" t="s">
        <v>10</v>
      </c>
      <c r="Z247" s="460" t="s">
        <v>262</v>
      </c>
      <c r="AA247" s="461" t="s">
        <v>314</v>
      </c>
      <c r="AB247" s="464">
        <f t="shared" si="94"/>
        <v>1</v>
      </c>
      <c r="AC247" s="465">
        <f t="shared" si="94"/>
        <v>0.58303496536009758</v>
      </c>
      <c r="AD247" s="466">
        <f t="shared" si="94"/>
        <v>0.10817885843619486</v>
      </c>
      <c r="AE247" s="466">
        <f t="shared" si="94"/>
        <v>0.11629738905951492</v>
      </c>
      <c r="AF247" s="466">
        <f t="shared" si="94"/>
        <v>3.9217651544571124E-2</v>
      </c>
      <c r="AG247" s="466">
        <f t="shared" si="94"/>
        <v>0.10192427811464723</v>
      </c>
      <c r="AH247" s="466">
        <f t="shared" si="94"/>
        <v>3.3292339892156887E-2</v>
      </c>
      <c r="AI247" s="466">
        <f t="shared" si="94"/>
        <v>2.2906276188577959E-2</v>
      </c>
      <c r="AJ247" s="466">
        <f t="shared" si="94"/>
        <v>2.238455303112008E-2</v>
      </c>
      <c r="AK247" s="467">
        <f t="shared" si="79"/>
        <v>-2.7236311626880561E-2</v>
      </c>
    </row>
    <row r="248" spans="1:37" s="468" customFormat="1" ht="11.45" customHeight="1" x14ac:dyDescent="0.25">
      <c r="A248" s="458">
        <v>1995</v>
      </c>
      <c r="B248" s="459" t="s">
        <v>500</v>
      </c>
      <c r="C248" s="458" t="s">
        <v>559</v>
      </c>
      <c r="D248" s="460" t="s">
        <v>12</v>
      </c>
      <c r="E248" s="460" t="s">
        <v>263</v>
      </c>
      <c r="F248" s="461" t="s">
        <v>314</v>
      </c>
      <c r="G248" s="440">
        <v>0.48965170000000002</v>
      </c>
      <c r="H248" s="441">
        <v>0.26252789999999998</v>
      </c>
      <c r="I248" s="442">
        <v>0.2213349</v>
      </c>
      <c r="J248" s="391">
        <v>0.33109739999999999</v>
      </c>
      <c r="K248" s="462">
        <v>0.17243549999999999</v>
      </c>
      <c r="L248" s="395">
        <v>1.7041500000000001E-2</v>
      </c>
      <c r="M248" s="395">
        <v>5.6688700000000002E-2</v>
      </c>
      <c r="N248" s="395">
        <v>1.2799E-2</v>
      </c>
      <c r="O248" s="395">
        <v>4.5019799999999999E-2</v>
      </c>
      <c r="P248" s="395">
        <v>1.4994199999999999E-2</v>
      </c>
      <c r="Q248" s="395">
        <v>9.0907999999999996E-3</v>
      </c>
      <c r="R248" s="395">
        <v>3.0279999999999999E-3</v>
      </c>
      <c r="S248" s="463">
        <f t="shared" si="93"/>
        <v>-1.0000000000287557E-7</v>
      </c>
      <c r="T248" s="463">
        <v>0.28571780000000002</v>
      </c>
      <c r="U248" s="441"/>
      <c r="V248" s="458">
        <v>1995</v>
      </c>
      <c r="W248" s="459" t="s">
        <v>500</v>
      </c>
      <c r="X248" s="458" t="s">
        <v>559</v>
      </c>
      <c r="Y248" s="460" t="s">
        <v>12</v>
      </c>
      <c r="Z248" s="460" t="s">
        <v>263</v>
      </c>
      <c r="AA248" s="461" t="s">
        <v>314</v>
      </c>
      <c r="AB248" s="464">
        <f t="shared" si="94"/>
        <v>1</v>
      </c>
      <c r="AC248" s="465">
        <f t="shared" si="94"/>
        <v>0.5207999217148791</v>
      </c>
      <c r="AD248" s="466">
        <f t="shared" si="94"/>
        <v>5.1469748780872342E-2</v>
      </c>
      <c r="AE248" s="466">
        <f t="shared" si="94"/>
        <v>0.17121457311353094</v>
      </c>
      <c r="AF248" s="466">
        <f t="shared" si="94"/>
        <v>3.8656298720557758E-2</v>
      </c>
      <c r="AG248" s="466">
        <f t="shared" si="94"/>
        <v>0.13597146942259286</v>
      </c>
      <c r="AH248" s="466">
        <f t="shared" si="94"/>
        <v>4.5286371925602559E-2</v>
      </c>
      <c r="AI248" s="466">
        <f t="shared" si="94"/>
        <v>2.7456573201722515E-2</v>
      </c>
      <c r="AJ248" s="466">
        <f t="shared" si="94"/>
        <v>9.145345146171489E-3</v>
      </c>
      <c r="AK248" s="467">
        <f t="shared" si="79"/>
        <v>-3.0202592959938102E-7</v>
      </c>
    </row>
    <row r="249" spans="1:37" s="468" customFormat="1" ht="11.45" customHeight="1" x14ac:dyDescent="0.25">
      <c r="A249" s="458">
        <v>1992</v>
      </c>
      <c r="B249" s="459" t="s">
        <v>500</v>
      </c>
      <c r="C249" s="458" t="s">
        <v>559</v>
      </c>
      <c r="D249" s="460" t="s">
        <v>14</v>
      </c>
      <c r="E249" s="460" t="s">
        <v>264</v>
      </c>
      <c r="F249" s="461" t="s">
        <v>314</v>
      </c>
      <c r="G249" s="440">
        <v>0.46119149999999998</v>
      </c>
      <c r="H249" s="441">
        <v>0.2600943</v>
      </c>
      <c r="I249" s="442">
        <v>0.22912299999999999</v>
      </c>
      <c r="J249" s="391">
        <v>0.30671500000000002</v>
      </c>
      <c r="K249" s="462">
        <v>0.16664039999999999</v>
      </c>
      <c r="L249" s="395">
        <v>2.4797199999999998E-2</v>
      </c>
      <c r="M249" s="395">
        <v>4.4475800000000003E-2</v>
      </c>
      <c r="N249" s="395"/>
      <c r="O249" s="395">
        <v>3.53049E-2</v>
      </c>
      <c r="P249" s="395"/>
      <c r="Q249" s="395"/>
      <c r="R249" s="395">
        <v>3.5496699999999999E-2</v>
      </c>
      <c r="S249" s="463">
        <f t="shared" si="93"/>
        <v>0</v>
      </c>
      <c r="T249" s="463">
        <v>0.25097960000000002</v>
      </c>
      <c r="U249" s="441"/>
      <c r="V249" s="458">
        <v>1992</v>
      </c>
      <c r="W249" s="459" t="s">
        <v>500</v>
      </c>
      <c r="X249" s="458" t="s">
        <v>559</v>
      </c>
      <c r="Y249" s="460" t="s">
        <v>14</v>
      </c>
      <c r="Z249" s="460" t="s">
        <v>264</v>
      </c>
      <c r="AA249" s="461" t="s">
        <v>314</v>
      </c>
      <c r="AB249" s="464">
        <f t="shared" ref="AB249:AB259" si="95">+J249/$J249</f>
        <v>1</v>
      </c>
      <c r="AC249" s="465">
        <f t="shared" ref="AC249:AC259" si="96">+K249/$J249</f>
        <v>0.54330697879138612</v>
      </c>
      <c r="AD249" s="466">
        <f t="shared" ref="AD249:AD259" si="97">+L249/$J249</f>
        <v>8.0847692483249911E-2</v>
      </c>
      <c r="AE249" s="466">
        <f t="shared" ref="AE249:AE259" si="98">+M249/$J249</f>
        <v>0.14500692825587272</v>
      </c>
      <c r="AF249" s="466"/>
      <c r="AG249" s="466">
        <f t="shared" ref="AG249:AG261" si="99">+O249/$J249</f>
        <v>0.11510653212265458</v>
      </c>
      <c r="AH249" s="466"/>
      <c r="AI249" s="466"/>
      <c r="AJ249" s="466">
        <f t="shared" ref="AJ249:AJ267" si="100">+R249/$J249</f>
        <v>0.11573186834683663</v>
      </c>
      <c r="AK249" s="467">
        <f t="shared" si="79"/>
        <v>0</v>
      </c>
    </row>
    <row r="250" spans="1:37" s="468" customFormat="1" ht="11.45" customHeight="1" x14ac:dyDescent="0.25">
      <c r="A250" s="458">
        <v>1987</v>
      </c>
      <c r="B250" s="459" t="s">
        <v>500</v>
      </c>
      <c r="C250" s="458" t="s">
        <v>559</v>
      </c>
      <c r="D250" s="460" t="s">
        <v>16</v>
      </c>
      <c r="E250" s="460" t="s">
        <v>265</v>
      </c>
      <c r="F250" s="461" t="s">
        <v>314</v>
      </c>
      <c r="G250" s="440">
        <v>0.42944189999999999</v>
      </c>
      <c r="H250" s="441">
        <v>0.2534072</v>
      </c>
      <c r="I250" s="442">
        <v>0.2115136</v>
      </c>
      <c r="J250" s="391">
        <v>0.27628249999999999</v>
      </c>
      <c r="K250" s="462">
        <v>0.1594004</v>
      </c>
      <c r="L250" s="395">
        <v>3.9643600000000001E-2</v>
      </c>
      <c r="M250" s="395">
        <v>3.5959999999999999E-2</v>
      </c>
      <c r="N250" s="395">
        <v>9.7140000000000004E-3</v>
      </c>
      <c r="O250" s="395">
        <v>1.5661700000000001E-2</v>
      </c>
      <c r="P250" s="395"/>
      <c r="Q250" s="395"/>
      <c r="R250" s="395">
        <v>1.5902800000000002E-2</v>
      </c>
      <c r="S250" s="463">
        <f t="shared" si="93"/>
        <v>0</v>
      </c>
      <c r="T250" s="463">
        <v>0.3251211</v>
      </c>
      <c r="U250" s="441"/>
      <c r="V250" s="458">
        <v>1987</v>
      </c>
      <c r="W250" s="459" t="s">
        <v>500</v>
      </c>
      <c r="X250" s="458" t="s">
        <v>559</v>
      </c>
      <c r="Y250" s="460" t="s">
        <v>16</v>
      </c>
      <c r="Z250" s="460" t="s">
        <v>265</v>
      </c>
      <c r="AA250" s="461" t="s">
        <v>314</v>
      </c>
      <c r="AB250" s="464">
        <f t="shared" si="95"/>
        <v>1</v>
      </c>
      <c r="AC250" s="465">
        <f t="shared" si="96"/>
        <v>0.57694714648955325</v>
      </c>
      <c r="AD250" s="466">
        <f t="shared" si="97"/>
        <v>0.1434893632423335</v>
      </c>
      <c r="AE250" s="466">
        <f t="shared" si="98"/>
        <v>0.13015663315628026</v>
      </c>
      <c r="AF250" s="466">
        <f>+N250/$J250</f>
        <v>3.5159664473862803E-2</v>
      </c>
      <c r="AG250" s="466">
        <f t="shared" si="99"/>
        <v>5.6687267561282388E-2</v>
      </c>
      <c r="AH250" s="466"/>
      <c r="AI250" s="466"/>
      <c r="AJ250" s="466">
        <f t="shared" si="100"/>
        <v>5.7559925076687821E-2</v>
      </c>
      <c r="AK250" s="467">
        <f t="shared" si="79"/>
        <v>0</v>
      </c>
    </row>
    <row r="251" spans="1:37" s="468" customFormat="1" ht="11.45" customHeight="1" x14ac:dyDescent="0.25">
      <c r="A251" s="458">
        <v>1981</v>
      </c>
      <c r="B251" s="459" t="s">
        <v>500</v>
      </c>
      <c r="C251" s="458" t="s">
        <v>559</v>
      </c>
      <c r="D251" s="460" t="s">
        <v>18</v>
      </c>
      <c r="E251" s="460" t="s">
        <v>266</v>
      </c>
      <c r="F251" s="461" t="s">
        <v>314</v>
      </c>
      <c r="G251" s="440">
        <v>0.41133779999999998</v>
      </c>
      <c r="H251" s="441">
        <v>0.2409104</v>
      </c>
      <c r="I251" s="442">
        <v>0.19697110000000001</v>
      </c>
      <c r="J251" s="391">
        <v>0.26763949999999997</v>
      </c>
      <c r="K251" s="462">
        <v>0.15023429999999999</v>
      </c>
      <c r="L251" s="395">
        <v>3.3720300000000002E-2</v>
      </c>
      <c r="M251" s="395">
        <v>3.01026E-2</v>
      </c>
      <c r="N251" s="395"/>
      <c r="O251" s="395">
        <v>9.3063E-3</v>
      </c>
      <c r="P251" s="395"/>
      <c r="Q251" s="395"/>
      <c r="R251" s="395">
        <v>4.4276099999999999E-2</v>
      </c>
      <c r="S251" s="463">
        <f t="shared" si="93"/>
        <v>-1.0000000000287557E-7</v>
      </c>
      <c r="T251" s="463">
        <v>0.29796600000000001</v>
      </c>
      <c r="U251" s="441"/>
      <c r="V251" s="458">
        <v>1981</v>
      </c>
      <c r="W251" s="459" t="s">
        <v>500</v>
      </c>
      <c r="X251" s="458" t="s">
        <v>559</v>
      </c>
      <c r="Y251" s="460" t="s">
        <v>18</v>
      </c>
      <c r="Z251" s="460" t="s">
        <v>266</v>
      </c>
      <c r="AA251" s="461" t="s">
        <v>314</v>
      </c>
      <c r="AB251" s="464">
        <f t="shared" si="95"/>
        <v>1</v>
      </c>
      <c r="AC251" s="465">
        <f t="shared" si="96"/>
        <v>0.56133082000227918</v>
      </c>
      <c r="AD251" s="466">
        <f t="shared" si="97"/>
        <v>0.12599149228719977</v>
      </c>
      <c r="AE251" s="466">
        <f t="shared" si="98"/>
        <v>0.11247442922289125</v>
      </c>
      <c r="AF251" s="466"/>
      <c r="AG251" s="466">
        <f t="shared" si="99"/>
        <v>3.4771773224804264E-2</v>
      </c>
      <c r="AH251" s="466"/>
      <c r="AI251" s="466"/>
      <c r="AJ251" s="466">
        <f t="shared" si="100"/>
        <v>0.16543185889975134</v>
      </c>
      <c r="AK251" s="467">
        <f t="shared" si="79"/>
        <v>-3.7363692584335695E-7</v>
      </c>
    </row>
    <row r="252" spans="1:37" s="468" customFormat="1" ht="11.45" customHeight="1" x14ac:dyDescent="0.25">
      <c r="A252" s="458">
        <v>1975</v>
      </c>
      <c r="B252" s="459" t="s">
        <v>500</v>
      </c>
      <c r="C252" s="458" t="s">
        <v>559</v>
      </c>
      <c r="D252" s="460" t="s">
        <v>50</v>
      </c>
      <c r="E252" s="460" t="s">
        <v>267</v>
      </c>
      <c r="F252" s="461" t="s">
        <v>314</v>
      </c>
      <c r="G252" s="440">
        <v>0.39984409999999998</v>
      </c>
      <c r="H252" s="441">
        <v>0.27353420000000001</v>
      </c>
      <c r="I252" s="442">
        <v>0.2150869</v>
      </c>
      <c r="J252" s="391">
        <v>0.19350200000000001</v>
      </c>
      <c r="K252" s="462">
        <v>9.7587499999999994E-2</v>
      </c>
      <c r="L252" s="395">
        <v>3.2567699999999998E-2</v>
      </c>
      <c r="M252" s="395">
        <v>2.60891E-2</v>
      </c>
      <c r="N252" s="395"/>
      <c r="O252" s="395">
        <v>3.9404000000000002E-3</v>
      </c>
      <c r="P252" s="395"/>
      <c r="Q252" s="395"/>
      <c r="R252" s="395">
        <v>3.3317199999999998E-2</v>
      </c>
      <c r="S252" s="463">
        <f t="shared" si="93"/>
        <v>1.0000000000287557E-7</v>
      </c>
      <c r="T252" s="463">
        <v>0.30740719999999999</v>
      </c>
      <c r="U252" s="441"/>
      <c r="V252" s="458">
        <v>1975</v>
      </c>
      <c r="W252" s="459" t="s">
        <v>500</v>
      </c>
      <c r="X252" s="458" t="s">
        <v>559</v>
      </c>
      <c r="Y252" s="460" t="s">
        <v>50</v>
      </c>
      <c r="Z252" s="460" t="s">
        <v>267</v>
      </c>
      <c r="AA252" s="461" t="s">
        <v>314</v>
      </c>
      <c r="AB252" s="464">
        <f t="shared" si="95"/>
        <v>1</v>
      </c>
      <c r="AC252" s="465">
        <f t="shared" si="96"/>
        <v>0.50432295273433858</v>
      </c>
      <c r="AD252" s="466">
        <f t="shared" si="97"/>
        <v>0.16830678752674388</v>
      </c>
      <c r="AE252" s="466">
        <f t="shared" si="98"/>
        <v>0.13482599663052577</v>
      </c>
      <c r="AF252" s="466"/>
      <c r="AG252" s="466">
        <f t="shared" si="99"/>
        <v>2.0363613812777129E-2</v>
      </c>
      <c r="AH252" s="466"/>
      <c r="AI252" s="466"/>
      <c r="AJ252" s="466">
        <f t="shared" si="100"/>
        <v>0.17218013250509037</v>
      </c>
      <c r="AK252" s="467">
        <f t="shared" si="79"/>
        <v>5.1679052426312211E-7</v>
      </c>
    </row>
    <row r="253" spans="1:37" s="468" customFormat="1" ht="11.45" customHeight="1" x14ac:dyDescent="0.25">
      <c r="A253" s="458">
        <v>1967</v>
      </c>
      <c r="B253" s="459" t="s">
        <v>500</v>
      </c>
      <c r="C253" s="458" t="s">
        <v>559</v>
      </c>
      <c r="D253" s="460" t="s">
        <v>50</v>
      </c>
      <c r="E253" s="460" t="s">
        <v>268</v>
      </c>
      <c r="F253" s="461" t="s">
        <v>314</v>
      </c>
      <c r="G253" s="440">
        <v>0.39053490000000002</v>
      </c>
      <c r="H253" s="441">
        <v>0.31629200000000002</v>
      </c>
      <c r="I253" s="442">
        <v>0.26046970000000003</v>
      </c>
      <c r="J253" s="391">
        <v>0.1187965</v>
      </c>
      <c r="K253" s="462">
        <v>6.2564300000000003E-2</v>
      </c>
      <c r="L253" s="395">
        <v>2.3753799999999999E-2</v>
      </c>
      <c r="M253" s="395">
        <v>2.58456E-2</v>
      </c>
      <c r="N253" s="395"/>
      <c r="O253" s="395">
        <v>3.7033000000000001E-3</v>
      </c>
      <c r="P253" s="395"/>
      <c r="Q253" s="395"/>
      <c r="R253" s="395">
        <v>2.9294999999999998E-3</v>
      </c>
      <c r="S253" s="463">
        <f t="shared" si="93"/>
        <v>0</v>
      </c>
      <c r="T253" s="463">
        <v>0.28834589999999999</v>
      </c>
      <c r="U253" s="441"/>
      <c r="V253" s="458">
        <v>1967</v>
      </c>
      <c r="W253" s="459" t="s">
        <v>500</v>
      </c>
      <c r="X253" s="458" t="s">
        <v>559</v>
      </c>
      <c r="Y253" s="460" t="s">
        <v>50</v>
      </c>
      <c r="Z253" s="460" t="s">
        <v>268</v>
      </c>
      <c r="AA253" s="461" t="s">
        <v>314</v>
      </c>
      <c r="AB253" s="464">
        <f t="shared" si="95"/>
        <v>1</v>
      </c>
      <c r="AC253" s="465">
        <f t="shared" si="96"/>
        <v>0.52665103769892219</v>
      </c>
      <c r="AD253" s="466">
        <f t="shared" si="97"/>
        <v>0.19995370233971538</v>
      </c>
      <c r="AE253" s="466">
        <f t="shared" si="98"/>
        <v>0.21756196520941273</v>
      </c>
      <c r="AF253" s="466"/>
      <c r="AG253" s="466">
        <f t="shared" si="99"/>
        <v>3.1173477333086414E-2</v>
      </c>
      <c r="AH253" s="466"/>
      <c r="AI253" s="466"/>
      <c r="AJ253" s="466">
        <f t="shared" si="100"/>
        <v>2.4659817418863347E-2</v>
      </c>
      <c r="AK253" s="467">
        <f t="shared" si="79"/>
        <v>0</v>
      </c>
    </row>
    <row r="254" spans="1:37" s="468" customFormat="1" ht="11.45" customHeight="1" x14ac:dyDescent="0.25">
      <c r="A254" s="469">
        <v>2013</v>
      </c>
      <c r="B254" s="470" t="s">
        <v>501</v>
      </c>
      <c r="C254" s="469" t="s">
        <v>560</v>
      </c>
      <c r="D254" s="471" t="s">
        <v>20</v>
      </c>
      <c r="E254" s="471" t="s">
        <v>269</v>
      </c>
      <c r="F254" s="472" t="s">
        <v>314</v>
      </c>
      <c r="G254" s="473">
        <v>0.42522219999999999</v>
      </c>
      <c r="H254" s="474">
        <v>0.30041390000000001</v>
      </c>
      <c r="I254" s="475">
        <v>0.2952824</v>
      </c>
      <c r="J254" s="393">
        <v>0.1715863</v>
      </c>
      <c r="K254" s="476">
        <v>0.1291447</v>
      </c>
      <c r="L254" s="394">
        <v>9.9599999999999995E-5</v>
      </c>
      <c r="M254" s="394">
        <v>2.0037599999999999E-2</v>
      </c>
      <c r="N254" s="394"/>
      <c r="O254" s="394">
        <v>9.2726000000000006E-3</v>
      </c>
      <c r="P254" s="394">
        <v>3.369E-4</v>
      </c>
      <c r="Q254" s="394"/>
      <c r="R254" s="394">
        <v>1.2695E-2</v>
      </c>
      <c r="S254" s="477">
        <f t="shared" si="93"/>
        <v>-1.0000000000287557E-7</v>
      </c>
      <c r="T254" s="477">
        <v>0.28065709999999999</v>
      </c>
      <c r="U254" s="441"/>
      <c r="V254" s="469">
        <v>2013</v>
      </c>
      <c r="W254" s="470" t="s">
        <v>501</v>
      </c>
      <c r="X254" s="469" t="s">
        <v>560</v>
      </c>
      <c r="Y254" s="471" t="s">
        <v>20</v>
      </c>
      <c r="Z254" s="471" t="s">
        <v>269</v>
      </c>
      <c r="AA254" s="472" t="s">
        <v>314</v>
      </c>
      <c r="AB254" s="478">
        <f t="shared" si="95"/>
        <v>1</v>
      </c>
      <c r="AC254" s="479">
        <f t="shared" si="96"/>
        <v>0.75265158115770314</v>
      </c>
      <c r="AD254" s="480">
        <f t="shared" si="97"/>
        <v>5.8046592297869928E-4</v>
      </c>
      <c r="AE254" s="480">
        <f t="shared" si="98"/>
        <v>0.11677855399877496</v>
      </c>
      <c r="AF254" s="480"/>
      <c r="AG254" s="480">
        <f t="shared" si="99"/>
        <v>5.4040444953938636E-2</v>
      </c>
      <c r="AH254" s="480">
        <f>+P254/$J254</f>
        <v>1.9634434683887935E-3</v>
      </c>
      <c r="AI254" s="480"/>
      <c r="AJ254" s="480">
        <f t="shared" si="100"/>
        <v>7.3986093295327196E-2</v>
      </c>
      <c r="AK254" s="481">
        <f t="shared" si="79"/>
        <v>-5.8279711145914348E-7</v>
      </c>
    </row>
    <row r="255" spans="1:37" s="468" customFormat="1" ht="11.45" customHeight="1" x14ac:dyDescent="0.25">
      <c r="A255" s="458">
        <v>2010</v>
      </c>
      <c r="B255" s="459" t="s">
        <v>501</v>
      </c>
      <c r="C255" s="458" t="s">
        <v>560</v>
      </c>
      <c r="D255" s="460" t="s">
        <v>4</v>
      </c>
      <c r="E255" s="460" t="s">
        <v>270</v>
      </c>
      <c r="F255" s="461" t="s">
        <v>314</v>
      </c>
      <c r="G255" s="440">
        <v>0.41131859999999998</v>
      </c>
      <c r="H255" s="441">
        <v>0.2938595</v>
      </c>
      <c r="I255" s="442">
        <v>0.2944272</v>
      </c>
      <c r="J255" s="391">
        <v>0.16102929999999999</v>
      </c>
      <c r="K255" s="462">
        <v>0.1237649</v>
      </c>
      <c r="L255" s="395">
        <v>4.6309999999999998E-4</v>
      </c>
      <c r="M255" s="395">
        <v>1.5587500000000001E-2</v>
      </c>
      <c r="N255" s="395"/>
      <c r="O255" s="395">
        <v>1.1900300000000001E-2</v>
      </c>
      <c r="P255" s="395">
        <v>9.6630000000000001E-4</v>
      </c>
      <c r="Q255" s="395"/>
      <c r="R255" s="395">
        <v>8.3472000000000008E-3</v>
      </c>
      <c r="S255" s="463">
        <f t="shared" si="93"/>
        <v>0</v>
      </c>
      <c r="T255" s="463">
        <v>0.27441349999999998</v>
      </c>
      <c r="U255" s="441"/>
      <c r="V255" s="458">
        <v>2010</v>
      </c>
      <c r="W255" s="459" t="s">
        <v>501</v>
      </c>
      <c r="X255" s="458" t="s">
        <v>560</v>
      </c>
      <c r="Y255" s="460" t="s">
        <v>4</v>
      </c>
      <c r="Z255" s="460" t="s">
        <v>270</v>
      </c>
      <c r="AA255" s="461" t="s">
        <v>314</v>
      </c>
      <c r="AB255" s="464">
        <f t="shared" si="95"/>
        <v>1</v>
      </c>
      <c r="AC255" s="465">
        <f t="shared" si="96"/>
        <v>0.76858621381326264</v>
      </c>
      <c r="AD255" s="466">
        <f t="shared" si="97"/>
        <v>2.8758741421592219E-3</v>
      </c>
      <c r="AE255" s="466">
        <f t="shared" si="98"/>
        <v>9.6799153942791788E-2</v>
      </c>
      <c r="AF255" s="466"/>
      <c r="AG255" s="466">
        <f t="shared" si="99"/>
        <v>7.3901457685030009E-2</v>
      </c>
      <c r="AH255" s="466">
        <f>+P255/$J255</f>
        <v>6.0007712882065569E-3</v>
      </c>
      <c r="AI255" s="466"/>
      <c r="AJ255" s="466">
        <f t="shared" si="100"/>
        <v>5.1836529128549906E-2</v>
      </c>
      <c r="AK255" s="467">
        <f t="shared" si="79"/>
        <v>0</v>
      </c>
    </row>
    <row r="256" spans="1:37" s="468" customFormat="1" ht="11.45" customHeight="1" x14ac:dyDescent="0.25">
      <c r="A256" s="458">
        <v>2007</v>
      </c>
      <c r="B256" s="459" t="s">
        <v>501</v>
      </c>
      <c r="C256" s="458" t="s">
        <v>560</v>
      </c>
      <c r="D256" s="460" t="s">
        <v>6</v>
      </c>
      <c r="E256" s="460" t="s">
        <v>271</v>
      </c>
      <c r="F256" s="461" t="s">
        <v>314</v>
      </c>
      <c r="G256" s="440">
        <v>0.4100859</v>
      </c>
      <c r="H256" s="441">
        <v>0.30659419999999998</v>
      </c>
      <c r="I256" s="442">
        <v>0.31119059999999998</v>
      </c>
      <c r="J256" s="391">
        <v>0.15501380000000001</v>
      </c>
      <c r="K256" s="462">
        <v>0.1272296</v>
      </c>
      <c r="L256" s="395">
        <v>3.392E-4</v>
      </c>
      <c r="M256" s="395">
        <v>1.2018300000000001E-2</v>
      </c>
      <c r="N256" s="395"/>
      <c r="O256" s="395">
        <v>6.6051E-3</v>
      </c>
      <c r="P256" s="395"/>
      <c r="Q256" s="395"/>
      <c r="R256" s="395">
        <v>8.8216000000000006E-3</v>
      </c>
      <c r="S256" s="463">
        <f t="shared" si="93"/>
        <v>0</v>
      </c>
      <c r="T256" s="463">
        <v>0.27305309999999999</v>
      </c>
      <c r="U256" s="441"/>
      <c r="V256" s="458">
        <v>2007</v>
      </c>
      <c r="W256" s="459" t="s">
        <v>501</v>
      </c>
      <c r="X256" s="458" t="s">
        <v>560</v>
      </c>
      <c r="Y256" s="460" t="s">
        <v>6</v>
      </c>
      <c r="Z256" s="460" t="s">
        <v>271</v>
      </c>
      <c r="AA256" s="461" t="s">
        <v>314</v>
      </c>
      <c r="AB256" s="464">
        <f t="shared" si="95"/>
        <v>1</v>
      </c>
      <c r="AC256" s="465">
        <f t="shared" si="96"/>
        <v>0.8207630546441671</v>
      </c>
      <c r="AD256" s="466">
        <f t="shared" si="97"/>
        <v>2.1881922770746864E-3</v>
      </c>
      <c r="AE256" s="466">
        <f t="shared" si="98"/>
        <v>7.7530516637873539E-2</v>
      </c>
      <c r="AF256" s="466"/>
      <c r="AG256" s="466">
        <f t="shared" si="99"/>
        <v>4.2609754744416299E-2</v>
      </c>
      <c r="AH256" s="466"/>
      <c r="AI256" s="466"/>
      <c r="AJ256" s="466">
        <f t="shared" si="100"/>
        <v>5.6908481696468317E-2</v>
      </c>
      <c r="AK256" s="467">
        <f t="shared" si="79"/>
        <v>0</v>
      </c>
    </row>
    <row r="257" spans="1:37" s="468" customFormat="1" ht="11.45" customHeight="1" x14ac:dyDescent="0.25">
      <c r="A257" s="458">
        <v>2004</v>
      </c>
      <c r="B257" s="459" t="s">
        <v>501</v>
      </c>
      <c r="C257" s="458" t="s">
        <v>560</v>
      </c>
      <c r="D257" s="460" t="s">
        <v>8</v>
      </c>
      <c r="E257" s="460" t="s">
        <v>272</v>
      </c>
      <c r="F257" s="461" t="s">
        <v>314</v>
      </c>
      <c r="G257" s="440">
        <v>0.39438240000000002</v>
      </c>
      <c r="H257" s="441">
        <v>0.265376</v>
      </c>
      <c r="I257" s="442">
        <v>0.2676422</v>
      </c>
      <c r="J257" s="391">
        <v>0.17389979999999999</v>
      </c>
      <c r="K257" s="462">
        <v>0.1339987</v>
      </c>
      <c r="L257" s="395">
        <v>4.1041999999999997E-3</v>
      </c>
      <c r="M257" s="395">
        <v>1.6061700000000002E-2</v>
      </c>
      <c r="N257" s="395"/>
      <c r="O257" s="395">
        <v>1.20368E-2</v>
      </c>
      <c r="P257" s="395">
        <v>1.3449999999999999E-4</v>
      </c>
      <c r="Q257" s="395">
        <v>2.3319E-3</v>
      </c>
      <c r="R257" s="395">
        <v>5.2319000000000003E-3</v>
      </c>
      <c r="S257" s="463">
        <f t="shared" si="93"/>
        <v>9.9999999975119991E-8</v>
      </c>
      <c r="T257" s="463">
        <v>0.26064169999999998</v>
      </c>
      <c r="U257" s="441"/>
      <c r="V257" s="458">
        <v>2004</v>
      </c>
      <c r="W257" s="459" t="s">
        <v>501</v>
      </c>
      <c r="X257" s="458" t="s">
        <v>560</v>
      </c>
      <c r="Y257" s="460" t="s">
        <v>8</v>
      </c>
      <c r="Z257" s="460" t="s">
        <v>272</v>
      </c>
      <c r="AA257" s="461" t="s">
        <v>314</v>
      </c>
      <c r="AB257" s="464">
        <f t="shared" si="95"/>
        <v>1</v>
      </c>
      <c r="AC257" s="465">
        <f t="shared" si="96"/>
        <v>0.77055120247406839</v>
      </c>
      <c r="AD257" s="466">
        <f t="shared" si="97"/>
        <v>2.3600947212130203E-2</v>
      </c>
      <c r="AE257" s="466">
        <f t="shared" si="98"/>
        <v>9.2361808351706001E-2</v>
      </c>
      <c r="AF257" s="466"/>
      <c r="AG257" s="466">
        <f t="shared" si="99"/>
        <v>6.9216870864716354E-2</v>
      </c>
      <c r="AH257" s="466">
        <f t="shared" ref="AH257:AI260" si="101">+P257/$J257</f>
        <v>7.7343389699125581E-4</v>
      </c>
      <c r="AI257" s="466">
        <f t="shared" si="101"/>
        <v>1.3409446129322749E-2</v>
      </c>
      <c r="AJ257" s="466">
        <f t="shared" si="100"/>
        <v>3.0085716027275479E-2</v>
      </c>
      <c r="AK257" s="467">
        <f t="shared" si="79"/>
        <v>5.7504378947470514E-7</v>
      </c>
    </row>
    <row r="258" spans="1:37" s="468" customFormat="1" ht="11.45" customHeight="1" x14ac:dyDescent="0.25">
      <c r="A258" s="458">
        <v>2002</v>
      </c>
      <c r="B258" s="459" t="s">
        <v>501</v>
      </c>
      <c r="C258" s="458" t="s">
        <v>560</v>
      </c>
      <c r="D258" s="460" t="s">
        <v>10</v>
      </c>
      <c r="E258" s="460" t="s">
        <v>273</v>
      </c>
      <c r="F258" s="461" t="s">
        <v>314</v>
      </c>
      <c r="G258" s="440">
        <v>0.39057649999999999</v>
      </c>
      <c r="H258" s="441">
        <v>0.27565899999999999</v>
      </c>
      <c r="I258" s="442">
        <v>0.2728872</v>
      </c>
      <c r="J258" s="391">
        <v>0.16034000000000001</v>
      </c>
      <c r="K258" s="462">
        <v>0.12768060000000001</v>
      </c>
      <c r="L258" s="395">
        <v>5.1108000000000004E-3</v>
      </c>
      <c r="M258" s="395">
        <v>1.56004E-2</v>
      </c>
      <c r="N258" s="395"/>
      <c r="O258" s="395">
        <v>6.7561000000000001E-3</v>
      </c>
      <c r="P258" s="395">
        <v>2.098E-4</v>
      </c>
      <c r="Q258" s="395">
        <v>8.365E-4</v>
      </c>
      <c r="R258" s="395">
        <v>4.1457999999999998E-3</v>
      </c>
      <c r="S258" s="463">
        <f t="shared" si="93"/>
        <v>0</v>
      </c>
      <c r="T258" s="463">
        <v>0.25084430000000002</v>
      </c>
      <c r="U258" s="441"/>
      <c r="V258" s="458">
        <v>2002</v>
      </c>
      <c r="W258" s="459" t="s">
        <v>501</v>
      </c>
      <c r="X258" s="458" t="s">
        <v>560</v>
      </c>
      <c r="Y258" s="460" t="s">
        <v>10</v>
      </c>
      <c r="Z258" s="460" t="s">
        <v>273</v>
      </c>
      <c r="AA258" s="461" t="s">
        <v>314</v>
      </c>
      <c r="AB258" s="464">
        <f t="shared" si="95"/>
        <v>1</v>
      </c>
      <c r="AC258" s="465">
        <f t="shared" si="96"/>
        <v>0.79631158787576395</v>
      </c>
      <c r="AD258" s="466">
        <f t="shared" si="97"/>
        <v>3.187476612199077E-2</v>
      </c>
      <c r="AE258" s="466">
        <f t="shared" si="98"/>
        <v>9.7295746538605454E-2</v>
      </c>
      <c r="AF258" s="466"/>
      <c r="AG258" s="466">
        <f t="shared" si="99"/>
        <v>4.2136085817637517E-2</v>
      </c>
      <c r="AH258" s="466">
        <f t="shared" si="101"/>
        <v>1.3084695023075964E-3</v>
      </c>
      <c r="AI258" s="466">
        <f t="shared" si="101"/>
        <v>5.2170387925657971E-3</v>
      </c>
      <c r="AJ258" s="466">
        <f t="shared" si="100"/>
        <v>2.5856305351128848E-2</v>
      </c>
      <c r="AK258" s="467">
        <f t="shared" si="79"/>
        <v>0</v>
      </c>
    </row>
    <row r="259" spans="1:37" s="468" customFormat="1" ht="11.45" customHeight="1" x14ac:dyDescent="0.25">
      <c r="A259" s="458">
        <v>2000</v>
      </c>
      <c r="B259" s="459" t="s">
        <v>501</v>
      </c>
      <c r="C259" s="458" t="s">
        <v>560</v>
      </c>
      <c r="D259" s="460" t="s">
        <v>10</v>
      </c>
      <c r="E259" s="460" t="s">
        <v>274</v>
      </c>
      <c r="F259" s="461" t="s">
        <v>314</v>
      </c>
      <c r="G259" s="440">
        <v>0.38513310000000001</v>
      </c>
      <c r="H259" s="441">
        <v>0.27849249999999998</v>
      </c>
      <c r="I259" s="442">
        <v>0.28009200000000001</v>
      </c>
      <c r="J259" s="391">
        <v>0.15342330000000001</v>
      </c>
      <c r="K259" s="462">
        <v>0.1227941</v>
      </c>
      <c r="L259" s="395">
        <v>3.8430999999999999E-3</v>
      </c>
      <c r="M259" s="395">
        <v>1.6162599999999999E-2</v>
      </c>
      <c r="N259" s="395"/>
      <c r="O259" s="395">
        <v>4.7993000000000003E-3</v>
      </c>
      <c r="P259" s="395">
        <v>3.3320000000000002E-4</v>
      </c>
      <c r="Q259" s="395">
        <v>1.2440000000000001E-3</v>
      </c>
      <c r="R259" s="395">
        <v>4.2471000000000002E-3</v>
      </c>
      <c r="S259" s="463">
        <f t="shared" si="93"/>
        <v>-1.0000000000287557E-7</v>
      </c>
      <c r="T259" s="463">
        <v>0.24482429999999999</v>
      </c>
      <c r="U259" s="441"/>
      <c r="V259" s="458">
        <v>2000</v>
      </c>
      <c r="W259" s="459" t="s">
        <v>501</v>
      </c>
      <c r="X259" s="458" t="s">
        <v>560</v>
      </c>
      <c r="Y259" s="460" t="s">
        <v>10</v>
      </c>
      <c r="Z259" s="460" t="s">
        <v>274</v>
      </c>
      <c r="AA259" s="461" t="s">
        <v>314</v>
      </c>
      <c r="AB259" s="464">
        <f t="shared" si="95"/>
        <v>1</v>
      </c>
      <c r="AC259" s="465">
        <f t="shared" si="96"/>
        <v>0.80036148355562675</v>
      </c>
      <c r="AD259" s="466">
        <f t="shared" si="97"/>
        <v>2.5048998424619988E-2</v>
      </c>
      <c r="AE259" s="466">
        <f t="shared" si="98"/>
        <v>0.10534644998510655</v>
      </c>
      <c r="AF259" s="466"/>
      <c r="AG259" s="466">
        <f t="shared" si="99"/>
        <v>3.1281428570497441E-2</v>
      </c>
      <c r="AH259" s="466">
        <f t="shared" si="101"/>
        <v>2.1717692162794046E-3</v>
      </c>
      <c r="AI259" s="466">
        <f t="shared" si="101"/>
        <v>8.1082860295665655E-3</v>
      </c>
      <c r="AJ259" s="466">
        <f t="shared" si="100"/>
        <v>2.7682236009784693E-2</v>
      </c>
      <c r="AK259" s="467">
        <f t="shared" si="79"/>
        <v>-6.5179148123206687E-7</v>
      </c>
    </row>
    <row r="260" spans="1:37" s="468" customFormat="1" ht="11.45" customHeight="1" x14ac:dyDescent="0.25">
      <c r="A260" s="458">
        <v>1992</v>
      </c>
      <c r="B260" s="459" t="s">
        <v>501</v>
      </c>
      <c r="C260" s="458" t="s">
        <v>560</v>
      </c>
      <c r="D260" s="460" t="s">
        <v>14</v>
      </c>
      <c r="E260" s="460" t="s">
        <v>275</v>
      </c>
      <c r="F260" s="461" t="s">
        <v>314</v>
      </c>
      <c r="G260" s="440">
        <v>0.40103739999999999</v>
      </c>
      <c r="H260" s="441">
        <v>0.32228610000000002</v>
      </c>
      <c r="I260" s="442">
        <v>0.30705090000000002</v>
      </c>
      <c r="J260" s="391">
        <v>0.1224889</v>
      </c>
      <c r="K260" s="462">
        <v>0.1120776</v>
      </c>
      <c r="L260" s="395">
        <v>2.0482E-3</v>
      </c>
      <c r="M260" s="395"/>
      <c r="N260" s="395"/>
      <c r="O260" s="395">
        <v>5.8171000000000004E-3</v>
      </c>
      <c r="P260" s="395">
        <v>7.8399999999999995E-5</v>
      </c>
      <c r="Q260" s="395">
        <v>1.9104E-3</v>
      </c>
      <c r="R260" s="395">
        <v>5.6610000000000005E-4</v>
      </c>
      <c r="S260" s="463">
        <f t="shared" si="93"/>
        <v>-8.900000000020003E-6</v>
      </c>
      <c r="T260" s="463">
        <v>0.1691145</v>
      </c>
      <c r="U260" s="441"/>
      <c r="V260" s="458">
        <v>1992</v>
      </c>
      <c r="W260" s="459" t="s">
        <v>501</v>
      </c>
      <c r="X260" s="458" t="s">
        <v>560</v>
      </c>
      <c r="Y260" s="460" t="s">
        <v>14</v>
      </c>
      <c r="Z260" s="460" t="s">
        <v>275</v>
      </c>
      <c r="AA260" s="461" t="s">
        <v>314</v>
      </c>
      <c r="AB260" s="464">
        <f>+J260/$J260</f>
        <v>1</v>
      </c>
      <c r="AC260" s="465">
        <f>+K260/$J260</f>
        <v>0.91500209406729915</v>
      </c>
      <c r="AD260" s="466">
        <f>+L260/$J260</f>
        <v>1.6721515174028014E-2</v>
      </c>
      <c r="AE260" s="466"/>
      <c r="AF260" s="466"/>
      <c r="AG260" s="466">
        <f t="shared" si="99"/>
        <v>4.7490833863313334E-2</v>
      </c>
      <c r="AH260" s="466">
        <f t="shared" si="101"/>
        <v>6.4005799709198133E-4</v>
      </c>
      <c r="AI260" s="466">
        <f t="shared" si="101"/>
        <v>1.5596515276078077E-2</v>
      </c>
      <c r="AJ260" s="466">
        <f t="shared" si="100"/>
        <v>4.6216432672674833E-3</v>
      </c>
      <c r="AK260" s="467">
        <f t="shared" si="79"/>
        <v>-7.2659645077965962E-5</v>
      </c>
    </row>
    <row r="261" spans="1:37" s="468" customFormat="1" ht="11.45" customHeight="1" x14ac:dyDescent="0.25">
      <c r="A261" s="496">
        <v>1982</v>
      </c>
      <c r="B261" s="497" t="s">
        <v>501</v>
      </c>
      <c r="C261" s="496" t="s">
        <v>560</v>
      </c>
      <c r="D261" s="498" t="s">
        <v>18</v>
      </c>
      <c r="E261" s="498" t="s">
        <v>276</v>
      </c>
      <c r="F261" s="499" t="s">
        <v>314</v>
      </c>
      <c r="G261" s="443">
        <v>0.39828540000000001</v>
      </c>
      <c r="H261" s="444">
        <v>0.33039869999999999</v>
      </c>
      <c r="I261" s="445">
        <v>0.30933660000000002</v>
      </c>
      <c r="J261" s="400">
        <v>8.0637899999999998E-2</v>
      </c>
      <c r="K261" s="501">
        <v>7.4311000000000002E-2</v>
      </c>
      <c r="L261" s="401"/>
      <c r="M261" s="401"/>
      <c r="N261" s="401"/>
      <c r="O261" s="401">
        <v>7.5389999999999995E-4</v>
      </c>
      <c r="P261" s="401"/>
      <c r="Q261" s="401"/>
      <c r="R261" s="401">
        <v>5.5731000000000001E-3</v>
      </c>
      <c r="S261" s="502">
        <f t="shared" si="93"/>
        <v>-1.0000000000287557E-7</v>
      </c>
      <c r="T261" s="502">
        <v>0.1795185</v>
      </c>
      <c r="U261" s="441"/>
      <c r="V261" s="496">
        <v>1982</v>
      </c>
      <c r="W261" s="497" t="s">
        <v>501</v>
      </c>
      <c r="X261" s="496" t="s">
        <v>560</v>
      </c>
      <c r="Y261" s="498" t="s">
        <v>18</v>
      </c>
      <c r="Z261" s="498" t="s">
        <v>276</v>
      </c>
      <c r="AA261" s="499" t="s">
        <v>314</v>
      </c>
      <c r="AB261" s="503">
        <f t="shared" ref="AB261:AC267" si="102">+J261/$J261</f>
        <v>1</v>
      </c>
      <c r="AC261" s="504">
        <f t="shared" si="102"/>
        <v>0.92153937540536157</v>
      </c>
      <c r="AD261" s="505"/>
      <c r="AE261" s="505"/>
      <c r="AF261" s="505"/>
      <c r="AG261" s="505">
        <f t="shared" si="99"/>
        <v>9.3492018021302629E-3</v>
      </c>
      <c r="AH261" s="505"/>
      <c r="AI261" s="505"/>
      <c r="AJ261" s="505">
        <f t="shared" si="100"/>
        <v>6.9112662904167899E-2</v>
      </c>
      <c r="AK261" s="506">
        <f t="shared" si="79"/>
        <v>-1.2401116598059758E-6</v>
      </c>
    </row>
    <row r="262" spans="1:37" s="468" customFormat="1" ht="11.45" customHeight="1" x14ac:dyDescent="0.25">
      <c r="A262" s="458">
        <v>2013</v>
      </c>
      <c r="B262" s="459" t="s">
        <v>502</v>
      </c>
      <c r="C262" s="458" t="s">
        <v>566</v>
      </c>
      <c r="D262" s="460" t="s">
        <v>20</v>
      </c>
      <c r="E262" s="460" t="s">
        <v>277</v>
      </c>
      <c r="F262" s="461" t="s">
        <v>314</v>
      </c>
      <c r="G262" s="440">
        <v>0.3328894</v>
      </c>
      <c r="H262" s="441">
        <v>0.30395939999999999</v>
      </c>
      <c r="I262" s="442">
        <v>0.30767840000000002</v>
      </c>
      <c r="J262" s="391">
        <v>9.8784200000000003E-2</v>
      </c>
      <c r="K262" s="462">
        <v>1.09932E-2</v>
      </c>
      <c r="L262" s="395"/>
      <c r="M262" s="395"/>
      <c r="N262" s="395"/>
      <c r="O262" s="395"/>
      <c r="P262" s="395"/>
      <c r="Q262" s="395">
        <v>1.3489000000000001E-3</v>
      </c>
      <c r="R262" s="395">
        <v>8.6442099999999994E-2</v>
      </c>
      <c r="S262" s="463">
        <f t="shared" si="93"/>
        <v>0</v>
      </c>
      <c r="T262" s="463">
        <v>0.1332103</v>
      </c>
      <c r="U262" s="441"/>
      <c r="V262" s="458">
        <v>2013</v>
      </c>
      <c r="W262" s="459" t="s">
        <v>502</v>
      </c>
      <c r="X262" s="458" t="s">
        <v>566</v>
      </c>
      <c r="Y262" s="460" t="s">
        <v>20</v>
      </c>
      <c r="Z262" s="460" t="s">
        <v>277</v>
      </c>
      <c r="AA262" s="461" t="s">
        <v>314</v>
      </c>
      <c r="AB262" s="464">
        <f t="shared" si="102"/>
        <v>1</v>
      </c>
      <c r="AC262" s="465">
        <f t="shared" si="102"/>
        <v>0.11128500306729214</v>
      </c>
      <c r="AD262" s="466"/>
      <c r="AE262" s="466"/>
      <c r="AF262" s="466"/>
      <c r="AG262" s="466"/>
      <c r="AH262" s="466"/>
      <c r="AI262" s="466">
        <f t="shared" ref="AI262:AI267" si="103">+Q262/$J262</f>
        <v>1.3655017705260558E-2</v>
      </c>
      <c r="AJ262" s="466">
        <f t="shared" si="100"/>
        <v>0.87505997922744727</v>
      </c>
      <c r="AK262" s="467">
        <f t="shared" si="79"/>
        <v>0</v>
      </c>
    </row>
    <row r="263" spans="1:37" s="468" customFormat="1" ht="11.45" customHeight="1" x14ac:dyDescent="0.25">
      <c r="A263" s="458">
        <v>2010</v>
      </c>
      <c r="B263" s="459" t="s">
        <v>502</v>
      </c>
      <c r="C263" s="458" t="s">
        <v>566</v>
      </c>
      <c r="D263" s="460" t="s">
        <v>4</v>
      </c>
      <c r="E263" s="460" t="s">
        <v>278</v>
      </c>
      <c r="F263" s="461" t="s">
        <v>314</v>
      </c>
      <c r="G263" s="440">
        <v>0.32927479999999998</v>
      </c>
      <c r="H263" s="441">
        <v>0.30737300000000001</v>
      </c>
      <c r="I263" s="442">
        <v>0.31679190000000002</v>
      </c>
      <c r="J263" s="391">
        <v>8.0641699999999997E-2</v>
      </c>
      <c r="K263" s="462">
        <v>1.1511499999999999E-2</v>
      </c>
      <c r="L263" s="395"/>
      <c r="M263" s="395"/>
      <c r="N263" s="395"/>
      <c r="O263" s="395"/>
      <c r="P263" s="395"/>
      <c r="Q263" s="395">
        <v>1.119E-3</v>
      </c>
      <c r="R263" s="395">
        <v>6.8011100000000005E-2</v>
      </c>
      <c r="S263" s="463">
        <f t="shared" si="93"/>
        <v>9.9999999988997779E-8</v>
      </c>
      <c r="T263" s="463">
        <v>0.122977</v>
      </c>
      <c r="U263" s="441"/>
      <c r="V263" s="458">
        <v>2010</v>
      </c>
      <c r="W263" s="459" t="s">
        <v>502</v>
      </c>
      <c r="X263" s="458" t="s">
        <v>566</v>
      </c>
      <c r="Y263" s="460" t="s">
        <v>4</v>
      </c>
      <c r="Z263" s="460" t="s">
        <v>278</v>
      </c>
      <c r="AA263" s="461" t="s">
        <v>314</v>
      </c>
      <c r="AB263" s="464">
        <f t="shared" si="102"/>
        <v>1</v>
      </c>
      <c r="AC263" s="465">
        <f t="shared" si="102"/>
        <v>0.14274872677535319</v>
      </c>
      <c r="AD263" s="466"/>
      <c r="AE263" s="466"/>
      <c r="AF263" s="466"/>
      <c r="AG263" s="466"/>
      <c r="AH263" s="466"/>
      <c r="AI263" s="466">
        <f t="shared" si="103"/>
        <v>1.3876195566313707E-2</v>
      </c>
      <c r="AJ263" s="466">
        <f t="shared" si="100"/>
        <v>0.84337383760511009</v>
      </c>
      <c r="AK263" s="467">
        <f t="shared" ref="AK263:AK298" si="104">AB263-SUM(AC263:AJ263)</f>
        <v>1.2400532229950301E-6</v>
      </c>
    </row>
    <row r="264" spans="1:37" s="468" customFormat="1" ht="11.45" customHeight="1" x14ac:dyDescent="0.25">
      <c r="A264" s="458">
        <v>2007</v>
      </c>
      <c r="B264" s="459" t="s">
        <v>502</v>
      </c>
      <c r="C264" s="458" t="s">
        <v>566</v>
      </c>
      <c r="D264" s="460" t="s">
        <v>6</v>
      </c>
      <c r="E264" s="460" t="s">
        <v>279</v>
      </c>
      <c r="F264" s="461" t="s">
        <v>314</v>
      </c>
      <c r="G264" s="440">
        <v>0.32862190000000002</v>
      </c>
      <c r="H264" s="441">
        <v>0.3042396</v>
      </c>
      <c r="I264" s="442">
        <v>0.30674839999999998</v>
      </c>
      <c r="J264" s="391">
        <v>8.1284300000000004E-2</v>
      </c>
      <c r="K264" s="462">
        <v>1.0719100000000001E-2</v>
      </c>
      <c r="L264" s="395"/>
      <c r="M264" s="395"/>
      <c r="N264" s="395"/>
      <c r="O264" s="395"/>
      <c r="P264" s="395"/>
      <c r="Q264" s="395">
        <v>7.115E-4</v>
      </c>
      <c r="R264" s="395">
        <v>6.9853600000000002E-2</v>
      </c>
      <c r="S264" s="463">
        <f t="shared" si="93"/>
        <v>1.0000000000287557E-7</v>
      </c>
      <c r="T264" s="463">
        <v>0.1026489</v>
      </c>
      <c r="U264" s="441"/>
      <c r="V264" s="458">
        <v>2007</v>
      </c>
      <c r="W264" s="459" t="s">
        <v>502</v>
      </c>
      <c r="X264" s="458" t="s">
        <v>566</v>
      </c>
      <c r="Y264" s="460" t="s">
        <v>6</v>
      </c>
      <c r="Z264" s="460" t="s">
        <v>279</v>
      </c>
      <c r="AA264" s="461" t="s">
        <v>314</v>
      </c>
      <c r="AB264" s="464">
        <f t="shared" si="102"/>
        <v>1</v>
      </c>
      <c r="AC264" s="465">
        <f t="shared" si="102"/>
        <v>0.13187171446392476</v>
      </c>
      <c r="AD264" s="466"/>
      <c r="AE264" s="466"/>
      <c r="AF264" s="466"/>
      <c r="AG264" s="466"/>
      <c r="AH264" s="466"/>
      <c r="AI264" s="466">
        <f t="shared" si="103"/>
        <v>8.7532278681122927E-3</v>
      </c>
      <c r="AJ264" s="466">
        <f t="shared" si="100"/>
        <v>0.85937382741808688</v>
      </c>
      <c r="AK264" s="467">
        <f t="shared" si="104"/>
        <v>1.2302498760830005E-6</v>
      </c>
    </row>
    <row r="265" spans="1:37" s="468" customFormat="1" ht="11.45" customHeight="1" x14ac:dyDescent="0.25">
      <c r="A265" s="458">
        <v>2005</v>
      </c>
      <c r="B265" s="459" t="s">
        <v>502</v>
      </c>
      <c r="C265" s="458" t="s">
        <v>566</v>
      </c>
      <c r="D265" s="460" t="s">
        <v>8</v>
      </c>
      <c r="E265" s="460" t="s">
        <v>280</v>
      </c>
      <c r="F265" s="461" t="s">
        <v>314</v>
      </c>
      <c r="G265" s="440">
        <v>0.32354630000000001</v>
      </c>
      <c r="H265" s="441">
        <v>0.30910369999999998</v>
      </c>
      <c r="I265" s="442">
        <v>0.30528290000000002</v>
      </c>
      <c r="J265" s="391">
        <v>8.9370900000000003E-2</v>
      </c>
      <c r="K265" s="462">
        <v>9.1257999999999999E-3</v>
      </c>
      <c r="L265" s="395"/>
      <c r="M265" s="395"/>
      <c r="N265" s="395"/>
      <c r="O265" s="395"/>
      <c r="P265" s="395"/>
      <c r="Q265" s="395">
        <v>7.1790000000000005E-4</v>
      </c>
      <c r="R265" s="395">
        <v>7.9527200000000006E-2</v>
      </c>
      <c r="S265" s="463">
        <f t="shared" si="93"/>
        <v>0</v>
      </c>
      <c r="T265" s="463">
        <v>4.80405E-2</v>
      </c>
      <c r="U265" s="441"/>
      <c r="V265" s="458">
        <v>2005</v>
      </c>
      <c r="W265" s="459" t="s">
        <v>502</v>
      </c>
      <c r="X265" s="458" t="s">
        <v>566</v>
      </c>
      <c r="Y265" s="460" t="s">
        <v>8</v>
      </c>
      <c r="Z265" s="460" t="s">
        <v>280</v>
      </c>
      <c r="AA265" s="461" t="s">
        <v>314</v>
      </c>
      <c r="AB265" s="464">
        <f t="shared" si="102"/>
        <v>1</v>
      </c>
      <c r="AC265" s="465">
        <f t="shared" si="102"/>
        <v>0.10211153742437415</v>
      </c>
      <c r="AD265" s="466"/>
      <c r="AE265" s="466"/>
      <c r="AF265" s="466"/>
      <c r="AG265" s="466"/>
      <c r="AH265" s="466"/>
      <c r="AI265" s="466">
        <f t="shared" si="103"/>
        <v>8.0328160508621928E-3</v>
      </c>
      <c r="AJ265" s="466">
        <f t="shared" si="100"/>
        <v>0.88985564652476368</v>
      </c>
      <c r="AK265" s="467">
        <f t="shared" si="104"/>
        <v>0</v>
      </c>
    </row>
    <row r="266" spans="1:37" s="468" customFormat="1" ht="11.45" customHeight="1" x14ac:dyDescent="0.25">
      <c r="A266" s="458">
        <v>2000</v>
      </c>
      <c r="B266" s="459" t="s">
        <v>502</v>
      </c>
      <c r="C266" s="458" t="s">
        <v>566</v>
      </c>
      <c r="D266" s="460" t="s">
        <v>10</v>
      </c>
      <c r="E266" s="460" t="s">
        <v>281</v>
      </c>
      <c r="F266" s="461" t="s">
        <v>314</v>
      </c>
      <c r="G266" s="440">
        <v>0.30599419999999999</v>
      </c>
      <c r="H266" s="441">
        <v>0.29212559999999999</v>
      </c>
      <c r="I266" s="442">
        <v>0.28909669999999998</v>
      </c>
      <c r="J266" s="391">
        <v>5.9023800000000001E-2</v>
      </c>
      <c r="K266" s="462">
        <v>5.3883000000000004E-3</v>
      </c>
      <c r="L266" s="395"/>
      <c r="M266" s="395"/>
      <c r="N266" s="395"/>
      <c r="O266" s="395"/>
      <c r="P266" s="395"/>
      <c r="Q266" s="395">
        <v>5.6050000000000002E-4</v>
      </c>
      <c r="R266" s="395">
        <v>5.3074999999999997E-2</v>
      </c>
      <c r="S266" s="463">
        <f t="shared" si="93"/>
        <v>0</v>
      </c>
      <c r="T266" s="463">
        <v>4.4325200000000002E-2</v>
      </c>
      <c r="U266" s="441"/>
      <c r="V266" s="458">
        <v>2000</v>
      </c>
      <c r="W266" s="459" t="s">
        <v>502</v>
      </c>
      <c r="X266" s="458" t="s">
        <v>566</v>
      </c>
      <c r="Y266" s="460" t="s">
        <v>10</v>
      </c>
      <c r="Z266" s="460" t="s">
        <v>281</v>
      </c>
      <c r="AA266" s="461" t="s">
        <v>314</v>
      </c>
      <c r="AB266" s="464">
        <f t="shared" si="102"/>
        <v>1</v>
      </c>
      <c r="AC266" s="465">
        <f t="shared" si="102"/>
        <v>9.1290293068219938E-2</v>
      </c>
      <c r="AD266" s="466"/>
      <c r="AE266" s="466"/>
      <c r="AF266" s="466"/>
      <c r="AG266" s="466"/>
      <c r="AH266" s="466"/>
      <c r="AI266" s="466">
        <f t="shared" si="103"/>
        <v>9.4961693418587085E-3</v>
      </c>
      <c r="AJ266" s="466">
        <f t="shared" si="100"/>
        <v>0.89921353758992129</v>
      </c>
      <c r="AK266" s="467">
        <f t="shared" si="104"/>
        <v>0</v>
      </c>
    </row>
    <row r="267" spans="1:37" s="468" customFormat="1" ht="11.45" customHeight="1" x14ac:dyDescent="0.25">
      <c r="A267" s="458">
        <v>1997</v>
      </c>
      <c r="B267" s="459" t="s">
        <v>502</v>
      </c>
      <c r="C267" s="458" t="s">
        <v>566</v>
      </c>
      <c r="D267" s="460" t="s">
        <v>12</v>
      </c>
      <c r="E267" s="460" t="s">
        <v>282</v>
      </c>
      <c r="F267" s="461" t="s">
        <v>314</v>
      </c>
      <c r="G267" s="440">
        <v>0.29983929999999998</v>
      </c>
      <c r="H267" s="441">
        <v>0.28907840000000001</v>
      </c>
      <c r="I267" s="442">
        <v>0.28738370000000002</v>
      </c>
      <c r="J267" s="391">
        <v>4.6392000000000003E-2</v>
      </c>
      <c r="K267" s="462">
        <v>4.3468999999999999E-3</v>
      </c>
      <c r="L267" s="395"/>
      <c r="M267" s="395"/>
      <c r="N267" s="395"/>
      <c r="O267" s="395"/>
      <c r="P267" s="395"/>
      <c r="Q267" s="395">
        <v>4.9569999999999996E-4</v>
      </c>
      <c r="R267" s="395">
        <v>4.1549500000000003E-2</v>
      </c>
      <c r="S267" s="463">
        <f t="shared" si="93"/>
        <v>-1.0000000000287557E-7</v>
      </c>
      <c r="T267" s="463">
        <v>4.3613399999999997E-2</v>
      </c>
      <c r="U267" s="441"/>
      <c r="V267" s="458">
        <v>1997</v>
      </c>
      <c r="W267" s="459" t="s">
        <v>502</v>
      </c>
      <c r="X267" s="458" t="s">
        <v>566</v>
      </c>
      <c r="Y267" s="460" t="s">
        <v>12</v>
      </c>
      <c r="Z267" s="460" t="s">
        <v>282</v>
      </c>
      <c r="AA267" s="461" t="s">
        <v>314</v>
      </c>
      <c r="AB267" s="464">
        <f t="shared" si="102"/>
        <v>1</v>
      </c>
      <c r="AC267" s="465">
        <f t="shared" si="102"/>
        <v>9.3699344714605962E-2</v>
      </c>
      <c r="AD267" s="466"/>
      <c r="AE267" s="466"/>
      <c r="AF267" s="466"/>
      <c r="AG267" s="466"/>
      <c r="AH267" s="466"/>
      <c r="AI267" s="466">
        <f t="shared" si="103"/>
        <v>1.0685031902052076E-2</v>
      </c>
      <c r="AJ267" s="466">
        <f t="shared" si="100"/>
        <v>0.89561777892740124</v>
      </c>
      <c r="AK267" s="467">
        <f t="shared" si="104"/>
        <v>-2.1555440592457842E-6</v>
      </c>
    </row>
    <row r="268" spans="1:37" s="468" customFormat="1" ht="11.45" customHeight="1" x14ac:dyDescent="0.25">
      <c r="A268" s="458">
        <v>1995</v>
      </c>
      <c r="B268" s="459" t="s">
        <v>502</v>
      </c>
      <c r="C268" s="458" t="s">
        <v>566</v>
      </c>
      <c r="D268" s="460" t="s">
        <v>12</v>
      </c>
      <c r="E268" s="460" t="s">
        <v>283</v>
      </c>
      <c r="F268" s="461" t="s">
        <v>314</v>
      </c>
      <c r="G268" s="440">
        <v>0.31335390000000002</v>
      </c>
      <c r="H268" s="441"/>
      <c r="I268" s="442">
        <v>0.28386299999999998</v>
      </c>
      <c r="J268" s="391"/>
      <c r="K268" s="462"/>
      <c r="L268" s="395"/>
      <c r="M268" s="395"/>
      <c r="N268" s="395"/>
      <c r="O268" s="395"/>
      <c r="P268" s="395"/>
      <c r="Q268" s="395"/>
      <c r="R268" s="395"/>
      <c r="S268" s="463"/>
      <c r="T268" s="463"/>
      <c r="U268" s="441"/>
      <c r="V268" s="458">
        <v>1995</v>
      </c>
      <c r="W268" s="459" t="s">
        <v>502</v>
      </c>
      <c r="X268" s="458" t="s">
        <v>566</v>
      </c>
      <c r="Y268" s="460" t="s">
        <v>12</v>
      </c>
      <c r="Z268" s="460" t="s">
        <v>283</v>
      </c>
      <c r="AA268" s="461" t="s">
        <v>314</v>
      </c>
      <c r="AB268" s="464"/>
      <c r="AC268" s="465"/>
      <c r="AD268" s="466"/>
      <c r="AE268" s="466"/>
      <c r="AF268" s="466"/>
      <c r="AG268" s="466"/>
      <c r="AH268" s="466"/>
      <c r="AI268" s="466"/>
      <c r="AJ268" s="466"/>
      <c r="AK268" s="467"/>
    </row>
    <row r="269" spans="1:37" s="468" customFormat="1" ht="11.45" customHeight="1" x14ac:dyDescent="0.25">
      <c r="A269" s="458">
        <v>1991</v>
      </c>
      <c r="B269" s="459" t="s">
        <v>502</v>
      </c>
      <c r="C269" s="458" t="s">
        <v>566</v>
      </c>
      <c r="D269" s="460" t="s">
        <v>14</v>
      </c>
      <c r="E269" s="460" t="s">
        <v>284</v>
      </c>
      <c r="F269" s="461" t="s">
        <v>314</v>
      </c>
      <c r="G269" s="440">
        <v>0.28122449999999999</v>
      </c>
      <c r="H269" s="441">
        <v>0.27655689999999999</v>
      </c>
      <c r="I269" s="442">
        <v>0.27129019999999998</v>
      </c>
      <c r="J269" s="391">
        <v>1.25743E-2</v>
      </c>
      <c r="K269" s="462">
        <v>3.7980000000000002E-3</v>
      </c>
      <c r="L269" s="395"/>
      <c r="M269" s="395"/>
      <c r="N269" s="395"/>
      <c r="O269" s="395"/>
      <c r="P269" s="395"/>
      <c r="Q269" s="395"/>
      <c r="R269" s="395">
        <v>8.7763000000000008E-3</v>
      </c>
      <c r="S269" s="463">
        <f t="shared" ref="S269:S298" si="105">J269-SUM(K269:R269)</f>
        <v>0</v>
      </c>
      <c r="T269" s="463">
        <v>1.4392500000000001E-2</v>
      </c>
      <c r="U269" s="441"/>
      <c r="V269" s="458">
        <v>1991</v>
      </c>
      <c r="W269" s="459" t="s">
        <v>502</v>
      </c>
      <c r="X269" s="458" t="s">
        <v>566</v>
      </c>
      <c r="Y269" s="460" t="s">
        <v>14</v>
      </c>
      <c r="Z269" s="460" t="s">
        <v>284</v>
      </c>
      <c r="AA269" s="461" t="s">
        <v>314</v>
      </c>
      <c r="AB269" s="464">
        <f t="shared" ref="AB269:AB297" si="106">+J269/$J269</f>
        <v>1</v>
      </c>
      <c r="AC269" s="465">
        <f t="shared" ref="AC269:AC297" si="107">+K269/$J269</f>
        <v>0.30204464662048786</v>
      </c>
      <c r="AD269" s="466"/>
      <c r="AE269" s="466"/>
      <c r="AF269" s="466"/>
      <c r="AG269" s="466"/>
      <c r="AH269" s="466"/>
      <c r="AI269" s="466"/>
      <c r="AJ269" s="466">
        <f t="shared" ref="AJ269:AJ298" si="108">+R269/$J269</f>
        <v>0.6979553533795122</v>
      </c>
      <c r="AK269" s="467">
        <f t="shared" si="104"/>
        <v>0</v>
      </c>
    </row>
    <row r="270" spans="1:37" s="468" customFormat="1" ht="11.45" customHeight="1" x14ac:dyDescent="0.25">
      <c r="A270" s="458">
        <v>1986</v>
      </c>
      <c r="B270" s="459" t="s">
        <v>502</v>
      </c>
      <c r="C270" s="458" t="s">
        <v>566</v>
      </c>
      <c r="D270" s="460" t="s">
        <v>16</v>
      </c>
      <c r="E270" s="460" t="s">
        <v>285</v>
      </c>
      <c r="F270" s="461" t="s">
        <v>314</v>
      </c>
      <c r="G270" s="440">
        <v>0.27505079999999998</v>
      </c>
      <c r="H270" s="441">
        <v>0.27376089999999997</v>
      </c>
      <c r="I270" s="442">
        <v>0.26850469999999999</v>
      </c>
      <c r="J270" s="391">
        <v>5.2801999999999997E-3</v>
      </c>
      <c r="K270" s="462">
        <v>1.0288000000000001E-3</v>
      </c>
      <c r="L270" s="395"/>
      <c r="M270" s="395"/>
      <c r="N270" s="395"/>
      <c r="O270" s="395"/>
      <c r="P270" s="395"/>
      <c r="Q270" s="395"/>
      <c r="R270" s="395">
        <v>4.2513000000000004E-3</v>
      </c>
      <c r="S270" s="463">
        <f t="shared" si="105"/>
        <v>9.9999999999406119E-8</v>
      </c>
      <c r="T270" s="463">
        <v>1.35143E-2</v>
      </c>
      <c r="U270" s="441"/>
      <c r="V270" s="458">
        <v>1986</v>
      </c>
      <c r="W270" s="459" t="s">
        <v>502</v>
      </c>
      <c r="X270" s="458" t="s">
        <v>566</v>
      </c>
      <c r="Y270" s="460" t="s">
        <v>16</v>
      </c>
      <c r="Z270" s="460" t="s">
        <v>285</v>
      </c>
      <c r="AA270" s="461" t="s">
        <v>314</v>
      </c>
      <c r="AB270" s="464">
        <f t="shared" si="106"/>
        <v>1</v>
      </c>
      <c r="AC270" s="465">
        <f t="shared" si="107"/>
        <v>0.1948411045036173</v>
      </c>
      <c r="AD270" s="466"/>
      <c r="AE270" s="466"/>
      <c r="AF270" s="466"/>
      <c r="AG270" s="466"/>
      <c r="AH270" s="466"/>
      <c r="AI270" s="466"/>
      <c r="AJ270" s="466">
        <f t="shared" si="108"/>
        <v>0.80513995681981754</v>
      </c>
      <c r="AK270" s="467">
        <f t="shared" si="104"/>
        <v>1.8938676565216639E-5</v>
      </c>
    </row>
    <row r="271" spans="1:37" s="468" customFormat="1" ht="11.45" customHeight="1" x14ac:dyDescent="0.25">
      <c r="A271" s="458">
        <v>1981</v>
      </c>
      <c r="B271" s="459" t="s">
        <v>502</v>
      </c>
      <c r="C271" s="458" t="s">
        <v>566</v>
      </c>
      <c r="D271" s="460" t="s">
        <v>18</v>
      </c>
      <c r="E271" s="460" t="s">
        <v>286</v>
      </c>
      <c r="F271" s="461" t="s">
        <v>314</v>
      </c>
      <c r="G271" s="440">
        <v>0.2719377</v>
      </c>
      <c r="H271" s="441">
        <v>0.27115430000000001</v>
      </c>
      <c r="I271" s="442">
        <v>0.26717419999999997</v>
      </c>
      <c r="J271" s="391">
        <v>3.9842999999999996E-3</v>
      </c>
      <c r="K271" s="462">
        <v>4.1839999999999998E-4</v>
      </c>
      <c r="L271" s="395"/>
      <c r="M271" s="395"/>
      <c r="N271" s="395"/>
      <c r="O271" s="395"/>
      <c r="P271" s="395"/>
      <c r="Q271" s="395"/>
      <c r="R271" s="395">
        <v>3.5658999999999999E-3</v>
      </c>
      <c r="S271" s="463">
        <f t="shared" si="105"/>
        <v>0</v>
      </c>
      <c r="T271" s="463">
        <v>1.0479199999999999E-2</v>
      </c>
      <c r="U271" s="441"/>
      <c r="V271" s="458">
        <v>1981</v>
      </c>
      <c r="W271" s="459" t="s">
        <v>502</v>
      </c>
      <c r="X271" s="458" t="s">
        <v>566</v>
      </c>
      <c r="Y271" s="460" t="s">
        <v>18</v>
      </c>
      <c r="Z271" s="460" t="s">
        <v>286</v>
      </c>
      <c r="AA271" s="461" t="s">
        <v>314</v>
      </c>
      <c r="AB271" s="464">
        <f t="shared" si="106"/>
        <v>1</v>
      </c>
      <c r="AC271" s="465">
        <f t="shared" si="107"/>
        <v>0.10501217277815426</v>
      </c>
      <c r="AD271" s="466"/>
      <c r="AE271" s="466"/>
      <c r="AF271" s="466"/>
      <c r="AG271" s="466"/>
      <c r="AH271" s="466"/>
      <c r="AI271" s="466"/>
      <c r="AJ271" s="466">
        <f t="shared" si="108"/>
        <v>0.89498782722184578</v>
      </c>
      <c r="AK271" s="467">
        <f t="shared" si="104"/>
        <v>0</v>
      </c>
    </row>
    <row r="272" spans="1:37" s="468" customFormat="1" ht="11.45" customHeight="1" x14ac:dyDescent="0.25">
      <c r="A272" s="469">
        <v>2013</v>
      </c>
      <c r="B272" s="470" t="s">
        <v>503</v>
      </c>
      <c r="C272" s="469" t="s">
        <v>559</v>
      </c>
      <c r="D272" s="471" t="s">
        <v>20</v>
      </c>
      <c r="E272" s="471" t="s">
        <v>287</v>
      </c>
      <c r="F272" s="472" t="s">
        <v>314</v>
      </c>
      <c r="G272" s="473">
        <v>0.53663620000000001</v>
      </c>
      <c r="H272" s="474">
        <v>0.36422060000000001</v>
      </c>
      <c r="I272" s="475">
        <v>0.32989410000000002</v>
      </c>
      <c r="J272" s="393">
        <v>0.21740699999999999</v>
      </c>
      <c r="K272" s="476">
        <v>0.13832410000000001</v>
      </c>
      <c r="L272" s="394">
        <v>3.2939999999999998E-4</v>
      </c>
      <c r="M272" s="394">
        <v>3.4254899999999998E-2</v>
      </c>
      <c r="N272" s="394">
        <v>4.6129999999999999E-4</v>
      </c>
      <c r="O272" s="394">
        <v>3.8846000000000002E-3</v>
      </c>
      <c r="P272" s="394">
        <v>2.0155599999999999E-2</v>
      </c>
      <c r="Q272" s="394">
        <v>9.0279000000000002E-3</v>
      </c>
      <c r="R272" s="394">
        <v>1.0969400000000001E-2</v>
      </c>
      <c r="S272" s="477">
        <f t="shared" si="105"/>
        <v>-2.0000000000575113E-7</v>
      </c>
      <c r="T272" s="477">
        <v>0.16745450000000001</v>
      </c>
      <c r="U272" s="441"/>
      <c r="V272" s="469">
        <v>2013</v>
      </c>
      <c r="W272" s="470" t="s">
        <v>503</v>
      </c>
      <c r="X272" s="469" t="s">
        <v>559</v>
      </c>
      <c r="Y272" s="471" t="s">
        <v>20</v>
      </c>
      <c r="Z272" s="471" t="s">
        <v>287</v>
      </c>
      <c r="AA272" s="472" t="s">
        <v>314</v>
      </c>
      <c r="AB272" s="478">
        <f t="shared" si="106"/>
        <v>1</v>
      </c>
      <c r="AC272" s="479">
        <f t="shared" si="107"/>
        <v>0.63624492311655101</v>
      </c>
      <c r="AD272" s="480">
        <f t="shared" ref="AD272:AI278" si="109">+L272/$J272</f>
        <v>1.5151306075701335E-3</v>
      </c>
      <c r="AE272" s="480">
        <f t="shared" si="109"/>
        <v>0.15756116408395313</v>
      </c>
      <c r="AF272" s="480">
        <f t="shared" si="109"/>
        <v>2.1218268041047436E-3</v>
      </c>
      <c r="AG272" s="480">
        <f t="shared" si="109"/>
        <v>1.7867869939790348E-2</v>
      </c>
      <c r="AH272" s="480">
        <f t="shared" si="109"/>
        <v>9.2709066405405535E-2</v>
      </c>
      <c r="AI272" s="480">
        <f t="shared" si="109"/>
        <v>4.1525341870316965E-2</v>
      </c>
      <c r="AJ272" s="480">
        <f t="shared" si="108"/>
        <v>5.0455597105888962E-2</v>
      </c>
      <c r="AK272" s="481">
        <f t="shared" si="104"/>
        <v>-9.1993358086739363E-7</v>
      </c>
    </row>
    <row r="273" spans="1:37" s="468" customFormat="1" ht="11.45" customHeight="1" x14ac:dyDescent="0.25">
      <c r="A273" s="458">
        <v>2010</v>
      </c>
      <c r="B273" s="459" t="s">
        <v>503</v>
      </c>
      <c r="C273" s="458" t="s">
        <v>559</v>
      </c>
      <c r="D273" s="460" t="s">
        <v>4</v>
      </c>
      <c r="E273" s="460" t="s">
        <v>288</v>
      </c>
      <c r="F273" s="461" t="s">
        <v>314</v>
      </c>
      <c r="G273" s="440">
        <v>0.5418885</v>
      </c>
      <c r="H273" s="441">
        <v>0.3695504</v>
      </c>
      <c r="I273" s="442">
        <v>0.33375630000000001</v>
      </c>
      <c r="J273" s="391">
        <v>0.2136816</v>
      </c>
      <c r="K273" s="462">
        <v>0.12917600000000001</v>
      </c>
      <c r="L273" s="395">
        <v>3.124E-4</v>
      </c>
      <c r="M273" s="395">
        <v>3.5946899999999997E-2</v>
      </c>
      <c r="N273" s="395">
        <v>1.1023999999999999E-3</v>
      </c>
      <c r="O273" s="395">
        <v>4.3723E-3</v>
      </c>
      <c r="P273" s="395">
        <v>1.9544099999999998E-2</v>
      </c>
      <c r="Q273" s="395">
        <v>1.1223800000000001E-2</v>
      </c>
      <c r="R273" s="395">
        <v>1.2004300000000001E-2</v>
      </c>
      <c r="S273" s="463">
        <f t="shared" si="105"/>
        <v>-6.000000000172534E-7</v>
      </c>
      <c r="T273" s="463">
        <v>0.177757</v>
      </c>
      <c r="U273" s="441"/>
      <c r="V273" s="458">
        <v>2010</v>
      </c>
      <c r="W273" s="459" t="s">
        <v>503</v>
      </c>
      <c r="X273" s="458" t="s">
        <v>559</v>
      </c>
      <c r="Y273" s="460" t="s">
        <v>4</v>
      </c>
      <c r="Z273" s="460" t="s">
        <v>288</v>
      </c>
      <c r="AA273" s="461" t="s">
        <v>314</v>
      </c>
      <c r="AB273" s="464">
        <f t="shared" si="106"/>
        <v>1</v>
      </c>
      <c r="AC273" s="465">
        <f t="shared" si="107"/>
        <v>0.6045256119385104</v>
      </c>
      <c r="AD273" s="466">
        <f t="shared" si="109"/>
        <v>1.4619883040935672E-3</v>
      </c>
      <c r="AE273" s="466">
        <f t="shared" si="109"/>
        <v>0.16822646404744254</v>
      </c>
      <c r="AF273" s="466">
        <f t="shared" si="109"/>
        <v>5.1590778054825493E-3</v>
      </c>
      <c r="AG273" s="466">
        <f t="shared" si="109"/>
        <v>2.04617524391431E-2</v>
      </c>
      <c r="AH273" s="466">
        <f t="shared" si="109"/>
        <v>9.1463654334299246E-2</v>
      </c>
      <c r="AI273" s="466">
        <f t="shared" si="109"/>
        <v>5.2525814108467933E-2</v>
      </c>
      <c r="AJ273" s="466">
        <f t="shared" si="108"/>
        <v>5.6178444938637676E-2</v>
      </c>
      <c r="AK273" s="467">
        <f t="shared" si="104"/>
        <v>-2.807916076985606E-6</v>
      </c>
    </row>
    <row r="274" spans="1:37" s="468" customFormat="1" ht="11.45" customHeight="1" x14ac:dyDescent="0.25">
      <c r="A274" s="458">
        <v>2007</v>
      </c>
      <c r="B274" s="459" t="s">
        <v>503</v>
      </c>
      <c r="C274" s="458" t="s">
        <v>559</v>
      </c>
      <c r="D274" s="460" t="s">
        <v>6</v>
      </c>
      <c r="E274" s="460" t="s">
        <v>289</v>
      </c>
      <c r="F274" s="461" t="s">
        <v>314</v>
      </c>
      <c r="G274" s="440">
        <v>0.52426720000000004</v>
      </c>
      <c r="H274" s="441">
        <v>0.37217240000000001</v>
      </c>
      <c r="I274" s="442">
        <v>0.33870440000000002</v>
      </c>
      <c r="J274" s="391">
        <v>0.1892674</v>
      </c>
      <c r="K274" s="462">
        <v>0.11614480000000001</v>
      </c>
      <c r="L274" s="395">
        <v>3.1060000000000001E-4</v>
      </c>
      <c r="M274" s="395">
        <v>3.0312700000000001E-2</v>
      </c>
      <c r="N274" s="395">
        <v>7.159E-4</v>
      </c>
      <c r="O274" s="395">
        <v>2.2464E-3</v>
      </c>
      <c r="P274" s="395">
        <v>1.60953E-2</v>
      </c>
      <c r="Q274" s="395">
        <v>1.21245E-2</v>
      </c>
      <c r="R274" s="395">
        <v>1.13145E-2</v>
      </c>
      <c r="S274" s="463">
        <f t="shared" si="105"/>
        <v>2.699999999966618E-6</v>
      </c>
      <c r="T274" s="463">
        <v>0.17779439999999999</v>
      </c>
      <c r="U274" s="441"/>
      <c r="V274" s="458">
        <v>2007</v>
      </c>
      <c r="W274" s="459" t="s">
        <v>503</v>
      </c>
      <c r="X274" s="458" t="s">
        <v>559</v>
      </c>
      <c r="Y274" s="460" t="s">
        <v>6</v>
      </c>
      <c r="Z274" s="460" t="s">
        <v>289</v>
      </c>
      <c r="AA274" s="461" t="s">
        <v>314</v>
      </c>
      <c r="AB274" s="464">
        <f t="shared" si="106"/>
        <v>1</v>
      </c>
      <c r="AC274" s="465">
        <f t="shared" si="107"/>
        <v>0.61365454378302864</v>
      </c>
      <c r="AD274" s="466">
        <f t="shared" si="109"/>
        <v>1.6410644411029053E-3</v>
      </c>
      <c r="AE274" s="466">
        <f t="shared" si="109"/>
        <v>0.16015806208570521</v>
      </c>
      <c r="AF274" s="466">
        <f t="shared" si="109"/>
        <v>3.7824791802497418E-3</v>
      </c>
      <c r="AG274" s="466">
        <f t="shared" si="109"/>
        <v>1.1868921959090683E-2</v>
      </c>
      <c r="AH274" s="466">
        <f t="shared" si="109"/>
        <v>8.5040001606193141E-2</v>
      </c>
      <c r="AI274" s="466">
        <f t="shared" si="109"/>
        <v>6.4060160386838941E-2</v>
      </c>
      <c r="AJ274" s="466">
        <f t="shared" si="108"/>
        <v>5.978050102658989E-2</v>
      </c>
      <c r="AK274" s="467">
        <f t="shared" si="104"/>
        <v>1.4265531200763348E-5</v>
      </c>
    </row>
    <row r="275" spans="1:37" s="468" customFormat="1" ht="11.45" customHeight="1" x14ac:dyDescent="0.25">
      <c r="A275" s="458">
        <v>2004</v>
      </c>
      <c r="B275" s="459" t="s">
        <v>503</v>
      </c>
      <c r="C275" s="458" t="s">
        <v>559</v>
      </c>
      <c r="D275" s="460" t="s">
        <v>8</v>
      </c>
      <c r="E275" s="460" t="s">
        <v>290</v>
      </c>
      <c r="F275" s="461" t="s">
        <v>314</v>
      </c>
      <c r="G275" s="440">
        <v>0.52655180000000001</v>
      </c>
      <c r="H275" s="441">
        <v>0.367336</v>
      </c>
      <c r="I275" s="442">
        <v>0.34397749999999999</v>
      </c>
      <c r="J275" s="391">
        <v>0.19621</v>
      </c>
      <c r="K275" s="462">
        <v>0.12548280000000001</v>
      </c>
      <c r="L275" s="395">
        <v>3.0840000000000002E-4</v>
      </c>
      <c r="M275" s="395">
        <v>2.8624799999999999E-2</v>
      </c>
      <c r="N275" s="395">
        <v>1.8058E-3</v>
      </c>
      <c r="O275" s="395">
        <v>2.6473E-3</v>
      </c>
      <c r="P275" s="395">
        <v>1.8095900000000002E-2</v>
      </c>
      <c r="Q275" s="395">
        <v>1.2239699999999999E-2</v>
      </c>
      <c r="R275" s="395">
        <v>7.0067999999999997E-3</v>
      </c>
      <c r="S275" s="463">
        <f t="shared" si="105"/>
        <v>-1.4999999999876223E-6</v>
      </c>
      <c r="T275" s="463">
        <v>0.20502190000000001</v>
      </c>
      <c r="U275" s="441"/>
      <c r="V275" s="458">
        <v>2004</v>
      </c>
      <c r="W275" s="459" t="s">
        <v>503</v>
      </c>
      <c r="X275" s="458" t="s">
        <v>559</v>
      </c>
      <c r="Y275" s="460" t="s">
        <v>8</v>
      </c>
      <c r="Z275" s="460" t="s">
        <v>290</v>
      </c>
      <c r="AA275" s="461" t="s">
        <v>314</v>
      </c>
      <c r="AB275" s="464">
        <f t="shared" si="106"/>
        <v>1</v>
      </c>
      <c r="AC275" s="465">
        <f t="shared" si="107"/>
        <v>0.63953315325416649</v>
      </c>
      <c r="AD275" s="466">
        <f t="shared" si="109"/>
        <v>1.5717853320421997E-3</v>
      </c>
      <c r="AE275" s="466">
        <f t="shared" si="109"/>
        <v>0.14588858875694408</v>
      </c>
      <c r="AF275" s="466">
        <f t="shared" si="109"/>
        <v>9.203404515570052E-3</v>
      </c>
      <c r="AG275" s="466">
        <f t="shared" si="109"/>
        <v>1.3492176749401152E-2</v>
      </c>
      <c r="AH275" s="466">
        <f t="shared" si="109"/>
        <v>9.2227205545079266E-2</v>
      </c>
      <c r="AI275" s="466">
        <f t="shared" si="109"/>
        <v>6.2380612608939401E-2</v>
      </c>
      <c r="AJ275" s="466">
        <f t="shared" si="108"/>
        <v>3.5710718108149429E-2</v>
      </c>
      <c r="AK275" s="467">
        <f t="shared" si="104"/>
        <v>-7.6448702921450007E-6</v>
      </c>
    </row>
    <row r="276" spans="1:37" s="468" customFormat="1" ht="11.45" customHeight="1" x14ac:dyDescent="0.25">
      <c r="A276" s="458">
        <v>1999</v>
      </c>
      <c r="B276" s="459" t="s">
        <v>503</v>
      </c>
      <c r="C276" s="458" t="s">
        <v>559</v>
      </c>
      <c r="D276" s="460" t="s">
        <v>10</v>
      </c>
      <c r="E276" s="460" t="s">
        <v>291</v>
      </c>
      <c r="F276" s="461" t="s">
        <v>314</v>
      </c>
      <c r="G276" s="440">
        <v>0.52993570000000001</v>
      </c>
      <c r="H276" s="441">
        <v>0.37332359999999998</v>
      </c>
      <c r="I276" s="442">
        <v>0.346362</v>
      </c>
      <c r="J276" s="391">
        <v>0.19600310000000001</v>
      </c>
      <c r="K276" s="462">
        <v>0.12409530000000001</v>
      </c>
      <c r="L276" s="395">
        <v>7.1900000000000002E-4</v>
      </c>
      <c r="M276" s="395">
        <v>2.3343699999999998E-2</v>
      </c>
      <c r="N276" s="395">
        <v>1.4897000000000001E-3</v>
      </c>
      <c r="O276" s="395">
        <v>6.7172999999999998E-3</v>
      </c>
      <c r="P276" s="395">
        <v>1.8949199999999999E-2</v>
      </c>
      <c r="Q276" s="395">
        <v>1.6595599999999999E-2</v>
      </c>
      <c r="R276" s="395">
        <v>4.0945E-3</v>
      </c>
      <c r="S276" s="463">
        <f t="shared" si="105"/>
        <v>-1.2000000000067512E-6</v>
      </c>
      <c r="T276" s="463">
        <v>0.21174519999999999</v>
      </c>
      <c r="U276" s="441"/>
      <c r="V276" s="458">
        <v>1999</v>
      </c>
      <c r="W276" s="459" t="s">
        <v>503</v>
      </c>
      <c r="X276" s="458" t="s">
        <v>559</v>
      </c>
      <c r="Y276" s="460" t="s">
        <v>10</v>
      </c>
      <c r="Z276" s="460" t="s">
        <v>291</v>
      </c>
      <c r="AA276" s="461" t="s">
        <v>314</v>
      </c>
      <c r="AB276" s="464">
        <f t="shared" si="106"/>
        <v>1</v>
      </c>
      <c r="AC276" s="465">
        <f t="shared" si="107"/>
        <v>0.63312927193498469</v>
      </c>
      <c r="AD276" s="466">
        <f t="shared" si="109"/>
        <v>3.6683093277606322E-3</v>
      </c>
      <c r="AE276" s="466">
        <f t="shared" si="109"/>
        <v>0.11909862650131553</v>
      </c>
      <c r="AF276" s="466">
        <f t="shared" si="109"/>
        <v>7.6003899938317304E-3</v>
      </c>
      <c r="AG276" s="466">
        <f t="shared" si="109"/>
        <v>3.4271396727908895E-2</v>
      </c>
      <c r="AH276" s="466">
        <f t="shared" si="109"/>
        <v>9.6678062744925963E-2</v>
      </c>
      <c r="AI276" s="466">
        <f t="shared" si="109"/>
        <v>8.4670089401647206E-2</v>
      </c>
      <c r="AJ276" s="466">
        <f t="shared" si="108"/>
        <v>2.0889975719771779E-2</v>
      </c>
      <c r="AK276" s="467">
        <f t="shared" si="104"/>
        <v>-6.1223521463649178E-6</v>
      </c>
    </row>
    <row r="277" spans="1:37" s="468" customFormat="1" ht="11.45" customHeight="1" x14ac:dyDescent="0.25">
      <c r="A277" s="458">
        <v>1995</v>
      </c>
      <c r="B277" s="459" t="s">
        <v>503</v>
      </c>
      <c r="C277" s="458" t="s">
        <v>559</v>
      </c>
      <c r="D277" s="460" t="s">
        <v>12</v>
      </c>
      <c r="E277" s="460" t="s">
        <v>292</v>
      </c>
      <c r="F277" s="461" t="s">
        <v>314</v>
      </c>
      <c r="G277" s="440">
        <v>0.53797640000000002</v>
      </c>
      <c r="H277" s="441">
        <v>0.37979960000000001</v>
      </c>
      <c r="I277" s="442">
        <v>0.34430369999999999</v>
      </c>
      <c r="J277" s="391">
        <v>0.20597579999999999</v>
      </c>
      <c r="K277" s="462">
        <v>0.12488059999999999</v>
      </c>
      <c r="L277" s="395">
        <v>2.3616000000000002E-3</v>
      </c>
      <c r="M277" s="395">
        <v>2.0037099999999999E-2</v>
      </c>
      <c r="N277" s="395">
        <v>2.9405E-3</v>
      </c>
      <c r="O277" s="395">
        <v>1.7351000000000001E-3</v>
      </c>
      <c r="P277" s="395">
        <v>1.7088200000000001E-2</v>
      </c>
      <c r="Q277" s="395">
        <v>2.6571999999999998E-2</v>
      </c>
      <c r="R277" s="395">
        <v>1.03617E-2</v>
      </c>
      <c r="S277" s="463">
        <f t="shared" si="105"/>
        <v>-1.0000000000010001E-6</v>
      </c>
      <c r="T277" s="463">
        <v>0.2205019</v>
      </c>
      <c r="U277" s="441"/>
      <c r="V277" s="458">
        <v>1995</v>
      </c>
      <c r="W277" s="459" t="s">
        <v>503</v>
      </c>
      <c r="X277" s="458" t="s">
        <v>559</v>
      </c>
      <c r="Y277" s="460" t="s">
        <v>12</v>
      </c>
      <c r="Z277" s="460" t="s">
        <v>292</v>
      </c>
      <c r="AA277" s="461" t="s">
        <v>314</v>
      </c>
      <c r="AB277" s="464">
        <f t="shared" si="106"/>
        <v>1</v>
      </c>
      <c r="AC277" s="465">
        <f t="shared" si="107"/>
        <v>0.60628772894679861</v>
      </c>
      <c r="AD277" s="466">
        <f t="shared" si="109"/>
        <v>1.1465424579003942E-2</v>
      </c>
      <c r="AE277" s="466">
        <f t="shared" si="109"/>
        <v>9.7278903638194386E-2</v>
      </c>
      <c r="AF277" s="466">
        <f t="shared" si="109"/>
        <v>1.4275948922154934E-2</v>
      </c>
      <c r="AG277" s="466">
        <f t="shared" si="109"/>
        <v>8.4238051266216727E-3</v>
      </c>
      <c r="AH277" s="466">
        <f t="shared" si="109"/>
        <v>8.296217322617512E-2</v>
      </c>
      <c r="AI277" s="466">
        <f t="shared" si="109"/>
        <v>0.1290054462708726</v>
      </c>
      <c r="AJ277" s="466">
        <f t="shared" si="108"/>
        <v>5.0305424229448316E-2</v>
      </c>
      <c r="AK277" s="467">
        <f t="shared" si="104"/>
        <v>-4.8549392694940963E-6</v>
      </c>
    </row>
    <row r="278" spans="1:37" s="468" customFormat="1" ht="11.45" customHeight="1" x14ac:dyDescent="0.25">
      <c r="A278" s="458">
        <v>1994</v>
      </c>
      <c r="B278" s="459" t="s">
        <v>503</v>
      </c>
      <c r="C278" s="458" t="s">
        <v>559</v>
      </c>
      <c r="D278" s="460" t="s">
        <v>12</v>
      </c>
      <c r="E278" s="460" t="s">
        <v>293</v>
      </c>
      <c r="F278" s="461" t="s">
        <v>314</v>
      </c>
      <c r="G278" s="440">
        <v>0.53493000000000002</v>
      </c>
      <c r="H278" s="441">
        <v>0.36799419999999999</v>
      </c>
      <c r="I278" s="442">
        <v>0.33939960000000002</v>
      </c>
      <c r="J278" s="391">
        <v>0.21059549999999999</v>
      </c>
      <c r="K278" s="462">
        <v>0.12991459999999999</v>
      </c>
      <c r="L278" s="395">
        <v>6.2029999999999995E-4</v>
      </c>
      <c r="M278" s="395">
        <v>1.77257E-2</v>
      </c>
      <c r="N278" s="395">
        <v>3.4753000000000002E-3</v>
      </c>
      <c r="O278" s="395">
        <v>3.7883000000000001E-3</v>
      </c>
      <c r="P278" s="395">
        <v>1.9120999999999999E-2</v>
      </c>
      <c r="Q278" s="395">
        <v>2.71191E-2</v>
      </c>
      <c r="R278" s="395">
        <v>8.8319000000000002E-3</v>
      </c>
      <c r="S278" s="463">
        <f t="shared" si="105"/>
        <v>-6.9999999999237339E-7</v>
      </c>
      <c r="T278" s="463">
        <v>0.20864460000000001</v>
      </c>
      <c r="U278" s="441"/>
      <c r="V278" s="458">
        <v>1994</v>
      </c>
      <c r="W278" s="459" t="s">
        <v>503</v>
      </c>
      <c r="X278" s="458" t="s">
        <v>559</v>
      </c>
      <c r="Y278" s="460" t="s">
        <v>12</v>
      </c>
      <c r="Z278" s="460" t="s">
        <v>293</v>
      </c>
      <c r="AA278" s="461" t="s">
        <v>314</v>
      </c>
      <c r="AB278" s="464">
        <f t="shared" si="106"/>
        <v>1</v>
      </c>
      <c r="AC278" s="465">
        <f t="shared" si="107"/>
        <v>0.61689162399006625</v>
      </c>
      <c r="AD278" s="466">
        <f t="shared" si="109"/>
        <v>2.9454570491772142E-3</v>
      </c>
      <c r="AE278" s="466">
        <f t="shared" si="109"/>
        <v>8.4169414826052794E-2</v>
      </c>
      <c r="AF278" s="466">
        <f t="shared" si="109"/>
        <v>1.6502251947453771E-2</v>
      </c>
      <c r="AG278" s="466">
        <f t="shared" si="109"/>
        <v>1.7988513524742934E-2</v>
      </c>
      <c r="AH278" s="466">
        <f t="shared" si="109"/>
        <v>9.0794912521872495E-2</v>
      </c>
      <c r="AI278" s="466">
        <f t="shared" si="109"/>
        <v>0.12877340683917748</v>
      </c>
      <c r="AJ278" s="466">
        <f t="shared" si="108"/>
        <v>4.1937743209137901E-2</v>
      </c>
      <c r="AK278" s="467">
        <f t="shared" si="104"/>
        <v>-3.3239076808744272E-6</v>
      </c>
    </row>
    <row r="279" spans="1:37" s="468" customFormat="1" ht="11.45" customHeight="1" x14ac:dyDescent="0.25">
      <c r="A279" s="458">
        <v>1991</v>
      </c>
      <c r="B279" s="459" t="s">
        <v>503</v>
      </c>
      <c r="C279" s="458" t="s">
        <v>559</v>
      </c>
      <c r="D279" s="460" t="s">
        <v>14</v>
      </c>
      <c r="E279" s="460" t="s">
        <v>294</v>
      </c>
      <c r="F279" s="461" t="s">
        <v>314</v>
      </c>
      <c r="G279" s="440">
        <v>0.50066379999999999</v>
      </c>
      <c r="H279" s="441">
        <v>0.36780350000000001</v>
      </c>
      <c r="I279" s="442">
        <v>0.33604849999999997</v>
      </c>
      <c r="J279" s="391">
        <v>0.1716</v>
      </c>
      <c r="K279" s="462">
        <v>0.1083911</v>
      </c>
      <c r="L279" s="395">
        <v>2.0669999999999998E-3</v>
      </c>
      <c r="M279" s="395">
        <v>1.6669699999999999E-2</v>
      </c>
      <c r="N279" s="395"/>
      <c r="O279" s="395">
        <v>2.7412000000000001E-3</v>
      </c>
      <c r="P279" s="395"/>
      <c r="Q279" s="395"/>
      <c r="R279" s="395">
        <v>4.17311E-2</v>
      </c>
      <c r="S279" s="463">
        <f t="shared" si="105"/>
        <v>-1.0000000000287557E-7</v>
      </c>
      <c r="T279" s="463">
        <v>0.2346819</v>
      </c>
      <c r="U279" s="441"/>
      <c r="V279" s="458">
        <v>1991</v>
      </c>
      <c r="W279" s="459" t="s">
        <v>503</v>
      </c>
      <c r="X279" s="458" t="s">
        <v>559</v>
      </c>
      <c r="Y279" s="460" t="s">
        <v>14</v>
      </c>
      <c r="Z279" s="460" t="s">
        <v>294</v>
      </c>
      <c r="AA279" s="461" t="s">
        <v>314</v>
      </c>
      <c r="AB279" s="464">
        <f t="shared" si="106"/>
        <v>1</v>
      </c>
      <c r="AC279" s="465">
        <f t="shared" si="107"/>
        <v>0.63164976689976693</v>
      </c>
      <c r="AD279" s="466">
        <f t="shared" ref="AD279:AD293" si="110">+L279/$J279</f>
        <v>1.2045454545454545E-2</v>
      </c>
      <c r="AE279" s="466">
        <f t="shared" ref="AE279:AE293" si="111">+M279/$J279</f>
        <v>9.7142773892773884E-2</v>
      </c>
      <c r="AF279" s="466"/>
      <c r="AG279" s="466">
        <f t="shared" ref="AG279:AG298" si="112">+O279/$J279</f>
        <v>1.5974358974358973E-2</v>
      </c>
      <c r="AH279" s="466"/>
      <c r="AI279" s="466"/>
      <c r="AJ279" s="466">
        <f t="shared" si="108"/>
        <v>0.24318822843822843</v>
      </c>
      <c r="AK279" s="467">
        <f t="shared" si="104"/>
        <v>-5.8275058290035986E-7</v>
      </c>
    </row>
    <row r="280" spans="1:37" s="468" customFormat="1" ht="11.45" customHeight="1" x14ac:dyDescent="0.25">
      <c r="A280" s="458">
        <v>1986</v>
      </c>
      <c r="B280" s="459" t="s">
        <v>503</v>
      </c>
      <c r="C280" s="458" t="s">
        <v>559</v>
      </c>
      <c r="D280" s="460" t="s">
        <v>16</v>
      </c>
      <c r="E280" s="460" t="s">
        <v>295</v>
      </c>
      <c r="F280" s="461" t="s">
        <v>314</v>
      </c>
      <c r="G280" s="440">
        <v>0.49977899999999997</v>
      </c>
      <c r="H280" s="441">
        <v>0.34042020000000001</v>
      </c>
      <c r="I280" s="442">
        <v>0.30334660000000002</v>
      </c>
      <c r="J280" s="391">
        <v>0.21878239999999999</v>
      </c>
      <c r="K280" s="462">
        <v>0.111183</v>
      </c>
      <c r="L280" s="395">
        <v>5.7638999999999998E-3</v>
      </c>
      <c r="M280" s="395">
        <v>2.8998800000000002E-2</v>
      </c>
      <c r="N280" s="395"/>
      <c r="O280" s="395">
        <v>1.3733199999999999E-2</v>
      </c>
      <c r="P280" s="395"/>
      <c r="Q280" s="395"/>
      <c r="R280" s="395">
        <v>5.9103500000000003E-2</v>
      </c>
      <c r="S280" s="463">
        <f t="shared" si="105"/>
        <v>0</v>
      </c>
      <c r="T280" s="463">
        <v>0.2190732</v>
      </c>
      <c r="U280" s="441"/>
      <c r="V280" s="458">
        <v>1986</v>
      </c>
      <c r="W280" s="459" t="s">
        <v>503</v>
      </c>
      <c r="X280" s="458" t="s">
        <v>559</v>
      </c>
      <c r="Y280" s="460" t="s">
        <v>16</v>
      </c>
      <c r="Z280" s="460" t="s">
        <v>295</v>
      </c>
      <c r="AA280" s="461" t="s">
        <v>314</v>
      </c>
      <c r="AB280" s="464">
        <f t="shared" si="106"/>
        <v>1</v>
      </c>
      <c r="AC280" s="465">
        <f t="shared" si="107"/>
        <v>0.50818987267714411</v>
      </c>
      <c r="AD280" s="466">
        <f t="shared" si="110"/>
        <v>2.6345355019416553E-2</v>
      </c>
      <c r="AE280" s="466">
        <f t="shared" si="111"/>
        <v>0.13254631085498653</v>
      </c>
      <c r="AF280" s="466"/>
      <c r="AG280" s="466">
        <f t="shared" si="112"/>
        <v>6.2771045568564929E-2</v>
      </c>
      <c r="AH280" s="466"/>
      <c r="AI280" s="466"/>
      <c r="AJ280" s="466">
        <f t="shared" si="108"/>
        <v>0.270147415879888</v>
      </c>
      <c r="AK280" s="467">
        <f t="shared" si="104"/>
        <v>0</v>
      </c>
    </row>
    <row r="281" spans="1:37" s="468" customFormat="1" ht="11.45" customHeight="1" x14ac:dyDescent="0.25">
      <c r="A281" s="458">
        <v>1979</v>
      </c>
      <c r="B281" s="459" t="s">
        <v>503</v>
      </c>
      <c r="C281" s="458" t="s">
        <v>559</v>
      </c>
      <c r="D281" s="460" t="s">
        <v>18</v>
      </c>
      <c r="E281" s="460" t="s">
        <v>296</v>
      </c>
      <c r="F281" s="461" t="s">
        <v>314</v>
      </c>
      <c r="G281" s="440">
        <v>0.40976829999999997</v>
      </c>
      <c r="H281" s="441">
        <v>0.2954987</v>
      </c>
      <c r="I281" s="442">
        <v>0.2670458</v>
      </c>
      <c r="J281" s="391">
        <v>0.1715235</v>
      </c>
      <c r="K281" s="462">
        <v>8.37141E-2</v>
      </c>
      <c r="L281" s="395">
        <v>6.6132999999999999E-3</v>
      </c>
      <c r="M281" s="395">
        <v>3.2254100000000001E-2</v>
      </c>
      <c r="N281" s="395"/>
      <c r="O281" s="395">
        <v>1.48866E-2</v>
      </c>
      <c r="P281" s="395"/>
      <c r="Q281" s="395">
        <v>5.0663000000000001E-3</v>
      </c>
      <c r="R281" s="395">
        <v>2.8989000000000001E-2</v>
      </c>
      <c r="S281" s="463">
        <f t="shared" si="105"/>
        <v>1.0000000000287557E-7</v>
      </c>
      <c r="T281" s="463">
        <v>0.19529369999999999</v>
      </c>
      <c r="U281" s="441"/>
      <c r="V281" s="458">
        <v>1979</v>
      </c>
      <c r="W281" s="459" t="s">
        <v>503</v>
      </c>
      <c r="X281" s="458" t="s">
        <v>559</v>
      </c>
      <c r="Y281" s="460" t="s">
        <v>18</v>
      </c>
      <c r="Z281" s="460" t="s">
        <v>296</v>
      </c>
      <c r="AA281" s="461" t="s">
        <v>314</v>
      </c>
      <c r="AB281" s="464">
        <f t="shared" si="106"/>
        <v>1</v>
      </c>
      <c r="AC281" s="465">
        <f t="shared" si="107"/>
        <v>0.48806198567543224</v>
      </c>
      <c r="AD281" s="466">
        <f t="shared" si="110"/>
        <v>3.8556232819409585E-2</v>
      </c>
      <c r="AE281" s="466">
        <f t="shared" si="111"/>
        <v>0.18804478686593967</v>
      </c>
      <c r="AF281" s="466"/>
      <c r="AG281" s="466">
        <f t="shared" si="112"/>
        <v>8.67904397939641E-2</v>
      </c>
      <c r="AH281" s="466"/>
      <c r="AI281" s="466">
        <f>+Q281/$J281</f>
        <v>2.9537060519404048E-2</v>
      </c>
      <c r="AJ281" s="466">
        <f t="shared" si="108"/>
        <v>0.16900891131535914</v>
      </c>
      <c r="AK281" s="467">
        <f t="shared" si="104"/>
        <v>5.8301049132847282E-7</v>
      </c>
    </row>
    <row r="282" spans="1:37" s="468" customFormat="1" ht="11.45" customHeight="1" x14ac:dyDescent="0.25">
      <c r="A282" s="458">
        <v>1974</v>
      </c>
      <c r="B282" s="459" t="s">
        <v>503</v>
      </c>
      <c r="C282" s="458" t="s">
        <v>559</v>
      </c>
      <c r="D282" s="460" t="s">
        <v>50</v>
      </c>
      <c r="E282" s="460" t="s">
        <v>297</v>
      </c>
      <c r="F282" s="461" t="s">
        <v>314</v>
      </c>
      <c r="G282" s="440">
        <v>0.37425940000000002</v>
      </c>
      <c r="H282" s="441">
        <v>0.3069944</v>
      </c>
      <c r="I282" s="442">
        <v>0.26805869999999998</v>
      </c>
      <c r="J282" s="391">
        <v>9.6798599999999999E-2</v>
      </c>
      <c r="K282" s="462">
        <v>7.8706100000000001E-2</v>
      </c>
      <c r="L282" s="395">
        <v>2.2791E-3</v>
      </c>
      <c r="M282" s="395">
        <v>9.5546999999999993E-3</v>
      </c>
      <c r="N282" s="395"/>
      <c r="O282" s="395">
        <v>2.5194000000000002E-3</v>
      </c>
      <c r="P282" s="395"/>
      <c r="Q282" s="395"/>
      <c r="R282" s="395">
        <v>3.7396999999999999E-3</v>
      </c>
      <c r="S282" s="463">
        <f t="shared" si="105"/>
        <v>-4.0000000001150227E-7</v>
      </c>
      <c r="T282" s="463">
        <v>0.14174800000000001</v>
      </c>
      <c r="U282" s="441"/>
      <c r="V282" s="458">
        <v>1974</v>
      </c>
      <c r="W282" s="459" t="s">
        <v>503</v>
      </c>
      <c r="X282" s="458" t="s">
        <v>559</v>
      </c>
      <c r="Y282" s="460" t="s">
        <v>50</v>
      </c>
      <c r="Z282" s="460" t="s">
        <v>297</v>
      </c>
      <c r="AA282" s="461" t="s">
        <v>314</v>
      </c>
      <c r="AB282" s="464">
        <f t="shared" si="106"/>
        <v>1</v>
      </c>
      <c r="AC282" s="465">
        <f t="shared" si="107"/>
        <v>0.81309130503953575</v>
      </c>
      <c r="AD282" s="466">
        <f t="shared" si="110"/>
        <v>2.354476201102082E-2</v>
      </c>
      <c r="AE282" s="466">
        <f t="shared" si="111"/>
        <v>9.8707006093063321E-2</v>
      </c>
      <c r="AF282" s="466"/>
      <c r="AG282" s="466">
        <f t="shared" si="112"/>
        <v>2.602723593109818E-2</v>
      </c>
      <c r="AH282" s="466"/>
      <c r="AI282" s="466"/>
      <c r="AJ282" s="466">
        <f t="shared" si="108"/>
        <v>3.8633823216451479E-2</v>
      </c>
      <c r="AK282" s="467">
        <f t="shared" si="104"/>
        <v>-4.1322911696894948E-6</v>
      </c>
    </row>
    <row r="283" spans="1:37" s="468" customFormat="1" ht="11.45" customHeight="1" x14ac:dyDescent="0.25">
      <c r="A283" s="496">
        <v>1969</v>
      </c>
      <c r="B283" s="497" t="s">
        <v>503</v>
      </c>
      <c r="C283" s="496" t="s">
        <v>559</v>
      </c>
      <c r="D283" s="498" t="s">
        <v>50</v>
      </c>
      <c r="E283" s="498" t="s">
        <v>298</v>
      </c>
      <c r="F283" s="499" t="s">
        <v>314</v>
      </c>
      <c r="G283" s="443">
        <v>0.36032259999999999</v>
      </c>
      <c r="H283" s="444">
        <v>0.29464899999999999</v>
      </c>
      <c r="I283" s="445">
        <v>0.26707579999999997</v>
      </c>
      <c r="J283" s="400">
        <v>0.1017251</v>
      </c>
      <c r="K283" s="501">
        <v>6.5595299999999995E-2</v>
      </c>
      <c r="L283" s="401">
        <v>6.5319000000000002E-3</v>
      </c>
      <c r="M283" s="401">
        <v>1.8172199999999999E-2</v>
      </c>
      <c r="N283" s="401"/>
      <c r="O283" s="401">
        <v>3.3344999999999998E-3</v>
      </c>
      <c r="P283" s="401"/>
      <c r="Q283" s="401"/>
      <c r="R283" s="401">
        <v>8.0917000000000003E-3</v>
      </c>
      <c r="S283" s="502">
        <f t="shared" si="105"/>
        <v>-5.0000000000050004E-7</v>
      </c>
      <c r="T283" s="502">
        <v>0.12567</v>
      </c>
      <c r="U283" s="441"/>
      <c r="V283" s="496">
        <v>1969</v>
      </c>
      <c r="W283" s="497" t="s">
        <v>503</v>
      </c>
      <c r="X283" s="496" t="s">
        <v>559</v>
      </c>
      <c r="Y283" s="498" t="s">
        <v>50</v>
      </c>
      <c r="Z283" s="498" t="s">
        <v>298</v>
      </c>
      <c r="AA283" s="499" t="s">
        <v>314</v>
      </c>
      <c r="AB283" s="503">
        <f t="shared" si="106"/>
        <v>1</v>
      </c>
      <c r="AC283" s="504">
        <f t="shared" si="107"/>
        <v>0.64482905398962498</v>
      </c>
      <c r="AD283" s="505">
        <f t="shared" si="110"/>
        <v>6.4211291018637484E-2</v>
      </c>
      <c r="AE283" s="505">
        <f t="shared" si="111"/>
        <v>0.17864027658857057</v>
      </c>
      <c r="AF283" s="505"/>
      <c r="AG283" s="505">
        <f t="shared" si="112"/>
        <v>3.2779520491992634E-2</v>
      </c>
      <c r="AH283" s="505"/>
      <c r="AI283" s="505"/>
      <c r="AJ283" s="505">
        <f t="shared" si="108"/>
        <v>7.9544773118925424E-2</v>
      </c>
      <c r="AK283" s="506">
        <f t="shared" si="104"/>
        <v>-4.9152077512548686E-6</v>
      </c>
    </row>
    <row r="284" spans="1:37" s="468" customFormat="1" ht="11.45" customHeight="1" x14ac:dyDescent="0.25">
      <c r="A284" s="458">
        <v>2013</v>
      </c>
      <c r="B284" s="459" t="s">
        <v>504</v>
      </c>
      <c r="C284" s="458" t="s">
        <v>561</v>
      </c>
      <c r="D284" s="460" t="s">
        <v>20</v>
      </c>
      <c r="E284" s="460" t="s">
        <v>299</v>
      </c>
      <c r="F284" s="461" t="s">
        <v>314</v>
      </c>
      <c r="G284" s="440">
        <v>0.50908909999999996</v>
      </c>
      <c r="H284" s="441">
        <v>0.41803109999999999</v>
      </c>
      <c r="I284" s="442">
        <v>0.3771969</v>
      </c>
      <c r="J284" s="391">
        <v>0.13771910000000001</v>
      </c>
      <c r="K284" s="462">
        <v>0.1100897</v>
      </c>
      <c r="L284" s="395">
        <v>1.4733999999999999E-3</v>
      </c>
      <c r="M284" s="395">
        <v>1.28798E-2</v>
      </c>
      <c r="N284" s="395">
        <v>7.3460000000000001E-3</v>
      </c>
      <c r="O284" s="395">
        <v>4.3321000000000002E-3</v>
      </c>
      <c r="P284" s="395">
        <v>6.9180000000000001E-4</v>
      </c>
      <c r="Q284" s="395">
        <v>6.5852999999999997E-3</v>
      </c>
      <c r="R284" s="395">
        <v>5.1460000000000004E-4</v>
      </c>
      <c r="S284" s="463">
        <f t="shared" si="105"/>
        <v>-6.1935999999999658E-3</v>
      </c>
      <c r="T284" s="463">
        <v>0.19615640000000001</v>
      </c>
      <c r="U284" s="441"/>
      <c r="V284" s="458">
        <v>2013</v>
      </c>
      <c r="W284" s="459" t="s">
        <v>504</v>
      </c>
      <c r="X284" s="458" t="s">
        <v>561</v>
      </c>
      <c r="Y284" s="460" t="s">
        <v>20</v>
      </c>
      <c r="Z284" s="460" t="s">
        <v>299</v>
      </c>
      <c r="AA284" s="461" t="s">
        <v>314</v>
      </c>
      <c r="AB284" s="464">
        <f t="shared" si="106"/>
        <v>1</v>
      </c>
      <c r="AC284" s="465">
        <f t="shared" si="107"/>
        <v>0.79937859018828894</v>
      </c>
      <c r="AD284" s="466">
        <f t="shared" si="110"/>
        <v>1.0698588648923786E-2</v>
      </c>
      <c r="AE284" s="466">
        <f t="shared" si="111"/>
        <v>9.3522249274065827E-2</v>
      </c>
      <c r="AF284" s="466">
        <f t="shared" ref="AF284:AF291" si="113">+N284/$J284</f>
        <v>5.3340458948686123E-2</v>
      </c>
      <c r="AG284" s="466">
        <f t="shared" si="112"/>
        <v>3.1456058019548483E-2</v>
      </c>
      <c r="AH284" s="480">
        <f t="shared" ref="AH284:AH293" si="114">+P284/$J284</f>
        <v>5.023268377443651E-3</v>
      </c>
      <c r="AI284" s="466">
        <f t="shared" ref="AI284:AI293" si="115">+Q284/$J284</f>
        <v>4.7816896857443877E-2</v>
      </c>
      <c r="AJ284" s="466">
        <f t="shared" si="108"/>
        <v>3.7365913660487179E-3</v>
      </c>
      <c r="AK284" s="467">
        <f t="shared" si="104"/>
        <v>-4.4972701680449534E-2</v>
      </c>
    </row>
    <row r="285" spans="1:37" s="468" customFormat="1" ht="11.45" customHeight="1" x14ac:dyDescent="0.25">
      <c r="A285" s="458">
        <v>2010</v>
      </c>
      <c r="B285" s="459" t="s">
        <v>504</v>
      </c>
      <c r="C285" s="458" t="s">
        <v>561</v>
      </c>
      <c r="D285" s="460" t="s">
        <v>4</v>
      </c>
      <c r="E285" s="460" t="s">
        <v>300</v>
      </c>
      <c r="F285" s="461" t="s">
        <v>314</v>
      </c>
      <c r="G285" s="440">
        <v>0.50650269999999997</v>
      </c>
      <c r="H285" s="441">
        <v>0.41094310000000001</v>
      </c>
      <c r="I285" s="442">
        <v>0.36675920000000001</v>
      </c>
      <c r="J285" s="391">
        <v>0.1482029</v>
      </c>
      <c r="K285" s="462">
        <v>0.1046888</v>
      </c>
      <c r="L285" s="395">
        <v>1.3824E-3</v>
      </c>
      <c r="M285" s="395">
        <v>1.38987E-2</v>
      </c>
      <c r="N285" s="395">
        <v>7.6280999999999996E-3</v>
      </c>
      <c r="O285" s="395">
        <v>1.1613399999999999E-2</v>
      </c>
      <c r="P285" s="395">
        <v>6.8510000000000001E-4</v>
      </c>
      <c r="Q285" s="395">
        <v>6.9563999999999997E-3</v>
      </c>
      <c r="R285" s="395">
        <v>6.7802000000000001E-3</v>
      </c>
      <c r="S285" s="463">
        <f t="shared" si="105"/>
        <v>-5.4302000000000239E-3</v>
      </c>
      <c r="T285" s="463">
        <v>0.19640369999999999</v>
      </c>
      <c r="U285" s="441"/>
      <c r="V285" s="458">
        <v>2010</v>
      </c>
      <c r="W285" s="459" t="s">
        <v>504</v>
      </c>
      <c r="X285" s="458" t="s">
        <v>561</v>
      </c>
      <c r="Y285" s="460" t="s">
        <v>4</v>
      </c>
      <c r="Z285" s="460" t="s">
        <v>300</v>
      </c>
      <c r="AA285" s="461" t="s">
        <v>314</v>
      </c>
      <c r="AB285" s="464">
        <f t="shared" si="106"/>
        <v>1</v>
      </c>
      <c r="AC285" s="465">
        <f t="shared" si="107"/>
        <v>0.70638833653052668</v>
      </c>
      <c r="AD285" s="466">
        <f t="shared" si="110"/>
        <v>9.3277526957974508E-3</v>
      </c>
      <c r="AE285" s="466">
        <f t="shared" si="111"/>
        <v>9.3781565677864609E-2</v>
      </c>
      <c r="AF285" s="466">
        <f t="shared" si="113"/>
        <v>5.1470652733516011E-2</v>
      </c>
      <c r="AG285" s="466">
        <f t="shared" si="112"/>
        <v>7.8361489552498637E-2</v>
      </c>
      <c r="AH285" s="466">
        <f t="shared" si="114"/>
        <v>4.6227165595275127E-3</v>
      </c>
      <c r="AI285" s="466">
        <f t="shared" si="115"/>
        <v>4.6938352758279359E-2</v>
      </c>
      <c r="AJ285" s="466">
        <f t="shared" si="108"/>
        <v>4.5749442149917448E-2</v>
      </c>
      <c r="AK285" s="467">
        <f t="shared" si="104"/>
        <v>-3.6640308657927889E-2</v>
      </c>
    </row>
    <row r="286" spans="1:37" s="468" customFormat="1" ht="11.45" customHeight="1" x14ac:dyDescent="0.25">
      <c r="A286" s="458">
        <v>2007</v>
      </c>
      <c r="B286" s="459" t="s">
        <v>504</v>
      </c>
      <c r="C286" s="458" t="s">
        <v>561</v>
      </c>
      <c r="D286" s="460" t="s">
        <v>6</v>
      </c>
      <c r="E286" s="460" t="s">
        <v>301</v>
      </c>
      <c r="F286" s="461" t="s">
        <v>314</v>
      </c>
      <c r="G286" s="440">
        <v>0.48254590000000003</v>
      </c>
      <c r="H286" s="441">
        <v>0.4087577</v>
      </c>
      <c r="I286" s="442">
        <v>0.3710542</v>
      </c>
      <c r="J286" s="391">
        <v>0.1149665</v>
      </c>
      <c r="K286" s="462">
        <v>9.2564599999999997E-2</v>
      </c>
      <c r="L286" s="395">
        <v>1.4968E-3</v>
      </c>
      <c r="M286" s="395">
        <v>1.23693E-2</v>
      </c>
      <c r="N286" s="395">
        <v>5.1660999999999999E-3</v>
      </c>
      <c r="O286" s="395">
        <v>2.6586000000000001E-3</v>
      </c>
      <c r="P286" s="395">
        <v>5.8290000000000002E-4</v>
      </c>
      <c r="Q286" s="395">
        <v>3.9563999999999997E-3</v>
      </c>
      <c r="R286" s="395">
        <v>3.0430000000000002E-4</v>
      </c>
      <c r="S286" s="463">
        <f t="shared" si="105"/>
        <v>-4.1324999999999834E-3</v>
      </c>
      <c r="T286" s="463">
        <v>0.2008471</v>
      </c>
      <c r="U286" s="441"/>
      <c r="V286" s="458">
        <v>2007</v>
      </c>
      <c r="W286" s="459" t="s">
        <v>504</v>
      </c>
      <c r="X286" s="458" t="s">
        <v>561</v>
      </c>
      <c r="Y286" s="460" t="s">
        <v>6</v>
      </c>
      <c r="Z286" s="460" t="s">
        <v>301</v>
      </c>
      <c r="AA286" s="461" t="s">
        <v>314</v>
      </c>
      <c r="AB286" s="464">
        <f t="shared" si="106"/>
        <v>1</v>
      </c>
      <c r="AC286" s="465">
        <f t="shared" si="107"/>
        <v>0.80514410719644414</v>
      </c>
      <c r="AD286" s="466">
        <f t="shared" si="110"/>
        <v>1.3019444794788046E-2</v>
      </c>
      <c r="AE286" s="466">
        <f t="shared" si="111"/>
        <v>0.10759047200706293</v>
      </c>
      <c r="AF286" s="466">
        <f t="shared" si="113"/>
        <v>4.4935698660044446E-2</v>
      </c>
      <c r="AG286" s="466">
        <f t="shared" si="112"/>
        <v>2.3124997281816877E-2</v>
      </c>
      <c r="AH286" s="466">
        <f t="shared" si="114"/>
        <v>5.0701726155010377E-3</v>
      </c>
      <c r="AI286" s="466">
        <f t="shared" si="115"/>
        <v>3.4413503063936014E-2</v>
      </c>
      <c r="AJ286" s="466">
        <f t="shared" si="108"/>
        <v>2.6468579977645666E-3</v>
      </c>
      <c r="AK286" s="467">
        <f t="shared" si="104"/>
        <v>-3.5945253617357897E-2</v>
      </c>
    </row>
    <row r="287" spans="1:37" s="468" customFormat="1" ht="11.45" customHeight="1" x14ac:dyDescent="0.25">
      <c r="A287" s="458">
        <v>2004</v>
      </c>
      <c r="B287" s="459" t="s">
        <v>504</v>
      </c>
      <c r="C287" s="458" t="s">
        <v>561</v>
      </c>
      <c r="D287" s="460" t="s">
        <v>8</v>
      </c>
      <c r="E287" s="460" t="s">
        <v>302</v>
      </c>
      <c r="F287" s="461" t="s">
        <v>314</v>
      </c>
      <c r="G287" s="440">
        <v>0.48743360000000002</v>
      </c>
      <c r="H287" s="441">
        <v>0.40916000000000002</v>
      </c>
      <c r="I287" s="442">
        <v>0.36350310000000002</v>
      </c>
      <c r="J287" s="391">
        <v>0.11976199999999999</v>
      </c>
      <c r="K287" s="462">
        <v>9.3912499999999996E-2</v>
      </c>
      <c r="L287" s="395">
        <v>1.7482000000000001E-3</v>
      </c>
      <c r="M287" s="395">
        <v>1.42194E-2</v>
      </c>
      <c r="N287" s="395">
        <v>6.1231999999999997E-3</v>
      </c>
      <c r="O287" s="395">
        <v>3.5287999999999999E-3</v>
      </c>
      <c r="P287" s="395">
        <v>6.3330000000000005E-4</v>
      </c>
      <c r="Q287" s="395">
        <v>3.9194E-3</v>
      </c>
      <c r="R287" s="395">
        <v>6.3230000000000003E-4</v>
      </c>
      <c r="S287" s="463">
        <f t="shared" si="105"/>
        <v>-4.9551000000000178E-3</v>
      </c>
      <c r="T287" s="463">
        <v>0.19835749999999999</v>
      </c>
      <c r="U287" s="441"/>
      <c r="V287" s="458">
        <v>2004</v>
      </c>
      <c r="W287" s="459" t="s">
        <v>504</v>
      </c>
      <c r="X287" s="458" t="s">
        <v>561</v>
      </c>
      <c r="Y287" s="460" t="s">
        <v>8</v>
      </c>
      <c r="Z287" s="460" t="s">
        <v>302</v>
      </c>
      <c r="AA287" s="461" t="s">
        <v>314</v>
      </c>
      <c r="AB287" s="464">
        <f t="shared" si="106"/>
        <v>1</v>
      </c>
      <c r="AC287" s="465">
        <f t="shared" si="107"/>
        <v>0.78415941617541463</v>
      </c>
      <c r="AD287" s="466">
        <f t="shared" si="110"/>
        <v>1.4597284614485397E-2</v>
      </c>
      <c r="AE287" s="466">
        <f t="shared" si="111"/>
        <v>0.11873048212287704</v>
      </c>
      <c r="AF287" s="466">
        <f t="shared" si="113"/>
        <v>5.1128070673502446E-2</v>
      </c>
      <c r="AG287" s="466">
        <f t="shared" si="112"/>
        <v>2.9465105793156428E-2</v>
      </c>
      <c r="AH287" s="466">
        <f t="shared" si="114"/>
        <v>5.2879878425544004E-3</v>
      </c>
      <c r="AI287" s="466">
        <f t="shared" si="115"/>
        <v>3.2726574372505472E-2</v>
      </c>
      <c r="AJ287" s="466">
        <f t="shared" si="108"/>
        <v>5.2796379485980536E-3</v>
      </c>
      <c r="AK287" s="467">
        <f t="shared" si="104"/>
        <v>-4.1374559543093659E-2</v>
      </c>
    </row>
    <row r="288" spans="1:37" s="468" customFormat="1" ht="11.45" customHeight="1" x14ac:dyDescent="0.25">
      <c r="A288" s="458">
        <v>2000</v>
      </c>
      <c r="B288" s="459" t="s">
        <v>504</v>
      </c>
      <c r="C288" s="458" t="s">
        <v>561</v>
      </c>
      <c r="D288" s="460" t="s">
        <v>10</v>
      </c>
      <c r="E288" s="460" t="s">
        <v>303</v>
      </c>
      <c r="F288" s="461" t="s">
        <v>314</v>
      </c>
      <c r="G288" s="440">
        <v>0.47694829999999999</v>
      </c>
      <c r="H288" s="441">
        <v>0.4093637</v>
      </c>
      <c r="I288" s="442">
        <v>0.35690369999999999</v>
      </c>
      <c r="J288" s="391">
        <v>0.10189520000000001</v>
      </c>
      <c r="K288" s="462">
        <v>8.6686100000000002E-2</v>
      </c>
      <c r="L288" s="395">
        <v>1.9553999999999999E-3</v>
      </c>
      <c r="M288" s="395">
        <v>5.3839999999999999E-3</v>
      </c>
      <c r="N288" s="395">
        <v>5.0821E-3</v>
      </c>
      <c r="O288" s="395">
        <v>2.3613000000000002E-3</v>
      </c>
      <c r="P288" s="395">
        <v>5.8940000000000002E-4</v>
      </c>
      <c r="Q288" s="395">
        <v>3.2280999999999998E-3</v>
      </c>
      <c r="R288" s="395">
        <v>6.6259999999999995E-4</v>
      </c>
      <c r="S288" s="463">
        <f t="shared" si="105"/>
        <v>-4.0537999999999963E-3</v>
      </c>
      <c r="T288" s="463">
        <v>0.22369259999999999</v>
      </c>
      <c r="U288" s="441"/>
      <c r="V288" s="458">
        <v>2000</v>
      </c>
      <c r="W288" s="459" t="s">
        <v>504</v>
      </c>
      <c r="X288" s="458" t="s">
        <v>561</v>
      </c>
      <c r="Y288" s="460" t="s">
        <v>10</v>
      </c>
      <c r="Z288" s="460" t="s">
        <v>303</v>
      </c>
      <c r="AA288" s="461" t="s">
        <v>314</v>
      </c>
      <c r="AB288" s="464">
        <f t="shared" si="106"/>
        <v>1</v>
      </c>
      <c r="AC288" s="465">
        <f t="shared" si="107"/>
        <v>0.85073781689422068</v>
      </c>
      <c r="AD288" s="466">
        <f t="shared" si="110"/>
        <v>1.9190305333322864E-2</v>
      </c>
      <c r="AE288" s="466">
        <f t="shared" si="111"/>
        <v>5.2838602799739336E-2</v>
      </c>
      <c r="AF288" s="466">
        <f t="shared" si="113"/>
        <v>4.9875754696982778E-2</v>
      </c>
      <c r="AG288" s="466">
        <f t="shared" si="112"/>
        <v>2.3173809953756411E-2</v>
      </c>
      <c r="AH288" s="466">
        <f t="shared" si="114"/>
        <v>5.7843745338347638E-3</v>
      </c>
      <c r="AI288" s="466">
        <f t="shared" si="115"/>
        <v>3.1680589468394978E-2</v>
      </c>
      <c r="AJ288" s="466">
        <f t="shared" si="108"/>
        <v>6.502759698199718E-3</v>
      </c>
      <c r="AK288" s="467">
        <f t="shared" si="104"/>
        <v>-3.9784013378451499E-2</v>
      </c>
    </row>
    <row r="289" spans="1:37" s="468" customFormat="1" ht="11.45" customHeight="1" x14ac:dyDescent="0.25">
      <c r="A289" s="458">
        <v>1997</v>
      </c>
      <c r="B289" s="459" t="s">
        <v>504</v>
      </c>
      <c r="C289" s="458" t="s">
        <v>561</v>
      </c>
      <c r="D289" s="460" t="s">
        <v>12</v>
      </c>
      <c r="E289" s="460" t="s">
        <v>304</v>
      </c>
      <c r="F289" s="461" t="s">
        <v>314</v>
      </c>
      <c r="G289" s="440">
        <v>0.4827748</v>
      </c>
      <c r="H289" s="441">
        <v>0.40699079999999999</v>
      </c>
      <c r="I289" s="442">
        <v>0.36014800000000002</v>
      </c>
      <c r="J289" s="391">
        <v>0.1120328</v>
      </c>
      <c r="K289" s="462">
        <v>9.1698699999999994E-2</v>
      </c>
      <c r="L289" s="395">
        <v>2.2572999999999998E-3</v>
      </c>
      <c r="M289" s="395">
        <v>7.3765000000000002E-3</v>
      </c>
      <c r="N289" s="395">
        <v>5.4589E-3</v>
      </c>
      <c r="O289" s="395">
        <v>3.0815999999999999E-3</v>
      </c>
      <c r="P289" s="395">
        <v>7.4719999999999995E-4</v>
      </c>
      <c r="Q289" s="395">
        <v>4.6874999999999998E-3</v>
      </c>
      <c r="R289" s="395">
        <v>3.9869999999999999E-4</v>
      </c>
      <c r="S289" s="463">
        <f t="shared" si="105"/>
        <v>-3.6735999999999991E-3</v>
      </c>
      <c r="T289" s="463">
        <v>0.21470620000000001</v>
      </c>
      <c r="U289" s="441"/>
      <c r="V289" s="458">
        <v>1997</v>
      </c>
      <c r="W289" s="459" t="s">
        <v>504</v>
      </c>
      <c r="X289" s="458" t="s">
        <v>561</v>
      </c>
      <c r="Y289" s="460" t="s">
        <v>12</v>
      </c>
      <c r="Z289" s="460" t="s">
        <v>304</v>
      </c>
      <c r="AA289" s="461" t="s">
        <v>314</v>
      </c>
      <c r="AB289" s="464">
        <f t="shared" si="106"/>
        <v>1</v>
      </c>
      <c r="AC289" s="465">
        <f t="shared" si="107"/>
        <v>0.81849868966945383</v>
      </c>
      <c r="AD289" s="466">
        <f t="shared" si="110"/>
        <v>2.014856363493548E-2</v>
      </c>
      <c r="AE289" s="466">
        <f t="shared" si="111"/>
        <v>6.5842324747752451E-2</v>
      </c>
      <c r="AF289" s="466">
        <f t="shared" si="113"/>
        <v>4.8725908840982282E-2</v>
      </c>
      <c r="AG289" s="466">
        <f t="shared" si="112"/>
        <v>2.7506230318263936E-2</v>
      </c>
      <c r="AH289" s="466">
        <f t="shared" si="114"/>
        <v>6.6694753679279635E-3</v>
      </c>
      <c r="AI289" s="466">
        <f t="shared" si="115"/>
        <v>4.184042530401811E-2</v>
      </c>
      <c r="AJ289" s="466">
        <f t="shared" si="108"/>
        <v>3.5587792146585641E-3</v>
      </c>
      <c r="AK289" s="467">
        <f t="shared" si="104"/>
        <v>-3.2790397097992585E-2</v>
      </c>
    </row>
    <row r="290" spans="1:37" s="468" customFormat="1" ht="11.45" customHeight="1" x14ac:dyDescent="0.25">
      <c r="A290" s="458">
        <v>1994</v>
      </c>
      <c r="B290" s="459" t="s">
        <v>504</v>
      </c>
      <c r="C290" s="458" t="s">
        <v>561</v>
      </c>
      <c r="D290" s="460" t="s">
        <v>12</v>
      </c>
      <c r="E290" s="460" t="s">
        <v>305</v>
      </c>
      <c r="F290" s="461" t="s">
        <v>314</v>
      </c>
      <c r="G290" s="440">
        <v>0.48731849999999999</v>
      </c>
      <c r="H290" s="441">
        <v>0.40571810000000003</v>
      </c>
      <c r="I290" s="442">
        <v>0.36088429999999999</v>
      </c>
      <c r="J290" s="391">
        <v>0.1214886</v>
      </c>
      <c r="K290" s="462">
        <v>9.4813099999999997E-2</v>
      </c>
      <c r="L290" s="395">
        <v>2.8703000000000001E-3</v>
      </c>
      <c r="M290" s="395">
        <v>8.7863000000000004E-3</v>
      </c>
      <c r="N290" s="395">
        <v>5.7165999999999996E-3</v>
      </c>
      <c r="O290" s="395">
        <v>4.9055000000000001E-3</v>
      </c>
      <c r="P290" s="395">
        <v>9.6349999999999995E-4</v>
      </c>
      <c r="Q290" s="395">
        <v>6.7876000000000004E-3</v>
      </c>
      <c r="R290" s="395">
        <v>4.2089999999999999E-4</v>
      </c>
      <c r="S290" s="463">
        <f t="shared" si="105"/>
        <v>-3.7752000000000063E-3</v>
      </c>
      <c r="T290" s="463">
        <v>0.20484450000000001</v>
      </c>
      <c r="U290" s="441"/>
      <c r="V290" s="458">
        <v>1994</v>
      </c>
      <c r="W290" s="459" t="s">
        <v>504</v>
      </c>
      <c r="X290" s="458" t="s">
        <v>561</v>
      </c>
      <c r="Y290" s="460" t="s">
        <v>12</v>
      </c>
      <c r="Z290" s="460" t="s">
        <v>305</v>
      </c>
      <c r="AA290" s="461" t="s">
        <v>314</v>
      </c>
      <c r="AB290" s="464">
        <f t="shared" si="106"/>
        <v>1</v>
      </c>
      <c r="AC290" s="465">
        <f t="shared" si="107"/>
        <v>0.780427957849543</v>
      </c>
      <c r="AD290" s="466">
        <f t="shared" si="110"/>
        <v>2.3626085081233959E-2</v>
      </c>
      <c r="AE290" s="466">
        <f t="shared" si="111"/>
        <v>7.2322012106485714E-2</v>
      </c>
      <c r="AF290" s="466">
        <f t="shared" si="113"/>
        <v>4.705462076277115E-2</v>
      </c>
      <c r="AG290" s="466">
        <f t="shared" si="112"/>
        <v>4.0378274175519348E-2</v>
      </c>
      <c r="AH290" s="466">
        <f t="shared" si="114"/>
        <v>7.9307852753262437E-3</v>
      </c>
      <c r="AI290" s="466">
        <f t="shared" si="115"/>
        <v>5.5870262724239152E-2</v>
      </c>
      <c r="AJ290" s="466">
        <f t="shared" si="108"/>
        <v>3.4645225971819578E-3</v>
      </c>
      <c r="AK290" s="467">
        <f t="shared" si="104"/>
        <v>-3.1074520572300424E-2</v>
      </c>
    </row>
    <row r="291" spans="1:37" s="468" customFormat="1" ht="11.45" customHeight="1" x14ac:dyDescent="0.25">
      <c r="A291" s="458">
        <v>1991</v>
      </c>
      <c r="B291" s="459" t="s">
        <v>504</v>
      </c>
      <c r="C291" s="458" t="s">
        <v>561</v>
      </c>
      <c r="D291" s="460" t="s">
        <v>14</v>
      </c>
      <c r="E291" s="460" t="s">
        <v>306</v>
      </c>
      <c r="F291" s="461" t="s">
        <v>314</v>
      </c>
      <c r="G291" s="440">
        <v>0.46715620000000002</v>
      </c>
      <c r="H291" s="441">
        <v>0.38793109999999997</v>
      </c>
      <c r="I291" s="442">
        <v>0.34576089999999998</v>
      </c>
      <c r="J291" s="391">
        <v>0.1199161</v>
      </c>
      <c r="K291" s="462">
        <v>9.3298599999999995E-2</v>
      </c>
      <c r="L291" s="395">
        <v>3.6944999999999999E-3</v>
      </c>
      <c r="M291" s="395">
        <v>7.2364999999999999E-3</v>
      </c>
      <c r="N291" s="395">
        <v>5.5373999999999996E-3</v>
      </c>
      <c r="O291" s="395">
        <v>6.0191000000000003E-3</v>
      </c>
      <c r="P291" s="395">
        <v>1.1567999999999999E-3</v>
      </c>
      <c r="Q291" s="395">
        <v>6.4909E-3</v>
      </c>
      <c r="R291" s="395">
        <v>4.66E-4</v>
      </c>
      <c r="S291" s="463">
        <f t="shared" si="105"/>
        <v>-3.9836999999999928E-3</v>
      </c>
      <c r="T291" s="463">
        <v>0.19981969999999999</v>
      </c>
      <c r="U291" s="441"/>
      <c r="V291" s="458">
        <v>1991</v>
      </c>
      <c r="W291" s="459" t="s">
        <v>504</v>
      </c>
      <c r="X291" s="458" t="s">
        <v>561</v>
      </c>
      <c r="Y291" s="460" t="s">
        <v>14</v>
      </c>
      <c r="Z291" s="460" t="s">
        <v>306</v>
      </c>
      <c r="AA291" s="461" t="s">
        <v>314</v>
      </c>
      <c r="AB291" s="464">
        <f t="shared" si="106"/>
        <v>1</v>
      </c>
      <c r="AC291" s="465">
        <f t="shared" si="107"/>
        <v>0.77803230758838882</v>
      </c>
      <c r="AD291" s="466">
        <f t="shared" si="110"/>
        <v>3.0809040654257436E-2</v>
      </c>
      <c r="AE291" s="466">
        <f t="shared" si="111"/>
        <v>6.0346358829214762E-2</v>
      </c>
      <c r="AF291" s="466">
        <f t="shared" si="113"/>
        <v>4.6177285618861849E-2</v>
      </c>
      <c r="AG291" s="466">
        <f t="shared" si="112"/>
        <v>5.0194260820690471E-2</v>
      </c>
      <c r="AH291" s="466">
        <f t="shared" si="114"/>
        <v>9.6467446823237241E-3</v>
      </c>
      <c r="AI291" s="466">
        <f t="shared" si="115"/>
        <v>5.4128678300912052E-2</v>
      </c>
      <c r="AJ291" s="466">
        <f t="shared" si="108"/>
        <v>3.8860503301891905E-3</v>
      </c>
      <c r="AK291" s="467">
        <f t="shared" si="104"/>
        <v>-3.322072682483812E-2</v>
      </c>
    </row>
    <row r="292" spans="1:37" s="468" customFormat="1" ht="11.45" customHeight="1" x14ac:dyDescent="0.25">
      <c r="A292" s="458">
        <v>1986</v>
      </c>
      <c r="B292" s="459" t="s">
        <v>504</v>
      </c>
      <c r="C292" s="458" t="s">
        <v>561</v>
      </c>
      <c r="D292" s="460" t="s">
        <v>16</v>
      </c>
      <c r="E292" s="460" t="s">
        <v>307</v>
      </c>
      <c r="F292" s="461" t="s">
        <v>314</v>
      </c>
      <c r="G292" s="440">
        <v>0.45874690000000001</v>
      </c>
      <c r="H292" s="441">
        <v>0.38642799999999999</v>
      </c>
      <c r="I292" s="442">
        <v>0.34049160000000001</v>
      </c>
      <c r="J292" s="391">
        <v>0.1087832</v>
      </c>
      <c r="K292" s="462">
        <v>8.5311799999999993E-2</v>
      </c>
      <c r="L292" s="395">
        <v>3.0921E-3</v>
      </c>
      <c r="M292" s="395">
        <v>5.8665000000000002E-3</v>
      </c>
      <c r="N292" s="395"/>
      <c r="O292" s="395">
        <v>4.2890999999999997E-3</v>
      </c>
      <c r="P292" s="395">
        <v>1.0529000000000001E-3</v>
      </c>
      <c r="Q292" s="395">
        <v>5.1476999999999998E-3</v>
      </c>
      <c r="R292" s="395">
        <v>4.0229000000000003E-3</v>
      </c>
      <c r="S292" s="463">
        <f t="shared" si="105"/>
        <v>2.0000000000575113E-7</v>
      </c>
      <c r="T292" s="463">
        <v>0.2108652</v>
      </c>
      <c r="U292" s="441"/>
      <c r="V292" s="458">
        <v>1986</v>
      </c>
      <c r="W292" s="459" t="s">
        <v>504</v>
      </c>
      <c r="X292" s="458" t="s">
        <v>561</v>
      </c>
      <c r="Y292" s="460" t="s">
        <v>16</v>
      </c>
      <c r="Z292" s="460" t="s">
        <v>307</v>
      </c>
      <c r="AA292" s="461" t="s">
        <v>314</v>
      </c>
      <c r="AB292" s="464">
        <f t="shared" si="106"/>
        <v>1</v>
      </c>
      <c r="AC292" s="465">
        <f t="shared" si="107"/>
        <v>0.78423690422785863</v>
      </c>
      <c r="AD292" s="466">
        <f t="shared" si="110"/>
        <v>2.8424425830459114E-2</v>
      </c>
      <c r="AE292" s="466">
        <f t="shared" si="111"/>
        <v>5.3928363938549335E-2</v>
      </c>
      <c r="AF292" s="466"/>
      <c r="AG292" s="466">
        <f t="shared" si="112"/>
        <v>3.9427963141367414E-2</v>
      </c>
      <c r="AH292" s="466">
        <f t="shared" si="114"/>
        <v>9.6788842394781548E-3</v>
      </c>
      <c r="AI292" s="466">
        <f t="shared" si="115"/>
        <v>4.7320725994455026E-2</v>
      </c>
      <c r="AJ292" s="466">
        <f t="shared" si="108"/>
        <v>3.6980894108649132E-2</v>
      </c>
      <c r="AK292" s="467">
        <f t="shared" si="104"/>
        <v>1.838519183117171E-6</v>
      </c>
    </row>
    <row r="293" spans="1:37" s="468" customFormat="1" ht="11.45" customHeight="1" x14ac:dyDescent="0.25">
      <c r="A293" s="458">
        <v>1979</v>
      </c>
      <c r="B293" s="459" t="s">
        <v>504</v>
      </c>
      <c r="C293" s="458" t="s">
        <v>561</v>
      </c>
      <c r="D293" s="460" t="s">
        <v>18</v>
      </c>
      <c r="E293" s="460" t="s">
        <v>308</v>
      </c>
      <c r="F293" s="461" t="s">
        <v>314</v>
      </c>
      <c r="G293" s="440">
        <v>0.42802620000000002</v>
      </c>
      <c r="H293" s="441">
        <v>0.35634480000000002</v>
      </c>
      <c r="I293" s="442">
        <v>0.3101141</v>
      </c>
      <c r="J293" s="391">
        <v>0.1041531</v>
      </c>
      <c r="K293" s="462">
        <v>7.6761399999999994E-2</v>
      </c>
      <c r="L293" s="395">
        <v>2.2775999999999999E-3</v>
      </c>
      <c r="M293" s="395">
        <v>7.2264E-3</v>
      </c>
      <c r="N293" s="395"/>
      <c r="O293" s="395">
        <v>4.2174999999999999E-3</v>
      </c>
      <c r="P293" s="395">
        <v>4.0769999999999999E-4</v>
      </c>
      <c r="Q293" s="395">
        <v>6.1418999999999996E-3</v>
      </c>
      <c r="R293" s="395">
        <v>7.1206999999999998E-3</v>
      </c>
      <c r="S293" s="463">
        <f t="shared" si="105"/>
        <v>-9.9999999988997779E-8</v>
      </c>
      <c r="T293" s="463">
        <v>0.20383480000000001</v>
      </c>
      <c r="U293" s="441"/>
      <c r="V293" s="458">
        <v>1979</v>
      </c>
      <c r="W293" s="459" t="s">
        <v>504</v>
      </c>
      <c r="X293" s="458" t="s">
        <v>561</v>
      </c>
      <c r="Y293" s="460" t="s">
        <v>18</v>
      </c>
      <c r="Z293" s="460" t="s">
        <v>308</v>
      </c>
      <c r="AA293" s="461" t="s">
        <v>314</v>
      </c>
      <c r="AB293" s="464">
        <f t="shared" si="106"/>
        <v>1</v>
      </c>
      <c r="AC293" s="465">
        <f t="shared" si="107"/>
        <v>0.73700542758688892</v>
      </c>
      <c r="AD293" s="466">
        <f t="shared" si="110"/>
        <v>2.1867808063322166E-2</v>
      </c>
      <c r="AE293" s="466">
        <f t="shared" si="111"/>
        <v>6.9382476373722912E-2</v>
      </c>
      <c r="AF293" s="466"/>
      <c r="AG293" s="466">
        <f t="shared" si="112"/>
        <v>4.049327384398544E-2</v>
      </c>
      <c r="AH293" s="466">
        <f t="shared" si="114"/>
        <v>3.91442981533915E-3</v>
      </c>
      <c r="AI293" s="466">
        <f t="shared" si="115"/>
        <v>5.896992024241237E-2</v>
      </c>
      <c r="AJ293" s="466">
        <f t="shared" si="108"/>
        <v>6.8367624199375726E-2</v>
      </c>
      <c r="AK293" s="467">
        <f t="shared" si="104"/>
        <v>-9.6012504680054178E-7</v>
      </c>
    </row>
    <row r="294" spans="1:37" s="468" customFormat="1" ht="11.45" customHeight="1" x14ac:dyDescent="0.25">
      <c r="A294" s="458">
        <v>1974</v>
      </c>
      <c r="B294" s="459" t="s">
        <v>504</v>
      </c>
      <c r="C294" s="458" t="s">
        <v>561</v>
      </c>
      <c r="D294" s="460" t="s">
        <v>50</v>
      </c>
      <c r="E294" s="460" t="s">
        <v>309</v>
      </c>
      <c r="F294" s="461" t="s">
        <v>314</v>
      </c>
      <c r="G294" s="440">
        <v>0.41160089999999999</v>
      </c>
      <c r="H294" s="441">
        <v>0.3517381</v>
      </c>
      <c r="I294" s="442">
        <v>0.3156196</v>
      </c>
      <c r="J294" s="391">
        <v>8.4954399999999999E-2</v>
      </c>
      <c r="K294" s="462">
        <v>6.0534200000000003E-2</v>
      </c>
      <c r="L294" s="395"/>
      <c r="M294" s="395"/>
      <c r="N294" s="395"/>
      <c r="O294" s="395">
        <v>4.2580999999999999E-3</v>
      </c>
      <c r="P294" s="395"/>
      <c r="Q294" s="395"/>
      <c r="R294" s="395">
        <v>2.0162200000000002E-2</v>
      </c>
      <c r="S294" s="463">
        <f t="shared" si="105"/>
        <v>-1.0000000000287557E-7</v>
      </c>
      <c r="T294" s="463">
        <v>0.18253849999999999</v>
      </c>
      <c r="U294" s="441"/>
      <c r="V294" s="458">
        <v>1974</v>
      </c>
      <c r="W294" s="459" t="s">
        <v>504</v>
      </c>
      <c r="X294" s="458" t="s">
        <v>561</v>
      </c>
      <c r="Y294" s="460" t="s">
        <v>50</v>
      </c>
      <c r="Z294" s="460" t="s">
        <v>309</v>
      </c>
      <c r="AA294" s="461" t="s">
        <v>314</v>
      </c>
      <c r="AB294" s="464">
        <f t="shared" si="106"/>
        <v>1</v>
      </c>
      <c r="AC294" s="465">
        <f t="shared" si="107"/>
        <v>0.71254932057668585</v>
      </c>
      <c r="AD294" s="466"/>
      <c r="AE294" s="466"/>
      <c r="AF294" s="466"/>
      <c r="AG294" s="466">
        <f t="shared" si="112"/>
        <v>5.0122183194749183E-2</v>
      </c>
      <c r="AH294" s="505"/>
      <c r="AI294" s="466"/>
      <c r="AJ294" s="466">
        <f t="shared" si="108"/>
        <v>0.23732967333063387</v>
      </c>
      <c r="AK294" s="467">
        <f t="shared" si="104"/>
        <v>-1.1771020689277378E-6</v>
      </c>
    </row>
    <row r="295" spans="1:37" s="637" customFormat="1" ht="11.45" customHeight="1" x14ac:dyDescent="0.25">
      <c r="A295" s="537">
        <v>2013</v>
      </c>
      <c r="B295" s="538" t="s">
        <v>505</v>
      </c>
      <c r="C295" s="537" t="s">
        <v>564</v>
      </c>
      <c r="D295" s="539" t="s">
        <v>20</v>
      </c>
      <c r="E295" s="539" t="s">
        <v>310</v>
      </c>
      <c r="F295" s="540" t="s">
        <v>415</v>
      </c>
      <c r="G295" s="541">
        <v>0.46595789999999998</v>
      </c>
      <c r="H295" s="542">
        <v>0.37168319999999999</v>
      </c>
      <c r="I295" s="543">
        <v>0.37168319999999999</v>
      </c>
      <c r="J295" s="402">
        <v>0.20226150000000001</v>
      </c>
      <c r="K295" s="544">
        <v>0.1733604</v>
      </c>
      <c r="L295" s="403"/>
      <c r="M295" s="403">
        <v>9.4067000000000005E-3</v>
      </c>
      <c r="N295" s="403"/>
      <c r="O295" s="403">
        <v>4.9487000000000003E-3</v>
      </c>
      <c r="P295" s="403"/>
      <c r="Q295" s="403">
        <v>9.1144999999999993E-3</v>
      </c>
      <c r="R295" s="403">
        <v>5.4313E-3</v>
      </c>
      <c r="S295" s="545">
        <f t="shared" si="105"/>
        <v>-9.9999999975119991E-8</v>
      </c>
      <c r="T295" s="545"/>
      <c r="U295" s="487"/>
      <c r="V295" s="537">
        <v>2013</v>
      </c>
      <c r="W295" s="538" t="s">
        <v>505</v>
      </c>
      <c r="X295" s="537" t="s">
        <v>564</v>
      </c>
      <c r="Y295" s="539" t="s">
        <v>20</v>
      </c>
      <c r="Z295" s="539" t="s">
        <v>310</v>
      </c>
      <c r="AA295" s="540" t="s">
        <v>415</v>
      </c>
      <c r="AB295" s="546">
        <f t="shared" si="106"/>
        <v>1</v>
      </c>
      <c r="AC295" s="547">
        <f t="shared" si="107"/>
        <v>0.85711022611816878</v>
      </c>
      <c r="AD295" s="548"/>
      <c r="AE295" s="548">
        <f>+M295/$J295</f>
        <v>4.6507615141784274E-2</v>
      </c>
      <c r="AF295" s="548"/>
      <c r="AG295" s="548">
        <f t="shared" si="112"/>
        <v>2.4466841193207804E-2</v>
      </c>
      <c r="AH295" s="548"/>
      <c r="AI295" s="548">
        <f>+Q295/$J295</f>
        <v>4.506295068512791E-2</v>
      </c>
      <c r="AJ295" s="548">
        <f t="shared" si="108"/>
        <v>2.6852861271176174E-2</v>
      </c>
      <c r="AK295" s="549">
        <f t="shared" si="104"/>
        <v>-4.9440946492396165E-7</v>
      </c>
    </row>
    <row r="296" spans="1:37" s="637" customFormat="1" ht="11.45" customHeight="1" x14ac:dyDescent="0.25">
      <c r="A296" s="482">
        <v>2010</v>
      </c>
      <c r="B296" s="483" t="s">
        <v>505</v>
      </c>
      <c r="C296" s="482" t="s">
        <v>564</v>
      </c>
      <c r="D296" s="484" t="s">
        <v>4</v>
      </c>
      <c r="E296" s="484" t="s">
        <v>311</v>
      </c>
      <c r="F296" s="485" t="s">
        <v>415</v>
      </c>
      <c r="G296" s="486">
        <v>0.49830780000000002</v>
      </c>
      <c r="H296" s="487">
        <v>0.40514090000000003</v>
      </c>
      <c r="I296" s="488">
        <v>0.40514090000000003</v>
      </c>
      <c r="J296" s="396">
        <v>0.1986724</v>
      </c>
      <c r="K296" s="489">
        <v>0.17314499999999999</v>
      </c>
      <c r="L296" s="397"/>
      <c r="M296" s="397">
        <v>9.7035999999999997E-3</v>
      </c>
      <c r="N296" s="397"/>
      <c r="O296" s="397">
        <v>4.2049000000000001E-3</v>
      </c>
      <c r="P296" s="397"/>
      <c r="Q296" s="397">
        <v>7.4570000000000001E-3</v>
      </c>
      <c r="R296" s="397">
        <v>4.1618000000000002E-3</v>
      </c>
      <c r="S296" s="490">
        <f t="shared" si="105"/>
        <v>1.0000000000287557E-7</v>
      </c>
      <c r="T296" s="490"/>
      <c r="U296" s="487"/>
      <c r="V296" s="482">
        <v>2010</v>
      </c>
      <c r="W296" s="483" t="s">
        <v>505</v>
      </c>
      <c r="X296" s="482" t="s">
        <v>564</v>
      </c>
      <c r="Y296" s="484" t="s">
        <v>4</v>
      </c>
      <c r="Z296" s="484" t="s">
        <v>311</v>
      </c>
      <c r="AA296" s="485" t="s">
        <v>415</v>
      </c>
      <c r="AB296" s="491">
        <f t="shared" si="106"/>
        <v>1</v>
      </c>
      <c r="AC296" s="492">
        <f t="shared" si="107"/>
        <v>0.87151008393717488</v>
      </c>
      <c r="AD296" s="493"/>
      <c r="AE296" s="493">
        <f>+M296/$J296</f>
        <v>4.8842214620651886E-2</v>
      </c>
      <c r="AF296" s="493"/>
      <c r="AG296" s="493">
        <f t="shared" si="112"/>
        <v>2.1164993225027736E-2</v>
      </c>
      <c r="AH296" s="493"/>
      <c r="AI296" s="493">
        <f>+Q296/$J296</f>
        <v>3.7534151698977815E-2</v>
      </c>
      <c r="AJ296" s="493">
        <f t="shared" si="108"/>
        <v>2.0948053176988852E-2</v>
      </c>
      <c r="AK296" s="494">
        <f t="shared" si="104"/>
        <v>5.0334117884798246E-7</v>
      </c>
    </row>
    <row r="297" spans="1:37" s="637" customFormat="1" ht="11.45" customHeight="1" x14ac:dyDescent="0.25">
      <c r="A297" s="482">
        <v>2007</v>
      </c>
      <c r="B297" s="483" t="s">
        <v>505</v>
      </c>
      <c r="C297" s="482" t="s">
        <v>564</v>
      </c>
      <c r="D297" s="484" t="s">
        <v>6</v>
      </c>
      <c r="E297" s="484" t="s">
        <v>312</v>
      </c>
      <c r="F297" s="485" t="s">
        <v>415</v>
      </c>
      <c r="G297" s="486">
        <v>0.52123819999999998</v>
      </c>
      <c r="H297" s="487">
        <v>0.42255599999999999</v>
      </c>
      <c r="I297" s="488">
        <v>0.42255599999999999</v>
      </c>
      <c r="J297" s="396">
        <v>0.20192599999999999</v>
      </c>
      <c r="K297" s="489">
        <v>0.1685912</v>
      </c>
      <c r="L297" s="397"/>
      <c r="M297" s="397">
        <v>8.5757999999999997E-3</v>
      </c>
      <c r="N297" s="397"/>
      <c r="O297" s="397">
        <v>3.2009999999999999E-3</v>
      </c>
      <c r="P297" s="397"/>
      <c r="Q297" s="397">
        <v>1.8394299999999999E-2</v>
      </c>
      <c r="R297" s="397">
        <v>3.1638E-3</v>
      </c>
      <c r="S297" s="490">
        <f t="shared" si="105"/>
        <v>-1.0000000000287557E-7</v>
      </c>
      <c r="T297" s="490"/>
      <c r="U297" s="487"/>
      <c r="V297" s="482">
        <v>2007</v>
      </c>
      <c r="W297" s="483" t="s">
        <v>505</v>
      </c>
      <c r="X297" s="482" t="s">
        <v>564</v>
      </c>
      <c r="Y297" s="484" t="s">
        <v>6</v>
      </c>
      <c r="Z297" s="484" t="s">
        <v>312</v>
      </c>
      <c r="AA297" s="485" t="s">
        <v>415</v>
      </c>
      <c r="AB297" s="491">
        <f t="shared" si="106"/>
        <v>1</v>
      </c>
      <c r="AC297" s="492">
        <f t="shared" si="107"/>
        <v>0.83491576121945665</v>
      </c>
      <c r="AD297" s="493"/>
      <c r="AE297" s="493">
        <f>+M297/$J297</f>
        <v>4.2470013767419747E-2</v>
      </c>
      <c r="AF297" s="493"/>
      <c r="AG297" s="493">
        <f t="shared" si="112"/>
        <v>1.585234194704991E-2</v>
      </c>
      <c r="AH297" s="493"/>
      <c r="AI297" s="493">
        <f>+Q297/$J297</f>
        <v>9.1094262254489258E-2</v>
      </c>
      <c r="AJ297" s="493">
        <f t="shared" si="108"/>
        <v>1.5668116042510623E-2</v>
      </c>
      <c r="AK297" s="494">
        <f t="shared" si="104"/>
        <v>-4.9523092626735377E-7</v>
      </c>
    </row>
    <row r="298" spans="1:37" s="637" customFormat="1" ht="11.45" customHeight="1" x14ac:dyDescent="0.25">
      <c r="A298" s="550">
        <v>2004</v>
      </c>
      <c r="B298" s="551" t="s">
        <v>505</v>
      </c>
      <c r="C298" s="550" t="s">
        <v>564</v>
      </c>
      <c r="D298" s="552" t="s">
        <v>8</v>
      </c>
      <c r="E298" s="552" t="s">
        <v>313</v>
      </c>
      <c r="F298" s="553" t="s">
        <v>415</v>
      </c>
      <c r="G298" s="554">
        <v>0.52934899999999996</v>
      </c>
      <c r="H298" s="555">
        <v>0.42418260000000002</v>
      </c>
      <c r="I298" s="556">
        <v>0.42418260000000002</v>
      </c>
      <c r="J298" s="398">
        <v>0.25238569999999999</v>
      </c>
      <c r="K298" s="557"/>
      <c r="L298" s="399"/>
      <c r="M298" s="399">
        <v>3.9598999999999997E-3</v>
      </c>
      <c r="N298" s="399"/>
      <c r="O298" s="399">
        <v>3.8474E-3</v>
      </c>
      <c r="P298" s="399"/>
      <c r="Q298" s="399"/>
      <c r="R298" s="399">
        <v>0.2445784</v>
      </c>
      <c r="S298" s="558">
        <f t="shared" si="105"/>
        <v>0</v>
      </c>
      <c r="T298" s="398"/>
      <c r="U298" s="487"/>
      <c r="V298" s="550">
        <v>2004</v>
      </c>
      <c r="W298" s="551" t="s">
        <v>505</v>
      </c>
      <c r="X298" s="550" t="s">
        <v>564</v>
      </c>
      <c r="Y298" s="552" t="s">
        <v>8</v>
      </c>
      <c r="Z298" s="552" t="s">
        <v>313</v>
      </c>
      <c r="AA298" s="553" t="s">
        <v>415</v>
      </c>
      <c r="AB298" s="559">
        <f>+J298/$J298</f>
        <v>1</v>
      </c>
      <c r="AC298" s="560"/>
      <c r="AD298" s="561"/>
      <c r="AE298" s="561">
        <f>+M298/$J298</f>
        <v>1.5689874664055848E-2</v>
      </c>
      <c r="AF298" s="561"/>
      <c r="AG298" s="561">
        <f t="shared" si="112"/>
        <v>1.5244128332151941E-2</v>
      </c>
      <c r="AH298" s="561"/>
      <c r="AI298" s="561"/>
      <c r="AJ298" s="561">
        <f t="shared" si="108"/>
        <v>0.96906599700379226</v>
      </c>
      <c r="AK298" s="562">
        <f t="shared" si="104"/>
        <v>0</v>
      </c>
    </row>
    <row r="299" spans="1:37" s="150" customFormat="1" ht="11.45" customHeight="1" x14ac:dyDescent="0.25">
      <c r="A299" s="152"/>
      <c r="B299" s="458"/>
      <c r="C299" s="152"/>
      <c r="D299" s="152"/>
      <c r="E299" s="152"/>
      <c r="F299" s="152"/>
      <c r="G299" s="152"/>
      <c r="H299" s="152"/>
      <c r="I299" s="152"/>
      <c r="J299" s="392"/>
      <c r="K299" s="392"/>
      <c r="L299" s="392"/>
      <c r="M299" s="392"/>
      <c r="N299" s="392"/>
      <c r="O299" s="392"/>
      <c r="P299" s="392"/>
      <c r="Q299" s="392"/>
      <c r="R299" s="392"/>
      <c r="S299" s="392"/>
      <c r="T299" s="395"/>
      <c r="U299" s="441"/>
      <c r="V299" s="152"/>
      <c r="W299" s="458"/>
      <c r="X299" s="152"/>
      <c r="Y299" s="152"/>
      <c r="Z299" s="152"/>
      <c r="AA299" s="152"/>
      <c r="AB299" s="392"/>
      <c r="AC299" s="392"/>
      <c r="AD299" s="392"/>
      <c r="AE299" s="392"/>
      <c r="AF299" s="392"/>
      <c r="AG299" s="392"/>
      <c r="AH299" s="392"/>
      <c r="AI299" s="392"/>
      <c r="AJ299" s="392"/>
      <c r="AK299" s="392"/>
    </row>
    <row r="300" spans="1:37" s="150" customFormat="1" ht="11.45" customHeight="1" x14ac:dyDescent="0.25">
      <c r="A300" s="458" t="s">
        <v>420</v>
      </c>
      <c r="B300" s="152"/>
      <c r="C300" s="152"/>
      <c r="D300" s="152"/>
      <c r="E300" s="152"/>
      <c r="F300" s="152"/>
      <c r="G300" s="441">
        <f t="shared" ref="G300:I300" si="116">AVERAGE(G6:G298)</f>
        <v>0.4606396835051545</v>
      </c>
      <c r="H300" s="441">
        <f t="shared" si="116"/>
        <v>0.34533050482758643</v>
      </c>
      <c r="I300" s="441">
        <f t="shared" si="116"/>
        <v>0.31826523003412982</v>
      </c>
      <c r="J300" s="392">
        <f>AVERAGE(J6:J298)</f>
        <v>0.18471958206896547</v>
      </c>
      <c r="K300" s="392">
        <f t="shared" ref="K300:T300" si="117">AVERAGE(K6:K298)</f>
        <v>0.12575184285714289</v>
      </c>
      <c r="L300" s="392">
        <f t="shared" si="117"/>
        <v>5.9543546099290788E-3</v>
      </c>
      <c r="M300" s="392">
        <f t="shared" si="117"/>
        <v>2.5845818918918927E-2</v>
      </c>
      <c r="N300" s="392">
        <f t="shared" si="117"/>
        <v>4.1444622222222213E-3</v>
      </c>
      <c r="O300" s="392">
        <f t="shared" si="117"/>
        <v>1.3290245132743364E-2</v>
      </c>
      <c r="P300" s="392">
        <f t="shared" si="117"/>
        <v>3.647861037037035E-3</v>
      </c>
      <c r="Q300" s="392">
        <f t="shared" si="117"/>
        <v>5.8075107142857123E-3</v>
      </c>
      <c r="R300" s="392">
        <f t="shared" si="117"/>
        <v>2.1369803691176466E-2</v>
      </c>
      <c r="S300" s="392">
        <f>AVERAGE(S6:S298)</f>
        <v>1.0755408762975769E-3</v>
      </c>
      <c r="T300" s="395">
        <f t="shared" si="117"/>
        <v>0.19102504619047619</v>
      </c>
      <c r="U300" s="441"/>
      <c r="V300" s="458" t="s">
        <v>420</v>
      </c>
      <c r="W300" s="458"/>
      <c r="X300" s="458"/>
      <c r="Y300" s="152"/>
      <c r="Z300" s="152"/>
      <c r="AA300" s="152"/>
      <c r="AB300" s="565">
        <f>AVERAGE(AB6:AB298)</f>
        <v>1</v>
      </c>
      <c r="AC300" s="565">
        <f t="shared" ref="AC300:AK300" si="118">AVERAGE(AC6:AC298)</f>
        <v>0.6787990898791304</v>
      </c>
      <c r="AD300" s="565">
        <f t="shared" si="118"/>
        <v>2.7559331905966964E-2</v>
      </c>
      <c r="AE300" s="565">
        <f t="shared" si="118"/>
        <v>0.12572102042087965</v>
      </c>
      <c r="AF300" s="565">
        <f t="shared" si="118"/>
        <v>2.2436162411698681E-2</v>
      </c>
      <c r="AG300" s="565">
        <f t="shared" si="118"/>
        <v>6.2707169185694314E-2</v>
      </c>
      <c r="AH300" s="565">
        <f t="shared" si="118"/>
        <v>1.8019096503048428E-2</v>
      </c>
      <c r="AI300" s="565">
        <f t="shared" si="118"/>
        <v>3.9904497129410008E-2</v>
      </c>
      <c r="AJ300" s="565">
        <f t="shared" si="118"/>
        <v>0.13601404349969629</v>
      </c>
      <c r="AK300" s="565">
        <f t="shared" si="118"/>
        <v>3.0562086813406648E-3</v>
      </c>
    </row>
    <row r="301" spans="1:37" s="150" customFormat="1" ht="11.45" customHeight="1" x14ac:dyDescent="0.25">
      <c r="A301" s="458" t="s">
        <v>456</v>
      </c>
      <c r="B301" s="152"/>
      <c r="C301" s="152"/>
      <c r="D301" s="152"/>
      <c r="E301" s="152"/>
      <c r="F301" s="152"/>
      <c r="G301" s="441">
        <f t="shared" ref="G301:I301" si="119">MIN(G6:G298)</f>
        <v>0.2719377</v>
      </c>
      <c r="H301" s="441">
        <f t="shared" si="119"/>
        <v>0.21566109999999999</v>
      </c>
      <c r="I301" s="441">
        <f t="shared" si="119"/>
        <v>0.18915850000000001</v>
      </c>
      <c r="J301" s="392">
        <f>MIN(J6:J298)</f>
        <v>3.9842999999999996E-3</v>
      </c>
      <c r="K301" s="392">
        <f t="shared" ref="K301:T301" si="120">MIN(K6:K298)</f>
        <v>1.64E-4</v>
      </c>
      <c r="L301" s="392">
        <f t="shared" si="120"/>
        <v>8.8499999999999996E-5</v>
      </c>
      <c r="M301" s="392">
        <f t="shared" si="120"/>
        <v>3.0199999999999999E-5</v>
      </c>
      <c r="N301" s="392">
        <f t="shared" si="120"/>
        <v>1.9800000000000001E-6</v>
      </c>
      <c r="O301" s="392">
        <f t="shared" si="120"/>
        <v>6.1600000000000007E-5</v>
      </c>
      <c r="P301" s="392">
        <f t="shared" si="120"/>
        <v>1.0100000000000001E-6</v>
      </c>
      <c r="Q301" s="392">
        <f t="shared" si="120"/>
        <v>0</v>
      </c>
      <c r="R301" s="392">
        <f t="shared" si="120"/>
        <v>0</v>
      </c>
      <c r="S301" s="392">
        <f>MIN(S6:S298)</f>
        <v>-7.1467999999998977E-3</v>
      </c>
      <c r="T301" s="395">
        <f t="shared" si="120"/>
        <v>1.0479199999999999E-2</v>
      </c>
      <c r="U301" s="441"/>
      <c r="V301" s="458" t="s">
        <v>456</v>
      </c>
      <c r="W301" s="458"/>
      <c r="X301" s="458"/>
      <c r="Y301" s="152"/>
      <c r="Z301" s="152"/>
      <c r="AA301" s="152"/>
      <c r="AB301" s="565">
        <f>MIN(AB6:AB298)</f>
        <v>1</v>
      </c>
      <c r="AC301" s="565">
        <f t="shared" ref="AC301:AK301" si="121">MIN(AC6:AC298)</f>
        <v>5.8440979955456571E-4</v>
      </c>
      <c r="AD301" s="565">
        <f t="shared" si="121"/>
        <v>5.8046592297869928E-4</v>
      </c>
      <c r="AE301" s="565">
        <f t="shared" si="121"/>
        <v>0</v>
      </c>
      <c r="AF301" s="565">
        <f t="shared" si="121"/>
        <v>1.4714144305626154E-5</v>
      </c>
      <c r="AG301" s="565">
        <f t="shared" si="121"/>
        <v>8.9048482272702321E-4</v>
      </c>
      <c r="AH301" s="565">
        <f t="shared" si="121"/>
        <v>3.864440034986574E-6</v>
      </c>
      <c r="AI301" s="565">
        <f t="shared" si="121"/>
        <v>0</v>
      </c>
      <c r="AJ301" s="565">
        <f t="shared" si="121"/>
        <v>0</v>
      </c>
      <c r="AK301" s="565">
        <f t="shared" si="121"/>
        <v>-4.4972701680449534E-2</v>
      </c>
    </row>
    <row r="302" spans="1:37" s="150" customFormat="1" ht="11.45" customHeight="1" x14ac:dyDescent="0.25">
      <c r="A302" s="458" t="s">
        <v>457</v>
      </c>
      <c r="B302" s="152"/>
      <c r="C302" s="152"/>
      <c r="D302" s="152"/>
      <c r="E302" s="152"/>
      <c r="F302" s="152"/>
      <c r="G302" s="441">
        <f t="shared" ref="G302:I302" si="122">MAX(G6:G298)</f>
        <v>0.66485229999999995</v>
      </c>
      <c r="H302" s="441">
        <f t="shared" si="122"/>
        <v>0.63939860000000004</v>
      </c>
      <c r="I302" s="441">
        <f t="shared" si="122"/>
        <v>0.59625740000000005</v>
      </c>
      <c r="J302" s="392">
        <f>MAX(J6:J298)</f>
        <v>0.3866581</v>
      </c>
      <c r="K302" s="392">
        <f t="shared" ref="K302:T302" si="123">MAX(K6:K298)</f>
        <v>0.32360260000000002</v>
      </c>
      <c r="L302" s="392">
        <f t="shared" si="123"/>
        <v>4.1999000000000002E-2</v>
      </c>
      <c r="M302" s="392">
        <f t="shared" si="123"/>
        <v>9.2410400000000004E-2</v>
      </c>
      <c r="N302" s="392">
        <f t="shared" si="123"/>
        <v>7.0911000000000002E-2</v>
      </c>
      <c r="O302" s="392">
        <f t="shared" si="123"/>
        <v>6.1293399999999998E-2</v>
      </c>
      <c r="P302" s="392">
        <f t="shared" si="123"/>
        <v>2.0155599999999999E-2</v>
      </c>
      <c r="Q302" s="392">
        <f t="shared" si="123"/>
        <v>3.09562E-2</v>
      </c>
      <c r="R302" s="392">
        <f t="shared" si="123"/>
        <v>0.2445784</v>
      </c>
      <c r="S302" s="392">
        <f>MAX(S6:S298)</f>
        <v>0.10350169999999997</v>
      </c>
      <c r="T302" s="395">
        <f t="shared" si="123"/>
        <v>0.34434999999999999</v>
      </c>
      <c r="U302" s="441"/>
      <c r="V302" s="458" t="s">
        <v>457</v>
      </c>
      <c r="W302" s="458"/>
      <c r="X302" s="458"/>
      <c r="Y302" s="152"/>
      <c r="Z302" s="152"/>
      <c r="AA302" s="152"/>
      <c r="AB302" s="566">
        <f>MAX(AB6:AB298)</f>
        <v>1</v>
      </c>
      <c r="AC302" s="565">
        <f t="shared" ref="AC302:AK302" si="124">MAX(AC6:AC298)</f>
        <v>1</v>
      </c>
      <c r="AD302" s="565">
        <f t="shared" si="124"/>
        <v>0.19995370233971538</v>
      </c>
      <c r="AE302" s="565">
        <f t="shared" si="124"/>
        <v>0.37570943607659602</v>
      </c>
      <c r="AF302" s="565">
        <f t="shared" si="124"/>
        <v>0.24370920845862235</v>
      </c>
      <c r="AG302" s="565">
        <f t="shared" si="124"/>
        <v>0.29532923073948208</v>
      </c>
      <c r="AH302" s="565">
        <f t="shared" si="124"/>
        <v>9.6678062744925963E-2</v>
      </c>
      <c r="AI302" s="565">
        <f t="shared" si="124"/>
        <v>0.37085577624504745</v>
      </c>
      <c r="AJ302" s="565">
        <f t="shared" si="124"/>
        <v>0.96906599700379226</v>
      </c>
      <c r="AK302" s="565">
        <f t="shared" si="124"/>
        <v>0.29579538777590897</v>
      </c>
    </row>
    <row r="303" spans="1:37" s="150" customFormat="1" ht="11.45" customHeight="1" x14ac:dyDescent="0.25">
      <c r="A303" s="458" t="s">
        <v>427</v>
      </c>
      <c r="B303" s="152"/>
      <c r="C303" s="152"/>
      <c r="D303" s="152"/>
      <c r="E303" s="152"/>
      <c r="F303" s="152"/>
      <c r="G303" s="567">
        <f t="shared" ref="G303:I303" si="125">COUNT(G6:G298)</f>
        <v>291</v>
      </c>
      <c r="H303" s="567">
        <f t="shared" si="125"/>
        <v>290</v>
      </c>
      <c r="I303" s="567">
        <f t="shared" si="125"/>
        <v>293</v>
      </c>
      <c r="J303" s="568">
        <f>COUNT(J6:J298)</f>
        <v>290</v>
      </c>
      <c r="K303" s="568">
        <f t="shared" ref="K303:T303" si="126">COUNT(K6:K298)</f>
        <v>280</v>
      </c>
      <c r="L303" s="568">
        <f t="shared" si="126"/>
        <v>141</v>
      </c>
      <c r="M303" s="568">
        <f t="shared" si="126"/>
        <v>222</v>
      </c>
      <c r="N303" s="568">
        <f t="shared" si="126"/>
        <v>162</v>
      </c>
      <c r="O303" s="568">
        <f t="shared" si="126"/>
        <v>226</v>
      </c>
      <c r="P303" s="568">
        <f t="shared" si="126"/>
        <v>135</v>
      </c>
      <c r="Q303" s="568">
        <f t="shared" si="126"/>
        <v>168</v>
      </c>
      <c r="R303" s="568">
        <f t="shared" si="126"/>
        <v>289</v>
      </c>
      <c r="S303" s="568">
        <f>COUNT(S6:S298)</f>
        <v>289</v>
      </c>
      <c r="T303" s="567">
        <f t="shared" si="126"/>
        <v>210</v>
      </c>
      <c r="U303" s="441"/>
      <c r="V303" s="458" t="s">
        <v>427</v>
      </c>
      <c r="W303" s="458"/>
      <c r="X303" s="458"/>
      <c r="Y303" s="152"/>
      <c r="Z303" s="152"/>
      <c r="AA303" s="152"/>
      <c r="AB303" s="568">
        <f>COUNT(AB6:AB298)</f>
        <v>289</v>
      </c>
      <c r="AC303" s="568">
        <f t="shared" ref="AC303:AK303" si="127">COUNT(AC6:AC298)</f>
        <v>280</v>
      </c>
      <c r="AD303" s="568">
        <f t="shared" si="127"/>
        <v>141</v>
      </c>
      <c r="AE303" s="568">
        <f t="shared" si="127"/>
        <v>223</v>
      </c>
      <c r="AF303" s="568">
        <f t="shared" si="127"/>
        <v>162</v>
      </c>
      <c r="AG303" s="568">
        <f t="shared" si="127"/>
        <v>226</v>
      </c>
      <c r="AH303" s="568">
        <f t="shared" si="127"/>
        <v>135</v>
      </c>
      <c r="AI303" s="568">
        <f t="shared" si="127"/>
        <v>165</v>
      </c>
      <c r="AJ303" s="568">
        <f t="shared" si="127"/>
        <v>289</v>
      </c>
      <c r="AK303" s="568">
        <f t="shared" si="127"/>
        <v>289</v>
      </c>
    </row>
    <row r="304" spans="1:37" s="150" customFormat="1" ht="11.45" customHeight="1" x14ac:dyDescent="0.25">
      <c r="A304" s="431" t="s">
        <v>554</v>
      </c>
      <c r="C304" s="152"/>
      <c r="D304" s="272"/>
      <c r="E304" s="272"/>
      <c r="F304" s="272"/>
      <c r="G304" s="272">
        <f>+G300</f>
        <v>0.4606396835051545</v>
      </c>
      <c r="H304" s="272">
        <f>+H300</f>
        <v>0.34533050482758643</v>
      </c>
      <c r="I304" s="272">
        <f>+I300</f>
        <v>0.31826523003412982</v>
      </c>
      <c r="J304" s="395">
        <f>SUM(K304:T304)</f>
        <v>0.18471958206896549</v>
      </c>
      <c r="K304" s="569">
        <f>+$J300/SUM($K300:$S300)*K300</f>
        <v>0.11227761264900711</v>
      </c>
      <c r="L304" s="569">
        <f t="shared" ref="L304:S304" si="128">+$J300/SUM($K300:$S300)*L300</f>
        <v>5.3163492898304901E-3</v>
      </c>
      <c r="M304" s="569">
        <f t="shared" si="128"/>
        <v>2.3076455813624892E-2</v>
      </c>
      <c r="N304" s="569">
        <f t="shared" si="128"/>
        <v>3.7003857236011738E-3</v>
      </c>
      <c r="O304" s="569">
        <f t="shared" si="128"/>
        <v>1.1866203795674653E-2</v>
      </c>
      <c r="P304" s="569">
        <f t="shared" si="128"/>
        <v>3.2569950404554666E-3</v>
      </c>
      <c r="Q304" s="569">
        <f t="shared" si="128"/>
        <v>5.1852396244743562E-3</v>
      </c>
      <c r="R304" s="569">
        <f t="shared" si="128"/>
        <v>1.9080042778768288E-2</v>
      </c>
      <c r="S304" s="569">
        <f t="shared" si="128"/>
        <v>9.6029735352903193E-4</v>
      </c>
      <c r="T304" s="569"/>
      <c r="U304" s="441"/>
      <c r="V304" s="431" t="s">
        <v>554</v>
      </c>
      <c r="W304" s="458"/>
      <c r="X304" s="458"/>
      <c r="Y304" s="152"/>
      <c r="Z304" s="152"/>
      <c r="AA304" s="152"/>
      <c r="AB304" s="566">
        <f t="shared" ref="AB304:AK304" si="129">+J304/$J300</f>
        <v>1.0000000000000002</v>
      </c>
      <c r="AC304" s="566">
        <f t="shared" si="129"/>
        <v>0.60782734235013602</v>
      </c>
      <c r="AD304" s="566">
        <f t="shared" si="129"/>
        <v>2.8780648106087742E-2</v>
      </c>
      <c r="AE304" s="566">
        <f t="shared" si="129"/>
        <v>0.12492695985534033</v>
      </c>
      <c r="AF304" s="566">
        <f t="shared" si="129"/>
        <v>2.0032449630703619E-2</v>
      </c>
      <c r="AG304" s="566">
        <f t="shared" si="129"/>
        <v>6.4239013875877979E-2</v>
      </c>
      <c r="AH304" s="566">
        <f t="shared" si="129"/>
        <v>1.7632104858484685E-2</v>
      </c>
      <c r="AI304" s="566">
        <f t="shared" si="129"/>
        <v>2.807087135211488E-2</v>
      </c>
      <c r="AJ304" s="566">
        <f t="shared" si="129"/>
        <v>0.10329193345427076</v>
      </c>
      <c r="AK304" s="566">
        <f t="shared" si="129"/>
        <v>5.1986765169840131E-3</v>
      </c>
    </row>
    <row r="305" spans="1:37" s="150" customFormat="1" ht="11.45" customHeight="1" x14ac:dyDescent="0.25">
      <c r="A305" s="152"/>
      <c r="B305" s="152"/>
      <c r="C305" s="152"/>
      <c r="D305" s="152"/>
      <c r="E305" s="152"/>
      <c r="F305" s="152"/>
      <c r="G305" s="152"/>
      <c r="H305" s="152"/>
      <c r="I305" s="152"/>
      <c r="J305" s="392"/>
      <c r="K305" s="392"/>
      <c r="L305" s="392"/>
      <c r="M305" s="392"/>
      <c r="N305" s="392"/>
      <c r="O305" s="392"/>
      <c r="P305" s="392"/>
      <c r="Q305" s="392"/>
      <c r="R305" s="392"/>
      <c r="S305" s="392"/>
      <c r="T305" s="392"/>
      <c r="U305" s="441"/>
      <c r="V305" s="152"/>
      <c r="W305" s="152"/>
      <c r="X305" s="152"/>
      <c r="Y305" s="152"/>
      <c r="Z305" s="152"/>
      <c r="AA305" s="152"/>
      <c r="AB305" s="568"/>
      <c r="AC305" s="568"/>
      <c r="AD305" s="568"/>
      <c r="AE305" s="568"/>
      <c r="AF305" s="568"/>
      <c r="AG305" s="568"/>
      <c r="AH305" s="568"/>
      <c r="AI305" s="568"/>
      <c r="AJ305" s="568"/>
      <c r="AK305" s="568"/>
    </row>
    <row r="306" spans="1:37" s="150" customFormat="1" ht="11.45" customHeight="1" x14ac:dyDescent="0.25">
      <c r="A306" s="482" t="s">
        <v>443</v>
      </c>
      <c r="B306" s="482"/>
      <c r="C306" s="570"/>
      <c r="D306" s="458"/>
      <c r="E306" s="458"/>
      <c r="F306" s="571"/>
      <c r="G306" s="571"/>
      <c r="H306" s="571"/>
      <c r="I306" s="571"/>
      <c r="J306" s="572"/>
      <c r="K306" s="572"/>
      <c r="L306" s="572"/>
      <c r="M306" s="573"/>
      <c r="N306" s="573"/>
      <c r="O306" s="573"/>
      <c r="P306" s="573"/>
      <c r="Q306" s="573"/>
      <c r="R306" s="573"/>
      <c r="S306" s="573"/>
      <c r="T306" s="573"/>
      <c r="U306" s="441"/>
      <c r="V306" s="482" t="s">
        <v>443</v>
      </c>
      <c r="W306" s="482"/>
      <c r="X306" s="570"/>
      <c r="Y306" s="458"/>
      <c r="Z306" s="458"/>
      <c r="AA306" s="571"/>
      <c r="AB306" s="571"/>
      <c r="AC306" s="571"/>
      <c r="AD306" s="571"/>
      <c r="AE306" s="572"/>
      <c r="AF306" s="572"/>
      <c r="AG306" s="572"/>
      <c r="AH306" s="573"/>
      <c r="AI306" s="573"/>
      <c r="AJ306" s="573"/>
      <c r="AK306" s="573"/>
    </row>
    <row r="307" spans="1:37" s="150" customFormat="1" ht="11.45" customHeight="1" x14ac:dyDescent="0.25">
      <c r="A307" s="869" t="s">
        <v>586</v>
      </c>
      <c r="B307" s="869"/>
      <c r="C307" s="869"/>
      <c r="D307" s="869"/>
      <c r="E307" s="869"/>
      <c r="F307" s="869"/>
      <c r="G307" s="869"/>
      <c r="H307" s="869"/>
      <c r="I307" s="869"/>
      <c r="J307" s="869"/>
      <c r="K307" s="869"/>
      <c r="L307" s="869"/>
      <c r="M307" s="869"/>
      <c r="N307" s="869"/>
      <c r="O307" s="869"/>
      <c r="P307" s="869"/>
      <c r="Q307" s="869"/>
      <c r="R307" s="869"/>
      <c r="S307" s="869"/>
      <c r="T307" s="869"/>
      <c r="U307" s="441"/>
      <c r="V307" s="869" t="s">
        <v>586</v>
      </c>
      <c r="W307" s="869"/>
      <c r="X307" s="869"/>
      <c r="Y307" s="869"/>
      <c r="Z307" s="869"/>
      <c r="AA307" s="869"/>
      <c r="AB307" s="869"/>
      <c r="AC307" s="869"/>
      <c r="AD307" s="869"/>
      <c r="AE307" s="869"/>
      <c r="AF307" s="869"/>
      <c r="AG307" s="869"/>
      <c r="AH307" s="869"/>
      <c r="AI307" s="869"/>
      <c r="AJ307" s="869"/>
      <c r="AK307" s="869"/>
    </row>
    <row r="308" spans="1:37" s="150" customFormat="1" ht="48" customHeight="1" x14ac:dyDescent="0.25">
      <c r="A308" s="869" t="s">
        <v>567</v>
      </c>
      <c r="B308" s="869"/>
      <c r="C308" s="869"/>
      <c r="D308" s="869"/>
      <c r="E308" s="869"/>
      <c r="F308" s="869"/>
      <c r="G308" s="869"/>
      <c r="H308" s="869"/>
      <c r="I308" s="869"/>
      <c r="J308" s="869"/>
      <c r="K308" s="869"/>
      <c r="L308" s="869"/>
      <c r="M308" s="869"/>
      <c r="N308" s="869"/>
      <c r="O308" s="869"/>
      <c r="P308" s="869"/>
      <c r="Q308" s="869"/>
      <c r="R308" s="869"/>
      <c r="S308" s="869"/>
      <c r="T308" s="869"/>
      <c r="U308" s="441"/>
      <c r="V308" s="869" t="s">
        <v>567</v>
      </c>
      <c r="W308" s="869"/>
      <c r="X308" s="869"/>
      <c r="Y308" s="869"/>
      <c r="Z308" s="869"/>
      <c r="AA308" s="869"/>
      <c r="AB308" s="869"/>
      <c r="AC308" s="869"/>
      <c r="AD308" s="869"/>
      <c r="AE308" s="869"/>
      <c r="AF308" s="869"/>
      <c r="AG308" s="869"/>
      <c r="AH308" s="869"/>
      <c r="AI308" s="869"/>
      <c r="AJ308" s="869"/>
      <c r="AK308" s="869"/>
    </row>
    <row r="309" spans="1:37" s="150" customFormat="1" ht="21.75" customHeight="1" x14ac:dyDescent="0.25">
      <c r="A309" s="881" t="s">
        <v>444</v>
      </c>
      <c r="B309" s="881"/>
      <c r="C309" s="881"/>
      <c r="D309" s="881"/>
      <c r="E309" s="881"/>
      <c r="F309" s="881"/>
      <c r="G309" s="881"/>
      <c r="H309" s="881"/>
      <c r="I309" s="881"/>
      <c r="J309" s="881"/>
      <c r="K309" s="881"/>
      <c r="L309" s="881"/>
      <c r="M309" s="881"/>
      <c r="N309" s="881"/>
      <c r="O309" s="881"/>
      <c r="P309" s="881"/>
      <c r="Q309" s="881"/>
      <c r="R309" s="881"/>
      <c r="S309" s="881"/>
      <c r="T309" s="881"/>
      <c r="U309" s="441"/>
      <c r="V309" s="881" t="s">
        <v>444</v>
      </c>
      <c r="W309" s="881"/>
      <c r="X309" s="881"/>
      <c r="Y309" s="881"/>
      <c r="Z309" s="881"/>
      <c r="AA309" s="881"/>
      <c r="AB309" s="881"/>
      <c r="AC309" s="881"/>
      <c r="AD309" s="881"/>
      <c r="AE309" s="881"/>
      <c r="AF309" s="881"/>
      <c r="AG309" s="881"/>
      <c r="AH309" s="881"/>
      <c r="AI309" s="881"/>
      <c r="AJ309" s="881"/>
      <c r="AK309" s="881"/>
    </row>
    <row r="310" spans="1:37" s="150" customFormat="1" ht="35.25" customHeight="1" x14ac:dyDescent="0.25">
      <c r="A310" s="882" t="s">
        <v>555</v>
      </c>
      <c r="B310" s="882"/>
      <c r="C310" s="882"/>
      <c r="D310" s="882"/>
      <c r="E310" s="882"/>
      <c r="F310" s="882"/>
      <c r="G310" s="882"/>
      <c r="H310" s="882"/>
      <c r="I310" s="882"/>
      <c r="J310" s="882"/>
      <c r="K310" s="882"/>
      <c r="L310" s="882"/>
      <c r="M310" s="882"/>
      <c r="N310" s="882"/>
      <c r="O310" s="882"/>
      <c r="P310" s="882"/>
      <c r="Q310" s="882"/>
      <c r="R310" s="882"/>
      <c r="S310" s="882"/>
      <c r="T310" s="882"/>
      <c r="U310" s="882"/>
      <c r="V310" s="882" t="s">
        <v>555</v>
      </c>
      <c r="W310" s="882"/>
      <c r="X310" s="882"/>
      <c r="Y310" s="882"/>
      <c r="Z310" s="882"/>
      <c r="AA310" s="882"/>
      <c r="AB310" s="882"/>
      <c r="AC310" s="882"/>
      <c r="AD310" s="882"/>
      <c r="AE310" s="882"/>
      <c r="AF310" s="882"/>
      <c r="AG310" s="882"/>
      <c r="AH310" s="882"/>
      <c r="AI310" s="882"/>
      <c r="AJ310" s="882"/>
      <c r="AK310" s="882"/>
    </row>
    <row r="311" spans="1:37" s="150" customFormat="1" x14ac:dyDescent="0.25">
      <c r="J311" s="574"/>
      <c r="K311" s="574"/>
      <c r="L311" s="574"/>
      <c r="M311" s="574"/>
      <c r="N311" s="574"/>
      <c r="O311" s="574"/>
      <c r="P311" s="574"/>
      <c r="Q311" s="574"/>
      <c r="R311" s="574"/>
      <c r="S311" s="574"/>
      <c r="T311" s="574"/>
      <c r="U311" s="577"/>
      <c r="AB311" s="574"/>
      <c r="AC311" s="574"/>
      <c r="AD311" s="574"/>
      <c r="AE311" s="574"/>
      <c r="AF311" s="574"/>
      <c r="AG311" s="574"/>
      <c r="AH311" s="574"/>
      <c r="AI311" s="574"/>
      <c r="AJ311" s="574"/>
      <c r="AK311" s="574"/>
    </row>
    <row r="312" spans="1:37" s="150" customFormat="1" x14ac:dyDescent="0.25">
      <c r="J312" s="574"/>
      <c r="K312" s="574"/>
      <c r="L312" s="574"/>
      <c r="M312" s="574"/>
      <c r="N312" s="574"/>
      <c r="O312" s="574"/>
      <c r="P312" s="574"/>
      <c r="Q312" s="574"/>
      <c r="R312" s="574"/>
      <c r="S312" s="574"/>
      <c r="T312" s="574"/>
      <c r="U312" s="577"/>
      <c r="AB312" s="574"/>
      <c r="AC312" s="574"/>
      <c r="AD312" s="574"/>
      <c r="AE312" s="574"/>
      <c r="AF312" s="574"/>
      <c r="AG312" s="574"/>
      <c r="AH312" s="574"/>
      <c r="AI312" s="574"/>
      <c r="AJ312" s="574"/>
      <c r="AK312" s="574"/>
    </row>
    <row r="313" spans="1:37" s="150" customFormat="1" x14ac:dyDescent="0.25">
      <c r="J313" s="574"/>
      <c r="K313" s="574"/>
      <c r="L313" s="574"/>
      <c r="M313" s="574"/>
      <c r="N313" s="574"/>
      <c r="O313" s="574"/>
      <c r="P313" s="574"/>
      <c r="Q313" s="574"/>
      <c r="R313" s="574"/>
      <c r="S313" s="574"/>
      <c r="T313" s="574"/>
      <c r="U313" s="577"/>
      <c r="AB313" s="574"/>
      <c r="AC313" s="574"/>
      <c r="AD313" s="574"/>
      <c r="AE313" s="574"/>
      <c r="AF313" s="574"/>
      <c r="AG313" s="574"/>
      <c r="AH313" s="574"/>
      <c r="AI313" s="574"/>
      <c r="AJ313" s="574"/>
      <c r="AK313" s="574"/>
    </row>
    <row r="314" spans="1:37" s="150" customFormat="1" x14ac:dyDescent="0.25">
      <c r="J314" s="574"/>
      <c r="K314" s="574"/>
      <c r="L314" s="574"/>
      <c r="M314" s="574"/>
      <c r="N314" s="574"/>
      <c r="O314" s="574"/>
      <c r="P314" s="574"/>
      <c r="Q314" s="574"/>
      <c r="R314" s="574"/>
      <c r="S314" s="574"/>
      <c r="T314" s="574"/>
      <c r="U314" s="577"/>
      <c r="AB314" s="574"/>
      <c r="AC314" s="574"/>
      <c r="AD314" s="574"/>
      <c r="AE314" s="574"/>
      <c r="AF314" s="574"/>
      <c r="AG314" s="574"/>
      <c r="AH314" s="574"/>
      <c r="AI314" s="574"/>
      <c r="AJ314" s="574"/>
      <c r="AK314" s="574"/>
    </row>
    <row r="315" spans="1:37" s="150" customFormat="1" x14ac:dyDescent="0.25">
      <c r="J315" s="574"/>
      <c r="K315" s="574"/>
      <c r="L315" s="574"/>
      <c r="M315" s="574"/>
      <c r="N315" s="574"/>
      <c r="O315" s="574"/>
      <c r="P315" s="574"/>
      <c r="Q315" s="574"/>
      <c r="R315" s="574"/>
      <c r="S315" s="574"/>
      <c r="T315" s="574"/>
      <c r="U315" s="577"/>
      <c r="AB315" s="574"/>
      <c r="AC315" s="574"/>
      <c r="AD315" s="574"/>
      <c r="AE315" s="574"/>
      <c r="AF315" s="574"/>
      <c r="AG315" s="574"/>
      <c r="AH315" s="574"/>
      <c r="AI315" s="574"/>
      <c r="AJ315" s="574"/>
      <c r="AK315" s="574"/>
    </row>
    <row r="316" spans="1:37" s="150" customFormat="1" x14ac:dyDescent="0.25">
      <c r="J316" s="574"/>
      <c r="K316" s="574"/>
      <c r="L316" s="574"/>
      <c r="M316" s="574"/>
      <c r="N316" s="574"/>
      <c r="O316" s="574"/>
      <c r="P316" s="574"/>
      <c r="Q316" s="574"/>
      <c r="R316" s="574"/>
      <c r="S316" s="574"/>
      <c r="T316" s="574"/>
      <c r="U316" s="577"/>
      <c r="AB316" s="574"/>
      <c r="AC316" s="574"/>
      <c r="AD316" s="574"/>
      <c r="AE316" s="574"/>
      <c r="AF316" s="574"/>
      <c r="AG316" s="574"/>
      <c r="AH316" s="574"/>
      <c r="AI316" s="574"/>
      <c r="AJ316" s="574"/>
      <c r="AK316" s="574"/>
    </row>
    <row r="317" spans="1:37" s="150" customFormat="1" x14ac:dyDescent="0.25">
      <c r="J317" s="574"/>
      <c r="K317" s="574"/>
      <c r="L317" s="574"/>
      <c r="M317" s="574"/>
      <c r="N317" s="574"/>
      <c r="O317" s="574"/>
      <c r="P317" s="574"/>
      <c r="Q317" s="574"/>
      <c r="R317" s="574"/>
      <c r="S317" s="574"/>
      <c r="T317" s="574"/>
      <c r="U317" s="577"/>
      <c r="AB317" s="574"/>
      <c r="AC317" s="574"/>
      <c r="AD317" s="574"/>
      <c r="AE317" s="574"/>
      <c r="AF317" s="574"/>
      <c r="AG317" s="574"/>
      <c r="AH317" s="574"/>
      <c r="AI317" s="574"/>
      <c r="AJ317" s="574"/>
      <c r="AK317" s="574"/>
    </row>
    <row r="318" spans="1:37" s="150" customFormat="1" x14ac:dyDescent="0.25">
      <c r="J318" s="574"/>
      <c r="K318" s="574"/>
      <c r="L318" s="574"/>
      <c r="M318" s="574"/>
      <c r="N318" s="574"/>
      <c r="O318" s="574"/>
      <c r="P318" s="574"/>
      <c r="Q318" s="574"/>
      <c r="R318" s="574"/>
      <c r="S318" s="574"/>
      <c r="T318" s="574"/>
      <c r="U318" s="577"/>
      <c r="AB318" s="574"/>
      <c r="AC318" s="574"/>
      <c r="AD318" s="574"/>
      <c r="AE318" s="574"/>
      <c r="AF318" s="574"/>
      <c r="AG318" s="574"/>
      <c r="AH318" s="574"/>
      <c r="AI318" s="574"/>
      <c r="AJ318" s="574"/>
      <c r="AK318" s="574"/>
    </row>
    <row r="319" spans="1:37" s="150" customFormat="1" x14ac:dyDescent="0.25">
      <c r="J319" s="574"/>
      <c r="K319" s="574"/>
      <c r="L319" s="574"/>
      <c r="M319" s="574"/>
      <c r="N319" s="574"/>
      <c r="O319" s="574"/>
      <c r="P319" s="574"/>
      <c r="Q319" s="574"/>
      <c r="R319" s="574"/>
      <c r="S319" s="574"/>
      <c r="T319" s="574"/>
      <c r="U319" s="577"/>
      <c r="AB319" s="574"/>
      <c r="AC319" s="574"/>
      <c r="AD319" s="574"/>
      <c r="AE319" s="574"/>
      <c r="AF319" s="574"/>
      <c r="AG319" s="574"/>
      <c r="AH319" s="574"/>
      <c r="AI319" s="574"/>
      <c r="AJ319" s="574"/>
      <c r="AK319" s="574"/>
    </row>
    <row r="320" spans="1:37" s="150" customFormat="1" x14ac:dyDescent="0.25">
      <c r="J320" s="574"/>
      <c r="K320" s="574"/>
      <c r="L320" s="574"/>
      <c r="M320" s="574"/>
      <c r="N320" s="574"/>
      <c r="O320" s="574"/>
      <c r="P320" s="574"/>
      <c r="Q320" s="574"/>
      <c r="R320" s="574"/>
      <c r="S320" s="574"/>
      <c r="T320" s="574"/>
      <c r="U320" s="577"/>
      <c r="AB320" s="574"/>
      <c r="AC320" s="574"/>
      <c r="AD320" s="574"/>
      <c r="AE320" s="574"/>
      <c r="AF320" s="574"/>
      <c r="AG320" s="574"/>
      <c r="AH320" s="574"/>
      <c r="AI320" s="574"/>
      <c r="AJ320" s="574"/>
      <c r="AK320" s="574"/>
    </row>
    <row r="321" spans="1:49" s="150" customFormat="1" x14ac:dyDescent="0.25">
      <c r="J321" s="574"/>
      <c r="K321" s="574"/>
      <c r="L321" s="574"/>
      <c r="M321" s="574"/>
      <c r="N321" s="574"/>
      <c r="O321" s="574"/>
      <c r="P321" s="574"/>
      <c r="Q321" s="574"/>
      <c r="R321" s="574"/>
      <c r="S321" s="574"/>
      <c r="T321" s="574"/>
      <c r="U321" s="577"/>
      <c r="AB321" s="574"/>
      <c r="AC321" s="574"/>
      <c r="AD321" s="574"/>
      <c r="AE321" s="574"/>
      <c r="AF321" s="574"/>
      <c r="AG321" s="574"/>
      <c r="AH321" s="574"/>
      <c r="AI321" s="574"/>
      <c r="AJ321" s="574"/>
      <c r="AK321" s="574"/>
    </row>
    <row r="322" spans="1:49" s="150" customFormat="1" x14ac:dyDescent="0.25">
      <c r="J322" s="574"/>
      <c r="K322" s="574"/>
      <c r="L322" s="574"/>
      <c r="M322" s="574"/>
      <c r="N322" s="574"/>
      <c r="O322" s="574"/>
      <c r="P322" s="574"/>
      <c r="Q322" s="574"/>
      <c r="R322" s="574"/>
      <c r="S322" s="574"/>
      <c r="T322" s="574"/>
      <c r="U322" s="577"/>
      <c r="AB322" s="574"/>
      <c r="AC322" s="574"/>
      <c r="AD322" s="574"/>
      <c r="AE322" s="574"/>
      <c r="AF322" s="574"/>
      <c r="AG322" s="574"/>
      <c r="AH322" s="574"/>
      <c r="AI322" s="574"/>
      <c r="AJ322" s="574"/>
      <c r="AK322" s="574"/>
    </row>
    <row r="323" spans="1:49" s="150" customFormat="1" x14ac:dyDescent="0.25">
      <c r="J323" s="574"/>
      <c r="K323" s="574"/>
      <c r="L323" s="574"/>
      <c r="M323" s="574"/>
      <c r="N323" s="574"/>
      <c r="O323" s="574"/>
      <c r="P323" s="574"/>
      <c r="Q323" s="574"/>
      <c r="R323" s="574"/>
      <c r="S323" s="574"/>
      <c r="T323" s="574"/>
      <c r="U323" s="577"/>
      <c r="AB323" s="574"/>
      <c r="AC323" s="574"/>
      <c r="AD323" s="574"/>
      <c r="AE323" s="574"/>
      <c r="AF323" s="574"/>
      <c r="AG323" s="574"/>
      <c r="AH323" s="574"/>
      <c r="AI323" s="574"/>
      <c r="AJ323" s="574"/>
      <c r="AK323" s="574"/>
    </row>
    <row r="324" spans="1:49" s="150" customFormat="1" x14ac:dyDescent="0.25">
      <c r="J324" s="574"/>
      <c r="K324" s="574"/>
      <c r="L324" s="574"/>
      <c r="M324" s="574"/>
      <c r="N324" s="574"/>
      <c r="O324" s="574"/>
      <c r="P324" s="574"/>
      <c r="Q324" s="574"/>
      <c r="R324" s="574"/>
      <c r="S324" s="574"/>
      <c r="T324" s="574"/>
      <c r="U324" s="577"/>
      <c r="AB324" s="574"/>
      <c r="AC324" s="574"/>
      <c r="AD324" s="574"/>
      <c r="AE324" s="574"/>
      <c r="AF324" s="574"/>
      <c r="AG324" s="574"/>
      <c r="AH324" s="574"/>
      <c r="AI324" s="574"/>
      <c r="AJ324" s="574"/>
      <c r="AK324" s="574"/>
    </row>
    <row r="325" spans="1:49" s="150" customFormat="1" x14ac:dyDescent="0.25">
      <c r="J325" s="574"/>
      <c r="K325" s="574"/>
      <c r="L325" s="574"/>
      <c r="M325" s="574"/>
      <c r="N325" s="574"/>
      <c r="O325" s="574"/>
      <c r="P325" s="574"/>
      <c r="Q325" s="574"/>
      <c r="R325" s="574"/>
      <c r="S325" s="574"/>
      <c r="T325" s="574"/>
      <c r="U325" s="577"/>
      <c r="AB325" s="574"/>
      <c r="AC325" s="574"/>
      <c r="AD325" s="574"/>
      <c r="AE325" s="574"/>
      <c r="AF325" s="574"/>
      <c r="AG325" s="574"/>
      <c r="AH325" s="574"/>
      <c r="AI325" s="574"/>
      <c r="AJ325" s="574"/>
      <c r="AK325" s="574"/>
    </row>
    <row r="326" spans="1:49" s="150" customFormat="1" x14ac:dyDescent="0.25">
      <c r="J326" s="574"/>
      <c r="K326" s="574"/>
      <c r="L326" s="574"/>
      <c r="M326" s="574"/>
      <c r="N326" s="574"/>
      <c r="O326" s="574"/>
      <c r="P326" s="574"/>
      <c r="Q326" s="574"/>
      <c r="R326" s="574"/>
      <c r="S326" s="574"/>
      <c r="T326" s="574"/>
      <c r="U326" s="577"/>
      <c r="AB326" s="574"/>
      <c r="AC326" s="574"/>
      <c r="AD326" s="574"/>
      <c r="AE326" s="574"/>
      <c r="AF326" s="574"/>
      <c r="AG326" s="574"/>
      <c r="AH326" s="574"/>
      <c r="AI326" s="574"/>
      <c r="AJ326" s="574"/>
      <c r="AK326" s="574"/>
    </row>
    <row r="327" spans="1:49" s="150" customFormat="1" x14ac:dyDescent="0.25">
      <c r="J327" s="574"/>
      <c r="K327" s="574"/>
      <c r="L327" s="574"/>
      <c r="M327" s="574"/>
      <c r="N327" s="574"/>
      <c r="O327" s="574"/>
      <c r="P327" s="574"/>
      <c r="Q327" s="574"/>
      <c r="R327" s="574"/>
      <c r="S327" s="574"/>
      <c r="T327" s="574"/>
      <c r="U327" s="577"/>
      <c r="AB327" s="574"/>
      <c r="AC327" s="574"/>
      <c r="AD327" s="574"/>
      <c r="AE327" s="574"/>
      <c r="AF327" s="574"/>
      <c r="AG327" s="574"/>
      <c r="AH327" s="574"/>
      <c r="AI327" s="574"/>
      <c r="AJ327" s="574"/>
      <c r="AK327" s="574"/>
    </row>
    <row r="328" spans="1:49" s="150" customFormat="1" x14ac:dyDescent="0.25">
      <c r="J328" s="574"/>
      <c r="K328" s="574"/>
      <c r="L328" s="574"/>
      <c r="M328" s="574"/>
      <c r="N328" s="574"/>
      <c r="O328" s="574"/>
      <c r="P328" s="574"/>
      <c r="Q328" s="574"/>
      <c r="R328" s="574"/>
      <c r="S328" s="574"/>
      <c r="T328" s="574"/>
      <c r="U328" s="577"/>
      <c r="AB328" s="574"/>
      <c r="AC328" s="574"/>
      <c r="AD328" s="574"/>
      <c r="AE328" s="574"/>
      <c r="AF328" s="574"/>
      <c r="AG328" s="574"/>
      <c r="AH328" s="574"/>
      <c r="AI328" s="574"/>
      <c r="AJ328" s="574"/>
      <c r="AK328" s="574"/>
    </row>
    <row r="329" spans="1:49" s="576" customFormat="1" x14ac:dyDescent="0.25">
      <c r="A329" s="150"/>
      <c r="B329" s="150"/>
      <c r="C329" s="150"/>
      <c r="D329" s="150"/>
      <c r="E329" s="150"/>
      <c r="F329" s="150"/>
      <c r="G329" s="150"/>
      <c r="H329" s="150"/>
      <c r="I329" s="150"/>
      <c r="J329" s="574"/>
      <c r="K329" s="574"/>
      <c r="L329" s="574"/>
      <c r="M329" s="574"/>
      <c r="N329" s="574"/>
      <c r="O329" s="574"/>
      <c r="P329" s="574"/>
      <c r="Q329" s="574"/>
      <c r="R329" s="574"/>
      <c r="S329" s="574"/>
      <c r="T329" s="574"/>
      <c r="U329" s="575"/>
      <c r="V329" s="150"/>
      <c r="W329" s="150"/>
      <c r="X329" s="150"/>
      <c r="Y329" s="150"/>
      <c r="Z329" s="150"/>
      <c r="AA329" s="150"/>
      <c r="AB329" s="574"/>
      <c r="AC329" s="574"/>
      <c r="AD329" s="574"/>
      <c r="AE329" s="574"/>
      <c r="AF329" s="574"/>
      <c r="AG329" s="574"/>
      <c r="AH329" s="574"/>
      <c r="AI329" s="574"/>
      <c r="AJ329" s="574"/>
      <c r="AK329" s="574"/>
      <c r="AL329" s="150"/>
      <c r="AM329" s="150"/>
      <c r="AN329" s="150"/>
      <c r="AO329" s="150"/>
      <c r="AP329" s="150"/>
      <c r="AQ329" s="150"/>
      <c r="AR329" s="150"/>
      <c r="AS329" s="150"/>
      <c r="AT329" s="150"/>
      <c r="AU329" s="150"/>
      <c r="AV329" s="150"/>
      <c r="AW329" s="150"/>
    </row>
    <row r="330" spans="1:49" s="576" customFormat="1" x14ac:dyDescent="0.25">
      <c r="A330" s="150"/>
      <c r="B330" s="150"/>
      <c r="C330" s="150"/>
      <c r="D330" s="150"/>
      <c r="E330" s="150"/>
      <c r="F330" s="150"/>
      <c r="G330" s="150"/>
      <c r="H330" s="150"/>
      <c r="I330" s="150"/>
      <c r="J330" s="574"/>
      <c r="K330" s="574"/>
      <c r="L330" s="574"/>
      <c r="M330" s="574"/>
      <c r="N330" s="574"/>
      <c r="O330" s="574"/>
      <c r="P330" s="574"/>
      <c r="Q330" s="574"/>
      <c r="R330" s="574"/>
      <c r="S330" s="574"/>
      <c r="T330" s="574"/>
      <c r="U330" s="575"/>
      <c r="V330" s="150"/>
      <c r="W330" s="150"/>
      <c r="X330" s="150"/>
      <c r="Y330" s="150"/>
      <c r="Z330" s="150"/>
      <c r="AA330" s="150"/>
      <c r="AB330" s="574"/>
      <c r="AC330" s="574"/>
      <c r="AD330" s="574"/>
      <c r="AE330" s="574"/>
      <c r="AF330" s="574"/>
      <c r="AG330" s="574"/>
      <c r="AH330" s="574"/>
      <c r="AI330" s="574"/>
      <c r="AJ330" s="574"/>
      <c r="AK330" s="574"/>
      <c r="AL330" s="150"/>
      <c r="AM330" s="150"/>
      <c r="AN330" s="150"/>
      <c r="AO330" s="150"/>
      <c r="AP330" s="150"/>
      <c r="AQ330" s="150"/>
      <c r="AR330" s="150"/>
      <c r="AS330" s="150"/>
      <c r="AT330" s="150"/>
      <c r="AU330" s="150"/>
      <c r="AV330" s="150"/>
      <c r="AW330" s="150"/>
    </row>
  </sheetData>
  <mergeCells count="13">
    <mergeCell ref="A308:T308"/>
    <mergeCell ref="V308:AK308"/>
    <mergeCell ref="A309:T309"/>
    <mergeCell ref="V309:AK309"/>
    <mergeCell ref="A310:U310"/>
    <mergeCell ref="V310:AK310"/>
    <mergeCell ref="A307:T307"/>
    <mergeCell ref="V307:AK307"/>
    <mergeCell ref="AB3:AK3"/>
    <mergeCell ref="G4:I4"/>
    <mergeCell ref="AB4:AK4"/>
    <mergeCell ref="J4:T4"/>
    <mergeCell ref="G3:T3"/>
  </mergeCells>
  <pageMargins left="0.70866141732283472" right="0.70866141732283472" top="0.43307086614173229" bottom="0.35433070866141736" header="0.27559055118110237" footer="0.15748031496062992"/>
  <pageSetup paperSize="9" orientation="landscape" r:id="rId1"/>
  <headerFooter>
    <oddFooter>&amp;L&amp;8&amp;F&amp;C&amp;8&amp;P / &amp;N&amp;R&amp;8&amp;A</oddFooter>
  </headerFooter>
  <ignoredErrors>
    <ignoredError sqref="K304:S304" unlocked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Titlepage</vt:lpstr>
      <vt:lpstr>Datasets</vt:lpstr>
      <vt:lpstr>A1 Descriptives</vt:lpstr>
      <vt:lpstr>A1 Pivot</vt:lpstr>
      <vt:lpstr>A2 Ginis and FRD</vt:lpstr>
      <vt:lpstr>A2 Pivot</vt:lpstr>
      <vt:lpstr>A3 Budget size &amp; Target</vt:lpstr>
      <vt:lpstr>A3 Pivot</vt:lpstr>
      <vt:lpstr>A4 Budget size programs</vt:lpstr>
      <vt:lpstr>A4 Pivot</vt:lpstr>
      <vt:lpstr>A5 Decomposition</vt:lpstr>
      <vt:lpstr>A5 Pivot</vt:lpstr>
      <vt:lpstr>'A3 Budget size &amp; Target'!Print_Area</vt:lpstr>
      <vt:lpstr>'A5 Pivot'!Print_Area</vt:lpstr>
      <vt:lpstr>'A1 Descriptives'!Print_Titles</vt:lpstr>
      <vt:lpstr>'A1 Pivot'!Print_Titles</vt:lpstr>
      <vt:lpstr>'A2 Ginis and FRD'!Print_Titles</vt:lpstr>
      <vt:lpstr>'A2 Pivot'!Print_Titles</vt:lpstr>
      <vt:lpstr>'A3 Budget size &amp; Target'!Print_Titles</vt:lpstr>
      <vt:lpstr>'A3 Pivot'!Print_Titles</vt:lpstr>
      <vt:lpstr>'A4 Budget size programs'!Print_Titles</vt:lpstr>
      <vt:lpstr>'A4 Pivot'!Print_Titles</vt:lpstr>
      <vt:lpstr>'A5 Decomposition'!Print_Titles</vt:lpstr>
      <vt:lpstr>'A5 Pivot'!Print_Titles</vt:lpstr>
    </vt:vector>
  </TitlesOfParts>
  <Company>Universiteit Leiden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J.</dc:creator>
  <cp:lastModifiedBy>Mohammadu_Ilyas</cp:lastModifiedBy>
  <cp:lastPrinted>2017-10-21T13:23:41Z</cp:lastPrinted>
  <dcterms:created xsi:type="dcterms:W3CDTF">2017-08-07T11:01:25Z</dcterms:created>
  <dcterms:modified xsi:type="dcterms:W3CDTF">2024-01-14T12:52:43Z</dcterms:modified>
</cp:coreProperties>
</file>