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ONKAMS\Downloads\restaurant-sales-analysis\"/>
    </mc:Choice>
  </mc:AlternateContent>
  <xr:revisionPtr revIDLastSave="0" documentId="13_ncr:1_{2A0CBE39-E312-44D8-A528-4FC928ECC8C8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Lookup Table" sheetId="5" r:id="rId1"/>
    <sheet name="ChickenSales" sheetId="1" r:id="rId2"/>
    <sheet name="PoultryLoan" sheetId="4" r:id="rId3"/>
    <sheet name="ChickenSales (2)" sheetId="6" r:id="rId4"/>
  </sheets>
  <definedNames>
    <definedName name="price">'Lookup Table'!$A$3:$B$17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I6" i="1"/>
  <c r="H6" i="1"/>
  <c r="F12" i="6"/>
  <c r="C12" i="6"/>
  <c r="B12" i="6"/>
  <c r="I12" i="6"/>
  <c r="E9" i="6"/>
  <c r="D9" i="6"/>
  <c r="C9" i="6"/>
  <c r="B9" i="6"/>
  <c r="E10" i="6"/>
  <c r="F10" i="6" s="1"/>
  <c r="D10" i="6"/>
  <c r="C10" i="6"/>
  <c r="B10" i="6"/>
  <c r="L9" i="6"/>
  <c r="E6" i="6"/>
  <c r="D6" i="6"/>
  <c r="C6" i="6"/>
  <c r="B6" i="6"/>
  <c r="E11" i="6"/>
  <c r="F11" i="6" s="1"/>
  <c r="D11" i="6"/>
  <c r="C11" i="6"/>
  <c r="B11" i="6"/>
  <c r="E8" i="6"/>
  <c r="F8" i="6" s="1"/>
  <c r="D8" i="6"/>
  <c r="C8" i="6"/>
  <c r="B8" i="6"/>
  <c r="E7" i="6"/>
  <c r="F7" i="6" s="1"/>
  <c r="D7" i="6"/>
  <c r="C7" i="6"/>
  <c r="B7" i="6"/>
  <c r="I1" i="6"/>
  <c r="E13" i="4"/>
  <c r="E14" i="4"/>
  <c r="E12" i="4"/>
  <c r="D13" i="4"/>
  <c r="D14" i="4"/>
  <c r="D12" i="4"/>
  <c r="C13" i="4"/>
  <c r="C14" i="4"/>
  <c r="L9" i="1"/>
  <c r="G7" i="1"/>
  <c r="G8" i="1"/>
  <c r="G9" i="1"/>
  <c r="G10" i="1"/>
  <c r="G11" i="1"/>
  <c r="F10" i="1"/>
  <c r="E11" i="1"/>
  <c r="F11" i="1" s="1"/>
  <c r="E10" i="1"/>
  <c r="E9" i="1"/>
  <c r="F9" i="1" s="1"/>
  <c r="E8" i="1"/>
  <c r="F8" i="1" s="1"/>
  <c r="E7" i="1"/>
  <c r="F7" i="1" s="1"/>
  <c r="D7" i="1"/>
  <c r="D8" i="1"/>
  <c r="D9" i="1"/>
  <c r="D10" i="1"/>
  <c r="D11" i="1"/>
  <c r="C7" i="1"/>
  <c r="C8" i="1"/>
  <c r="C9" i="1"/>
  <c r="C10" i="1"/>
  <c r="C11" i="1"/>
  <c r="B6" i="1"/>
  <c r="G6" i="1" s="1"/>
  <c r="B7" i="1"/>
  <c r="B8" i="1"/>
  <c r="B9" i="1"/>
  <c r="B10" i="1"/>
  <c r="B11" i="1"/>
  <c r="E6" i="1"/>
  <c r="F6" i="1" s="1"/>
  <c r="D6" i="1"/>
  <c r="C6" i="1"/>
  <c r="I1" i="1"/>
  <c r="F6" i="6" l="1"/>
  <c r="G10" i="6"/>
  <c r="G9" i="6"/>
  <c r="G7" i="6"/>
  <c r="G8" i="6"/>
  <c r="G11" i="6"/>
  <c r="G6" i="6"/>
  <c r="H10" i="1"/>
  <c r="H7" i="1"/>
  <c r="I7" i="1"/>
  <c r="I11" i="1"/>
  <c r="H11" i="1"/>
  <c r="H8" i="1"/>
  <c r="I8" i="1"/>
  <c r="I10" i="1"/>
  <c r="I9" i="1"/>
  <c r="H9" i="1"/>
  <c r="F9" i="6"/>
  <c r="H9" i="6" s="1"/>
  <c r="I9" i="6" l="1"/>
  <c r="I8" i="6"/>
  <c r="H7" i="6"/>
  <c r="H8" i="6"/>
  <c r="I10" i="6"/>
  <c r="I7" i="6"/>
  <c r="H6" i="6"/>
  <c r="H10" i="6"/>
  <c r="H11" i="6"/>
  <c r="I6" i="6"/>
  <c r="I1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tc={0AFC961B-50B3-431F-A05F-EA2C4AD5B9E2}</author>
  </authors>
  <commentList>
    <comment ref="D12" authorId="0" shapeId="0" xr:uid="{0AFC961B-50B3-431F-A05F-EA2C4AD5B9E2}">
      <text>
        <t>[Threaded comment]
Your version of Excel allows you to read this threaded comment; however, any edits to it will get removed if the file is opened in a newer version of Excel. Learn more: https://go.microsoft.com/fwlink/?linkid=870924
Comment:
    Winner!</t>
      </text>
    </comment>
  </commentList>
</comments>
</file>

<file path=xl/sharedStrings.xml><?xml version="1.0" encoding="utf-8"?>
<sst xmlns="http://schemas.openxmlformats.org/spreadsheetml/2006/main" count="117" uniqueCount="45">
  <si>
    <t>Menu Item</t>
  </si>
  <si>
    <t>Total
Revenue</t>
  </si>
  <si>
    <t>Price</t>
  </si>
  <si>
    <t>Total
Qty Sold</t>
  </si>
  <si>
    <t>Total Qty Projected</t>
  </si>
  <si>
    <t>Chicken Caliente</t>
  </si>
  <si>
    <t>Chicken Fajitas</t>
  </si>
  <si>
    <t>Chicken Wrap</t>
  </si>
  <si>
    <t>Performance</t>
  </si>
  <si>
    <t>Gumbo</t>
  </si>
  <si>
    <t>Prime Rib</t>
  </si>
  <si>
    <t>Crab Cakes</t>
  </si>
  <si>
    <t>Ancho Lime Swordfish</t>
  </si>
  <si>
    <t>Grilled Shrimp</t>
  </si>
  <si>
    <t>Southwest Ribs</t>
  </si>
  <si>
    <t>Fried Catfish</t>
  </si>
  <si>
    <t>Salad with Ahi Tuna</t>
  </si>
  <si>
    <t>Menu Items</t>
  </si>
  <si>
    <t>Top Performer</t>
  </si>
  <si>
    <t>Next On Sale</t>
  </si>
  <si>
    <t>Actual Sales Quantities</t>
  </si>
  <si>
    <t>Projected Sales Quantities</t>
  </si>
  <si>
    <t>Date:</t>
  </si>
  <si>
    <t>Chicken Sales Analysis</t>
  </si>
  <si>
    <t>% of Projection</t>
  </si>
  <si>
    <t>Pasta with Chicken</t>
  </si>
  <si>
    <t>Cajun Chicken</t>
  </si>
  <si>
    <t>Mesquite Chicken</t>
  </si>
  <si>
    <t>Poultry Refrigeration Loan</t>
  </si>
  <si>
    <t>Loan Amount</t>
  </si>
  <si>
    <t>Quarterly Payment Options</t>
  </si>
  <si>
    <t>Annual Rate</t>
  </si>
  <si>
    <t>Term in Years</t>
  </si>
  <si>
    <t>Start Sale</t>
  </si>
  <si>
    <t>End Sale</t>
  </si>
  <si>
    <t>Sale Details</t>
  </si>
  <si>
    <t>Days on Sale</t>
  </si>
  <si>
    <t>Month 1</t>
  </si>
  <si>
    <t>Month 2</t>
  </si>
  <si>
    <t>Month 3</t>
  </si>
  <si>
    <t>Month 4</t>
  </si>
  <si>
    <t>Avg Monthly Qty Sold</t>
  </si>
  <si>
    <t>Ribeye</t>
  </si>
  <si>
    <t>Sale Threshold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</si>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</sst>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£&quot;#,##0.00"/>
    <numFmt numFmtId="168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72E68"/>
        <bgColor theme="9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499984740745262"/>
        <bgColor theme="9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9" tint="0.39997558519241921"/>
      </top>
      <bottom/>
      <diagonal/>
    </border>
    <border>
      <left/>
      <right style="thin">
        <color indexed="64"/>
      </right>
      <top style="thin">
        <color theme="9" tint="0.3999755851924192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6" fontId="1" fillId="0" borderId="0" applyFont="0" applyFill="0" applyBorder="0" applyAlignment="0" applyProtection="0"/>
  </cellStyleXfs>
  <cellXfs count="53">
    <xf numFmtId="0" fontId="0" fillId="0" borderId="0" xfId="0"/>
    <xf numFmtId="0" fontId="4" fillId="0" borderId="0" xfId="0" applyFont="1"/>
    <xf numFmtId="0" fontId="5" fillId="3" borderId="1" xfId="0" applyFont="1" applyFill="1" applyBorder="1"/>
    <xf numFmtId="0" fontId="5" fillId="3" borderId="1" xfId="1" applyNumberFormat="1" applyFont="1" applyFill="1" applyBorder="1"/>
    <xf numFmtId="0" fontId="3" fillId="2" borderId="0" xfId="0" applyFont="1" applyFill="1" applyAlignment="1">
      <alignment horizontal="center" wrapText="1"/>
    </xf>
    <xf numFmtId="9" fontId="5" fillId="3" borderId="1" xfId="2" applyFont="1" applyFill="1" applyBorder="1"/>
    <xf numFmtId="164" fontId="0" fillId="0" borderId="1" xfId="0" applyNumberFormat="1" applyBorder="1"/>
    <xf numFmtId="0" fontId="0" fillId="4" borderId="11" xfId="0" applyFill="1" applyBorder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10" fontId="0" fillId="4" borderId="0" xfId="0" applyNumberFormat="1" applyFill="1"/>
    <xf numFmtId="10" fontId="0" fillId="4" borderId="14" xfId="0" applyNumberFormat="1" applyFill="1" applyBorder="1"/>
    <xf numFmtId="14" fontId="5" fillId="3" borderId="1" xfId="0" applyNumberFormat="1" applyFont="1" applyFill="1" applyBorder="1"/>
    <xf numFmtId="0" fontId="7" fillId="0" borderId="0" xfId="3" applyFont="1"/>
    <xf numFmtId="9" fontId="5" fillId="4" borderId="1" xfId="2" applyFont="1" applyFill="1" applyBorder="1"/>
    <xf numFmtId="14" fontId="5" fillId="4" borderId="1" xfId="0" applyNumberFormat="1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5" fillId="4" borderId="1" xfId="1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5" fillId="4" borderId="1" xfId="4" applyNumberFormat="1" applyFont="1" applyFill="1" applyBorder="1"/>
    <xf numFmtId="167" fontId="5" fillId="3" borderId="1" xfId="1" applyNumberFormat="1" applyFont="1" applyFill="1" applyBorder="1"/>
    <xf numFmtId="167" fontId="5" fillId="3" borderId="1" xfId="0" applyNumberFormat="1" applyFont="1" applyFill="1" applyBorder="1"/>
    <xf numFmtId="167" fontId="0" fillId="0" borderId="0" xfId="0" applyNumberFormat="1"/>
    <xf numFmtId="168" fontId="5" fillId="3" borderId="1" xfId="0" applyNumberFormat="1" applyFont="1" applyFill="1" applyBorder="1"/>
    <xf numFmtId="0" fontId="3" fillId="6" borderId="0" xfId="0" applyFont="1" applyFill="1" applyAlignment="1">
      <alignment horizontal="left"/>
    </xf>
    <xf numFmtId="0" fontId="3" fillId="6" borderId="0" xfId="0" applyFont="1" applyFill="1" applyAlignment="1">
      <alignment horizontal="center"/>
    </xf>
    <xf numFmtId="167" fontId="3" fillId="6" borderId="0" xfId="0" applyNumberFormat="1" applyFont="1" applyFill="1" applyAlignment="1">
      <alignment horizontal="center"/>
    </xf>
    <xf numFmtId="0" fontId="3" fillId="6" borderId="6" xfId="0" applyFont="1" applyFill="1" applyBorder="1"/>
    <xf numFmtId="0" fontId="3" fillId="6" borderId="2" xfId="0" applyFont="1" applyFill="1" applyBorder="1" applyAlignment="1">
      <alignment horizontal="center"/>
    </xf>
    <xf numFmtId="167" fontId="3" fillId="6" borderId="2" xfId="0" applyNumberFormat="1" applyFont="1" applyFill="1" applyBorder="1" applyAlignment="1">
      <alignment horizontal="center"/>
    </xf>
    <xf numFmtId="167" fontId="3" fillId="6" borderId="7" xfId="0" applyNumberFormat="1" applyFont="1" applyFill="1" applyBorder="1" applyAlignment="1">
      <alignment horizontal="right"/>
    </xf>
    <xf numFmtId="0" fontId="5" fillId="4" borderId="17" xfId="0" applyFont="1" applyFill="1" applyBorder="1"/>
    <xf numFmtId="0" fontId="5" fillId="3" borderId="17" xfId="0" applyFont="1" applyFill="1" applyBorder="1"/>
    <xf numFmtId="167" fontId="5" fillId="3" borderId="17" xfId="0" applyNumberFormat="1" applyFont="1" applyFill="1" applyBorder="1"/>
    <xf numFmtId="0" fontId="6" fillId="7" borderId="3" xfId="0" applyFont="1" applyFill="1" applyBorder="1" applyAlignment="1">
      <alignment horizontal="left" vertical="top"/>
    </xf>
    <xf numFmtId="0" fontId="6" fillId="7" borderId="4" xfId="0" applyFont="1" applyFill="1" applyBorder="1" applyAlignment="1">
      <alignment horizontal="left" vertical="top"/>
    </xf>
    <xf numFmtId="167" fontId="6" fillId="7" borderId="4" xfId="0" applyNumberFormat="1" applyFont="1" applyFill="1" applyBorder="1" applyAlignment="1">
      <alignment horizontal="left" vertical="top"/>
    </xf>
    <xf numFmtId="167" fontId="6" fillId="7" borderId="5" xfId="0" applyNumberFormat="1" applyFont="1" applyFill="1" applyBorder="1" applyAlignment="1">
      <alignment horizontal="left" vertical="top"/>
    </xf>
    <xf numFmtId="0" fontId="3" fillId="6" borderId="15" xfId="0" applyFont="1" applyFill="1" applyBorder="1" applyAlignment="1">
      <alignment horizontal="center" wrapText="1"/>
    </xf>
    <xf numFmtId="0" fontId="8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7" fontId="4" fillId="5" borderId="0" xfId="0" applyNumberFormat="1" applyFont="1" applyFill="1" applyAlignment="1">
      <alignment horizontal="center"/>
    </xf>
    <xf numFmtId="0" fontId="3" fillId="2" borderId="9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3" fillId="2" borderId="10" xfId="0" applyFont="1" applyFill="1" applyBorder="1" applyAlignment="1">
      <alignment horizontal="left" vertical="top"/>
    </xf>
    <xf numFmtId="0" fontId="0" fillId="4" borderId="11" xfId="0" applyFill="1" applyBorder="1" applyAlignment="1">
      <alignment horizontal="right" vertical="center" textRotation="90" wrapText="1"/>
    </xf>
    <xf numFmtId="0" fontId="0" fillId="4" borderId="13" xfId="0" applyFill="1" applyBorder="1" applyAlignment="1">
      <alignment horizontal="right" vertical="center" textRotation="90" wrapText="1"/>
    </xf>
    <xf numFmtId="0" fontId="0" fillId="4" borderId="0" xfId="0" applyFill="1" applyAlignment="1">
      <alignment horizontal="center"/>
    </xf>
    <xf numFmtId="0" fontId="0" fillId="4" borderId="12" xfId="0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5">
    <cellStyle name="Comma" xfId="4" builtinId="3"/>
    <cellStyle name="Currency" xfId="1" builtinId="4"/>
    <cellStyle name="Normal" xfId="0" builtinId="0"/>
    <cellStyle name="Percent" xfId="2" builtinId="5"/>
    <cellStyle name="Title" xfId="3" builtinId="15"/>
  </cellStyles>
  <dxfs count="19"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7" formatCode="&quot;£&quot;#,##0.00"/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7" formatCode="&quot;£&quot;#,##0.00"/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8" formatCode="0.0"/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3" tint="-0.49998474074526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CC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Chicken Sales Revenue by Menu Item.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4"/>
          <c:tx>
            <c:strRef>
              <c:f>ChickenSales!$F$5</c:f>
              <c:strCache>
                <c:ptCount val="1"/>
                <c:pt idx="0">
                  <c:v>Total
Revenue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ChickenSales!$A$6:$A$11</c:f>
              <c:strCache>
                <c:ptCount val="6"/>
                <c:pt idx="0">
                  <c:v>Chicken Wrap</c:v>
                </c:pt>
                <c:pt idx="1">
                  <c:v>Cajun Chicken</c:v>
                </c:pt>
                <c:pt idx="2">
                  <c:v>Chicken Caliente</c:v>
                </c:pt>
                <c:pt idx="3">
                  <c:v>Chicken Fajitas</c:v>
                </c:pt>
                <c:pt idx="4">
                  <c:v>Mesquite Chicken</c:v>
                </c:pt>
                <c:pt idx="5">
                  <c:v>Pasta with Chicken</c:v>
                </c:pt>
              </c:strCache>
            </c:strRef>
          </c:cat>
          <c:val>
            <c:numRef>
              <c:f>ChickenSales!$F$6:$F$11</c:f>
              <c:numCache>
                <c:formatCode>"£"#,##0.00</c:formatCode>
                <c:ptCount val="6"/>
                <c:pt idx="0">
                  <c:v>22076.5</c:v>
                </c:pt>
                <c:pt idx="1">
                  <c:v>28358</c:v>
                </c:pt>
                <c:pt idx="2">
                  <c:v>25270</c:v>
                </c:pt>
                <c:pt idx="3">
                  <c:v>67340</c:v>
                </c:pt>
                <c:pt idx="4">
                  <c:v>43654</c:v>
                </c:pt>
                <c:pt idx="5">
                  <c:v>28019.25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04-40FB-BB82-543767D1DA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1803935"/>
        <c:axId val="1617967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ChickenSales!$B$5</c15:sqref>
                        </c15:formulaRef>
                      </c:ext>
                    </c:extLst>
                    <c:strCache>
                      <c:ptCount val="1"/>
                      <c:pt idx="0">
                        <c:v>Total Qty Projected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ChickenSales!$A$6:$A$11</c15:sqref>
                        </c15:formulaRef>
                      </c:ext>
                    </c:extLst>
                    <c:strCache>
                      <c:ptCount val="6"/>
                      <c:pt idx="0">
                        <c:v>Chicken Wrap</c:v>
                      </c:pt>
                      <c:pt idx="1">
                        <c:v>Cajun Chicken</c:v>
                      </c:pt>
                      <c:pt idx="2">
                        <c:v>Chicken Caliente</c:v>
                      </c:pt>
                      <c:pt idx="3">
                        <c:v>Chicken Fajitas</c:v>
                      </c:pt>
                      <c:pt idx="4">
                        <c:v>Mesquite Chicken</c:v>
                      </c:pt>
                      <c:pt idx="5">
                        <c:v>Pasta with Chicken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ChickenSales!$B$6:$B$11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1394</c:v>
                      </c:pt>
                      <c:pt idx="1">
                        <c:v>1286</c:v>
                      </c:pt>
                      <c:pt idx="2">
                        <c:v>648</c:v>
                      </c:pt>
                      <c:pt idx="3">
                        <c:v>2228</c:v>
                      </c:pt>
                      <c:pt idx="4">
                        <c:v>1541</c:v>
                      </c:pt>
                      <c:pt idx="5">
                        <c:v>1652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04-40FB-BB82-543767D1DA6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ChickenSales!$C$5</c15:sqref>
                        </c15:formulaRef>
                      </c:ext>
                    </c:extLst>
                    <c:strCache>
                      <c:ptCount val="1"/>
                      <c:pt idx="0">
                        <c:v>Total
Qty Sold</c:v>
                      </c:pt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ChickenSales!$A$6:$A$11</c15:sqref>
                        </c15:formulaRef>
                      </c:ext>
                    </c:extLst>
                    <c:strCache>
                      <c:ptCount val="6"/>
                      <c:pt idx="0">
                        <c:v>Chicken Wrap</c:v>
                      </c:pt>
                      <c:pt idx="1">
                        <c:v>Cajun Chicken</c:v>
                      </c:pt>
                      <c:pt idx="2">
                        <c:v>Chicken Caliente</c:v>
                      </c:pt>
                      <c:pt idx="3">
                        <c:v>Chicken Fajitas</c:v>
                      </c:pt>
                      <c:pt idx="4">
                        <c:v>Mesquite Chicken</c:v>
                      </c:pt>
                      <c:pt idx="5">
                        <c:v>Pasta with Chicken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ChickenSales!$C$6:$C$11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1318</c:v>
                      </c:pt>
                      <c:pt idx="1">
                        <c:v>1289</c:v>
                      </c:pt>
                      <c:pt idx="2">
                        <c:v>722</c:v>
                      </c:pt>
                      <c:pt idx="3">
                        <c:v>2072</c:v>
                      </c:pt>
                      <c:pt idx="4">
                        <c:v>1679</c:v>
                      </c:pt>
                      <c:pt idx="5">
                        <c:v>1779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04-40FB-BB82-543767D1DA6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ChickenSales!$D$5</c15:sqref>
                        </c15:formulaRef>
                      </c:ext>
                    </c:extLst>
                    <c:strCache>
                      <c:ptCount val="1"/>
                      <c:pt idx="0">
                        <c:v>Avg Monthly Qty Sold</c:v>
                      </c:pt>
                    </c:strCache>
                  </c:strRef>
                </c:tx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ChickenSales!$A$6:$A$11</c15:sqref>
                        </c15:formulaRef>
                      </c:ext>
                    </c:extLst>
                    <c:strCache>
                      <c:ptCount val="6"/>
                      <c:pt idx="0">
                        <c:v>Chicken Wrap</c:v>
                      </c:pt>
                      <c:pt idx="1">
                        <c:v>Cajun Chicken</c:v>
                      </c:pt>
                      <c:pt idx="2">
                        <c:v>Chicken Caliente</c:v>
                      </c:pt>
                      <c:pt idx="3">
                        <c:v>Chicken Fajitas</c:v>
                      </c:pt>
                      <c:pt idx="4">
                        <c:v>Mesquite Chicken</c:v>
                      </c:pt>
                      <c:pt idx="5">
                        <c:v>Pasta with Chicken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ChickenSales!$D$6:$D$11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329.5</c:v>
                      </c:pt>
                      <c:pt idx="1">
                        <c:v>322.25</c:v>
                      </c:pt>
                      <c:pt idx="2">
                        <c:v>180.5</c:v>
                      </c:pt>
                      <c:pt idx="3">
                        <c:v>518</c:v>
                      </c:pt>
                      <c:pt idx="4">
                        <c:v>419.75</c:v>
                      </c:pt>
                      <c:pt idx="5">
                        <c:v>444.75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04-40FB-BB82-543767D1DA6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ChickenSales!$E$5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spPr>
                  <a:solidFill>
                    <a:schemeClr val="accent4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ChickenSales!$A$6:$A$11</c15:sqref>
                        </c15:formulaRef>
                      </c:ext>
                    </c:extLst>
                    <c:strCache>
                      <c:ptCount val="6"/>
                      <c:pt idx="0">
                        <c:v>Chicken Wrap</c:v>
                      </c:pt>
                      <c:pt idx="1">
                        <c:v>Cajun Chicken</c:v>
                      </c:pt>
                      <c:pt idx="2">
                        <c:v>Chicken Caliente</c:v>
                      </c:pt>
                      <c:pt idx="3">
                        <c:v>Chicken Fajitas</c:v>
                      </c:pt>
                      <c:pt idx="4">
                        <c:v>Mesquite Chicken</c:v>
                      </c:pt>
                      <c:pt idx="5">
                        <c:v>Pasta with Chicken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ChickenSales!$E$6:$E$11</c15:sqref>
                        </c15:formulaRef>
                      </c:ext>
                    </c:extLst>
                    <c:numCache>
                      <c:formatCode>"£"#,##0.00</c:formatCode>
                      <c:ptCount val="6"/>
                      <c:pt idx="0">
                        <c:v>16.75</c:v>
                      </c:pt>
                      <c:pt idx="1">
                        <c:v>22</c:v>
                      </c:pt>
                      <c:pt idx="2">
                        <c:v>35</c:v>
                      </c:pt>
                      <c:pt idx="3">
                        <c:v>32.5</c:v>
                      </c:pt>
                      <c:pt idx="4">
                        <c:v>26</c:v>
                      </c:pt>
                      <c:pt idx="5">
                        <c:v>15.75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04-40FB-BB82-543767D1DA64}"/>
                  </c:ext>
                </c:extLst>
              </c15:ser>
            </c15:filteredBarSeries>
          </c:ext>
        </c:extLst>
      </c:barChart>
      <c:catAx>
        <c:axId val="161803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6735"/>
        <c:crosses val="autoZero"/>
        <c:auto val="1"/>
        <c:lblAlgn val="ctr"/>
        <c:lblOffset val="100"/>
        <c:noMultiLvlLbl val="0"/>
      </c:catAx>
      <c:valAx>
        <c:axId val="1617967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151645766355022"/>
          <c:y val="0.9066383710396595"/>
          <c:w val="0.22929008079307059"/>
          <c:h val="7.6764122202084006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Chicken Sales Revenue by Menu Item.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4"/>
          <c:tx>
            <c:strRef>
              <c:f>'ChickenSales (2)'!$F$5</c:f>
              <c:strCache>
                <c:ptCount val="1"/>
                <c:pt idx="0">
                  <c:v>Total
Revenue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'ChickenSales (2)'!$A$6:$A$11</c:f>
              <c:strCache>
                <c:ptCount val="5"/>
                <c:pt idx="0">
                  <c:v>Chicken Fajitas</c:v>
                </c:pt>
                <c:pt idx="1">
                  <c:v>Chicken Wrap</c:v>
                </c:pt>
                <c:pt idx="2">
                  <c:v>Cajun Chicken</c:v>
                </c:pt>
                <c:pt idx="3">
                  <c:v>Mesquite Chicken</c:v>
                </c:pt>
                <c:pt idx="4">
                  <c:v>Chicken Caliente</c:v>
                </c:pt>
              </c:strCache>
            </c:strRef>
          </c:cat>
          <c:val>
            <c:numRef>
              <c:f>'ChickenSales (2)'!$F$6:$F$11</c:f>
              <c:numCache>
                <c:formatCode>"£"#,##0.00</c:formatCode>
                <c:ptCount val="5"/>
                <c:pt idx="0">
                  <c:v>42835</c:v>
                </c:pt>
                <c:pt idx="1">
                  <c:v>21590.75</c:v>
                </c:pt>
                <c:pt idx="2">
                  <c:v>15884</c:v>
                </c:pt>
                <c:pt idx="3">
                  <c:v>43654</c:v>
                </c:pt>
                <c:pt idx="4">
                  <c:v>62265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8-4694-AF60-2D4B95B9DE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1803935"/>
        <c:axId val="1617967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'ChickenSales (2)'!$B$5</c15:sqref>
                        </c15:formulaRef>
                      </c:ext>
                    </c:extLst>
                    <c:strCache>
                      <c:ptCount val="1"/>
                      <c:pt idx="0">
                        <c:v>Total Qty Projected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'ChickenSales (2)'!$A$6:$A$11</c15:sqref>
                        </c15:formulaRef>
                      </c:ext>
                    </c:extLst>
                    <c:strCache>
                      <c:ptCount val="5"/>
                      <c:pt idx="0">
                        <c:v>Chicken Fajitas</c:v>
                      </c:pt>
                      <c:pt idx="1">
                        <c:v>Chicken Wrap</c:v>
                      </c:pt>
                      <c:pt idx="2">
                        <c:v>Cajun Chicken</c:v>
                      </c:pt>
                      <c:pt idx="3">
                        <c:v>Mesquite Chicken</c:v>
                      </c:pt>
                      <c:pt idx="4">
                        <c:v>Chicken Caliente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'ChickenSales (2)'!$B$6:$B$11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1394</c:v>
                      </c:pt>
                      <c:pt idx="1">
                        <c:v>1286</c:v>
                      </c:pt>
                      <c:pt idx="2">
                        <c:v>648</c:v>
                      </c:pt>
                      <c:pt idx="3">
                        <c:v>1541</c:v>
                      </c:pt>
                      <c:pt idx="4">
                        <c:v>1652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438-4694-AF60-2D4B95B9DE6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'ChickenSales (2)'!$C$5</c15:sqref>
                        </c15:formulaRef>
                      </c:ext>
                    </c:extLst>
                    <c:strCache>
                      <c:ptCount val="1"/>
                      <c:pt idx="0">
                        <c:v>Total
Qty Sold</c:v>
                      </c:pt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'ChickenSales (2)'!$A$6:$A$11</c15:sqref>
                        </c15:formulaRef>
                      </c:ext>
                    </c:extLst>
                    <c:strCache>
                      <c:ptCount val="5"/>
                      <c:pt idx="0">
                        <c:v>Chicken Fajitas</c:v>
                      </c:pt>
                      <c:pt idx="1">
                        <c:v>Chicken Wrap</c:v>
                      </c:pt>
                      <c:pt idx="2">
                        <c:v>Cajun Chicken</c:v>
                      </c:pt>
                      <c:pt idx="3">
                        <c:v>Mesquite Chicken</c:v>
                      </c:pt>
                      <c:pt idx="4">
                        <c:v>Chicken Caliente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'ChickenSales (2)'!$C$6:$C$11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1318</c:v>
                      </c:pt>
                      <c:pt idx="1">
                        <c:v>1289</c:v>
                      </c:pt>
                      <c:pt idx="2">
                        <c:v>722</c:v>
                      </c:pt>
                      <c:pt idx="3">
                        <c:v>1679</c:v>
                      </c:pt>
                      <c:pt idx="4">
                        <c:v>1779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438-4694-AF60-2D4B95B9DE6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'ChickenSales (2)'!$D$5</c15:sqref>
                        </c15:formulaRef>
                      </c:ext>
                    </c:extLst>
                    <c:strCache>
                      <c:ptCount val="1"/>
                      <c:pt idx="0">
                        <c:v>Avg Monthly Qty Sold</c:v>
                      </c:pt>
                    </c:strCache>
                  </c:strRef>
                </c:tx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'ChickenSales (2)'!$A$6:$A$11</c15:sqref>
                        </c15:formulaRef>
                      </c:ext>
                    </c:extLst>
                    <c:strCache>
                      <c:ptCount val="5"/>
                      <c:pt idx="0">
                        <c:v>Chicken Fajitas</c:v>
                      </c:pt>
                      <c:pt idx="1">
                        <c:v>Chicken Wrap</c:v>
                      </c:pt>
                      <c:pt idx="2">
                        <c:v>Cajun Chicken</c:v>
                      </c:pt>
                      <c:pt idx="3">
                        <c:v>Mesquite Chicken</c:v>
                      </c:pt>
                      <c:pt idx="4">
                        <c:v>Chicken Caliente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'ChickenSales (2)'!$D$6:$D$11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329.5</c:v>
                      </c:pt>
                      <c:pt idx="1">
                        <c:v>322.25</c:v>
                      </c:pt>
                      <c:pt idx="2">
                        <c:v>180.5</c:v>
                      </c:pt>
                      <c:pt idx="3">
                        <c:v>419.75</c:v>
                      </c:pt>
                      <c:pt idx="4">
                        <c:v>444.75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438-4694-AF60-2D4B95B9DE6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'ChickenSales (2)'!$E$5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spPr>
                  <a:solidFill>
                    <a:schemeClr val="accent4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'ChickenSales (2)'!$A$6:$A$11</c15:sqref>
                        </c15:formulaRef>
                      </c:ext>
                    </c:extLst>
                    <c:strCache>
                      <c:ptCount val="5"/>
                      <c:pt idx="0">
                        <c:v>Chicken Fajitas</c:v>
                      </c:pt>
                      <c:pt idx="1">
                        <c:v>Chicken Wrap</c:v>
                      </c:pt>
                      <c:pt idx="2">
                        <c:v>Cajun Chicken</c:v>
                      </c:pt>
                      <c:pt idx="3">
                        <c:v>Mesquite Chicken</c:v>
                      </c:pt>
                      <c:pt idx="4">
                        <c:v>Chicken Caliente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'ChickenSales (2)'!$E$6:$E$11</c15:sqref>
                        </c15:formulaRef>
                      </c:ext>
                    </c:extLst>
                    <c:numCache>
                      <c:formatCode>"£"#,##0.00</c:formatCode>
                      <c:ptCount val="5"/>
                      <c:pt idx="0">
                        <c:v>32.5</c:v>
                      </c:pt>
                      <c:pt idx="1">
                        <c:v>16.75</c:v>
                      </c:pt>
                      <c:pt idx="2">
                        <c:v>22</c:v>
                      </c:pt>
                      <c:pt idx="3">
                        <c:v>26</c:v>
                      </c:pt>
                      <c:pt idx="4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438-4694-AF60-2D4B95B9DE6A}"/>
                  </c:ext>
                </c:extLst>
              </c15:ser>
            </c15:filteredBarSeries>
          </c:ext>
        </c:extLst>
      </c:barChart>
      <c:catAx>
        <c:axId val="161803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6735"/>
        <c:crosses val="autoZero"/>
        <c:auto val="1"/>
        <c:lblAlgn val="ctr"/>
        <c:lblOffset val="100"/>
        <c:noMultiLvlLbl val="0"/>
      </c:catAx>
      <c:valAx>
        <c:axId val="1617967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4A043F-20EB-A888-204F-85605F513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190624" cy="1095375"/>
        </a:xfrm>
        <a:prstGeom prst="rect">
          <a:avLst/>
        </a:prstGeom>
      </xdr:spPr>
    </xdr:pic>
    <xdr:clientData/>
  </xdr:twoCellAnchor>
  <xdr:twoCellAnchor>
    <xdr:from>
      <xdr:col>6</xdr:col>
      <xdr:colOff>19056</xdr:colOff>
      <xdr:row>11</xdr:row>
      <xdr:rowOff>190499</xdr:rowOff>
    </xdr:from>
    <xdr:to>
      <xdr:col>14</xdr:col>
      <xdr:colOff>600075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D44C5A-E957-4B78-8807-FC822BE7C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</xdr:col>
      <xdr:colOff>9524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4C33A3-6CAB-4091-9378-41478B1F9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1190624" cy="1095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A7EEDC-BEFA-4DDA-BC54-F34F6C5AF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190624" cy="1095375"/>
        </a:xfrm>
        <a:prstGeom prst="rect">
          <a:avLst/>
        </a:prstGeom>
      </xdr:spPr>
    </xdr:pic>
    <xdr:clientData/>
  </xdr:twoCellAnchor>
  <xdr:twoCellAnchor>
    <xdr:from>
      <xdr:col>6</xdr:col>
      <xdr:colOff>19056</xdr:colOff>
      <xdr:row>11</xdr:row>
      <xdr:rowOff>190499</xdr:rowOff>
    </xdr:from>
    <xdr:to>
      <xdr:col>14</xdr:col>
      <xdr:colOff>581025</xdr:colOff>
      <xdr:row>35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1F8528-DCF4-45F9-96A3-245D618D6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ojeed amuda" id="{3C302DC5-328D-469E-BDAD-FDAEDF83F6C7}" userId="818acfddb9bbb6a3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B252FB-1FE3-4D60-A7F4-7B8C715831A4}" name="Table1" displayName="Table1" ref="A5:I12" totalsRowCount="1" headerRowDxfId="18">
  <autoFilter ref="A5:I11" xr:uid="{BBB252FB-1FE3-4D60-A7F4-7B8C715831A4}">
    <filterColumn colId="6">
      <top10 val="5" filterVal="0.94548063127690096"/>
    </filterColumn>
  </autoFilter>
  <sortState xmlns:xlrd2="http://schemas.microsoft.com/office/spreadsheetml/2017/richdata2" ref="A6:I11">
    <sortCondition ref="G5:G11"/>
  </sortState>
  <tableColumns count="9">
    <tableColumn id="1" xr3:uid="{F61F68A2-7B91-4955-B76D-5AF815880630}" name="Menu Item" totalsRowLabel="Total" dataDxfId="17" totalsRowDxfId="16"/>
    <tableColumn id="2" xr3:uid="{1211952D-34C8-4651-89CF-CFFB032DA4E0}" name="Total Qty Projected" totalsRowFunction="sum" dataDxfId="15" totalsRowDxfId="14" dataCellStyle="Currency">
      <calculatedColumnFormula>SUM(B24:E24)</calculatedColumnFormula>
    </tableColumn>
    <tableColumn id="3" xr3:uid="{9F0F7698-F996-4DD0-BF23-9F14C2AD2D44}" name="Total_x000a_Qty Sold" totalsRowFunction="sum" dataDxfId="13" totalsRowDxfId="12">
      <calculatedColumnFormula>SUM(B15:E15)</calculatedColumnFormula>
    </tableColumn>
    <tableColumn id="4" xr3:uid="{24EF86EB-0DA2-4C24-9FDB-C7AEB5BD8F21}" name="Avg Monthly Qty Sold" dataDxfId="11" totalsRowDxfId="10">
      <calculatedColumnFormula>AVERAGE(B15:E15)</calculatedColumnFormula>
    </tableColumn>
    <tableColumn id="5" xr3:uid="{F99BD34F-6F40-41EA-BA02-B5B9E592EBFC}" name="Price" dataDxfId="9" totalsRowDxfId="8" dataCellStyle="Currency" totalsRowCellStyle="Currency"/>
    <tableColumn id="6" xr3:uid="{CA8813A9-0EEB-44B4-AF83-B7DD4FC012B2}" name="Total_x000a_Revenue" totalsRowFunction="sum" dataDxfId="7" totalsRowDxfId="6">
      <calculatedColumnFormula>C6*E6</calculatedColumnFormula>
    </tableColumn>
    <tableColumn id="7" xr3:uid="{CA6C9120-DA12-4266-85F2-FE979EFC0A39}" name="% of Projection" dataDxfId="5" totalsRowDxfId="4" dataCellStyle="Percent" totalsRowCellStyle="Percent">
      <calculatedColumnFormula>C6/B6</calculatedColumnFormula>
    </tableColumn>
    <tableColumn id="8" xr3:uid="{6F25F789-B585-4BB3-9ABE-C6BBAE7B434A}" name="Top Performer" dataDxfId="3" totalsRowDxfId="2">
      <calculatedColumnFormula>IF($F6=MAX($F$6:$F$11), "Best Item", "")</calculatedColumnFormula>
    </tableColumn>
    <tableColumn id="9" xr3:uid="{A7208C7C-DB1D-4256-ADFF-D5747391D019}" name="Next On Sale" totalsRowFunction="count">
      <calculatedColumnFormula>IF(OR($G6&lt;L$6, $F6=MIN($F$6:$F$11)), "On Sale",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4-09-28T21:53:36.35" personId="{3C302DC5-328D-469E-BDAD-FDAEDF83F6C7}" id="{0AFC961B-50B3-431F-A05F-EA2C4AD5B9E2}">
    <text>Winner!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7"/>
  <sheetViews>
    <sheetView workbookViewId="0">
      <selection activeCell="F6" sqref="F6"/>
    </sheetView>
  </sheetViews>
  <sheetFormatPr defaultRowHeight="15" x14ac:dyDescent="0.25"/>
  <cols>
    <col min="1" max="1" width="20.85546875" bestFit="1" customWidth="1"/>
    <col min="2" max="2" width="18" customWidth="1"/>
  </cols>
  <sheetData>
    <row r="2" spans="1:2" x14ac:dyDescent="0.25">
      <c r="A2" s="4" t="s">
        <v>17</v>
      </c>
      <c r="B2" s="4" t="s">
        <v>2</v>
      </c>
    </row>
    <row r="3" spans="1:2" x14ac:dyDescent="0.25">
      <c r="A3" s="17" t="s">
        <v>14</v>
      </c>
      <c r="B3" s="21">
        <v>24</v>
      </c>
    </row>
    <row r="4" spans="1:2" x14ac:dyDescent="0.25">
      <c r="A4" s="17" t="s">
        <v>16</v>
      </c>
      <c r="B4" s="21">
        <v>18.75</v>
      </c>
    </row>
    <row r="5" spans="1:2" x14ac:dyDescent="0.25">
      <c r="A5" s="17" t="s">
        <v>42</v>
      </c>
      <c r="B5" s="21">
        <v>19.5</v>
      </c>
    </row>
    <row r="6" spans="1:2" x14ac:dyDescent="0.25">
      <c r="A6" s="17" t="s">
        <v>10</v>
      </c>
      <c r="B6" s="21">
        <v>21</v>
      </c>
    </row>
    <row r="7" spans="1:2" x14ac:dyDescent="0.25">
      <c r="A7" s="17" t="s">
        <v>25</v>
      </c>
      <c r="B7" s="21">
        <v>15.75</v>
      </c>
    </row>
    <row r="8" spans="1:2" x14ac:dyDescent="0.25">
      <c r="A8" s="17" t="s">
        <v>27</v>
      </c>
      <c r="B8" s="21">
        <v>26</v>
      </c>
    </row>
    <row r="9" spans="1:2" x14ac:dyDescent="0.25">
      <c r="A9" s="17" t="s">
        <v>9</v>
      </c>
      <c r="B9" s="21">
        <v>21.5</v>
      </c>
    </row>
    <row r="10" spans="1:2" x14ac:dyDescent="0.25">
      <c r="A10" s="17" t="s">
        <v>13</v>
      </c>
      <c r="B10" s="21">
        <v>23.75</v>
      </c>
    </row>
    <row r="11" spans="1:2" x14ac:dyDescent="0.25">
      <c r="A11" s="17" t="s">
        <v>15</v>
      </c>
      <c r="B11" s="21">
        <v>17.5</v>
      </c>
    </row>
    <row r="12" spans="1:2" x14ac:dyDescent="0.25">
      <c r="A12" s="17" t="s">
        <v>11</v>
      </c>
      <c r="B12" s="21">
        <v>19</v>
      </c>
    </row>
    <row r="13" spans="1:2" x14ac:dyDescent="0.25">
      <c r="A13" s="17" t="s">
        <v>7</v>
      </c>
      <c r="B13" s="21">
        <v>16.75</v>
      </c>
    </row>
    <row r="14" spans="1:2" x14ac:dyDescent="0.25">
      <c r="A14" s="17" t="s">
        <v>6</v>
      </c>
      <c r="B14" s="21">
        <v>32.5</v>
      </c>
    </row>
    <row r="15" spans="1:2" x14ac:dyDescent="0.25">
      <c r="A15" s="17" t="s">
        <v>5</v>
      </c>
      <c r="B15" s="21">
        <v>35</v>
      </c>
    </row>
    <row r="16" spans="1:2" x14ac:dyDescent="0.25">
      <c r="A16" s="17" t="s">
        <v>26</v>
      </c>
      <c r="B16" s="21">
        <v>22</v>
      </c>
    </row>
    <row r="17" spans="1:2" x14ac:dyDescent="0.25">
      <c r="A17" s="17" t="s">
        <v>12</v>
      </c>
      <c r="B17" s="21">
        <v>28.5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abSelected="1" workbookViewId="0">
      <pane xSplit="1" topLeftCell="B1" activePane="topRight" state="frozen"/>
      <selection pane="topRight" activeCell="Q3" sqref="Q3"/>
    </sheetView>
  </sheetViews>
  <sheetFormatPr defaultRowHeight="15" x14ac:dyDescent="0.25"/>
  <cols>
    <col min="1" max="1" width="17.85546875" bestFit="1" customWidth="1"/>
    <col min="2" max="2" width="18.28515625" bestFit="1" customWidth="1"/>
    <col min="3" max="3" width="21" bestFit="1" customWidth="1"/>
    <col min="4" max="4" width="20.42578125" bestFit="1" customWidth="1"/>
    <col min="5" max="5" width="8.7109375" style="24" bestFit="1" customWidth="1"/>
    <col min="6" max="6" width="14.5703125" style="24" bestFit="1" customWidth="1"/>
    <col min="7" max="7" width="14.5703125" bestFit="1" customWidth="1"/>
    <col min="8" max="8" width="14" customWidth="1"/>
    <col min="9" max="9" width="12.42578125" bestFit="1" customWidth="1"/>
    <col min="10" max="10" width="3.42578125" customWidth="1"/>
    <col min="11" max="11" width="14.140625" bestFit="1" customWidth="1"/>
    <col min="12" max="12" width="10.7109375" bestFit="1" customWidth="1"/>
    <col min="17" max="17" width="26.85546875" bestFit="1" customWidth="1"/>
    <col min="18" max="18" width="10.5703125" bestFit="1" customWidth="1"/>
  </cols>
  <sheetData>
    <row r="1" spans="1:12" ht="85.5" customHeight="1" x14ac:dyDescent="0.25">
      <c r="H1" s="1" t="s">
        <v>22</v>
      </c>
      <c r="I1" s="13">
        <f ca="1">TODAY()</f>
        <v>45564</v>
      </c>
    </row>
    <row r="2" spans="1:12" ht="15.75" customHeight="1" x14ac:dyDescent="0.25"/>
    <row r="3" spans="1:12" ht="24" customHeight="1" x14ac:dyDescent="0.35">
      <c r="A3" s="41" t="s">
        <v>23</v>
      </c>
      <c r="B3" s="42"/>
      <c r="C3" s="42"/>
      <c r="D3" s="42"/>
      <c r="E3" s="43"/>
      <c r="F3" s="43"/>
      <c r="G3" s="42"/>
      <c r="H3" s="42"/>
      <c r="I3" s="42"/>
    </row>
    <row r="4" spans="1:12" ht="32.25" customHeight="1" x14ac:dyDescent="0.25"/>
    <row r="5" spans="1:12" x14ac:dyDescent="0.25">
      <c r="A5" s="26" t="s">
        <v>0</v>
      </c>
      <c r="B5" s="27" t="s">
        <v>4</v>
      </c>
      <c r="C5" s="27" t="s">
        <v>3</v>
      </c>
      <c r="D5" s="27" t="s">
        <v>41</v>
      </c>
      <c r="E5" s="28" t="s">
        <v>2</v>
      </c>
      <c r="F5" s="28" t="s">
        <v>1</v>
      </c>
      <c r="G5" s="27" t="s">
        <v>24</v>
      </c>
      <c r="H5" s="27" t="s">
        <v>18</v>
      </c>
      <c r="I5" s="27" t="s">
        <v>19</v>
      </c>
      <c r="K5" s="40" t="s">
        <v>35</v>
      </c>
      <c r="L5" s="40"/>
    </row>
    <row r="6" spans="1:12" x14ac:dyDescent="0.25">
      <c r="A6" s="17" t="s">
        <v>7</v>
      </c>
      <c r="B6" s="3">
        <f>SUM(B24:E24)</f>
        <v>1394</v>
      </c>
      <c r="C6" s="2">
        <f>SUM(B15:E15)</f>
        <v>1318</v>
      </c>
      <c r="D6" s="25">
        <f>AVERAGE(B15:E15)</f>
        <v>329.5</v>
      </c>
      <c r="E6" s="22">
        <f>VLOOKUP('Lookup Table'!A13,price,2,FALSE)</f>
        <v>16.75</v>
      </c>
      <c r="F6" s="23">
        <f>C6*E6</f>
        <v>22076.5</v>
      </c>
      <c r="G6" s="5">
        <f>C6/B6</f>
        <v>0.94548063127690096</v>
      </c>
      <c r="H6" s="2" t="str">
        <f>IF($F6=MAX($F$6:$F$11), "Best Item", "")</f>
        <v/>
      </c>
      <c r="I6" t="str">
        <f>IF(OR($G6&lt;L$6, $F6=MIN($F$6:$F$11)), "On Sale", "")</f>
        <v>On Sale</v>
      </c>
      <c r="K6" s="17" t="s">
        <v>43</v>
      </c>
      <c r="L6" s="15">
        <v>0.93</v>
      </c>
    </row>
    <row r="7" spans="1:12" x14ac:dyDescent="0.25">
      <c r="A7" s="17" t="s">
        <v>26</v>
      </c>
      <c r="B7" s="3">
        <f t="shared" ref="B7:B11" si="0">SUM(B25:E25)</f>
        <v>1286</v>
      </c>
      <c r="C7" s="2">
        <f t="shared" ref="C7:C11" si="1">SUM(B16:E16)</f>
        <v>1289</v>
      </c>
      <c r="D7" s="25">
        <f t="shared" ref="D7:D11" si="2">AVERAGE(B16:E16)</f>
        <v>322.25</v>
      </c>
      <c r="E7" s="22">
        <f>VLOOKUP('Lookup Table'!A16,price,2,FALSE)</f>
        <v>22</v>
      </c>
      <c r="F7" s="23">
        <f t="shared" ref="F7:F11" si="3">C7*E7</f>
        <v>28358</v>
      </c>
      <c r="G7" s="5">
        <f t="shared" ref="G7:G11" si="4">C7/B7</f>
        <v>1.0023328149300155</v>
      </c>
      <c r="H7" s="2" t="str">
        <f t="shared" ref="H7:H11" si="5">IF($F7=MAX($F$6:$F$11), "Best Item", "")</f>
        <v/>
      </c>
      <c r="I7" t="str">
        <f t="shared" ref="I7:I11" si="6">IF(OR($G7&lt;L$6, $F7=MIN($F$6:$F$11)), "On Sale", "")</f>
        <v/>
      </c>
      <c r="K7" s="17" t="s">
        <v>33</v>
      </c>
      <c r="L7" s="16">
        <v>42675</v>
      </c>
    </row>
    <row r="8" spans="1:12" x14ac:dyDescent="0.25">
      <c r="A8" s="17" t="s">
        <v>5</v>
      </c>
      <c r="B8" s="3">
        <f t="shared" si="0"/>
        <v>648</v>
      </c>
      <c r="C8" s="2">
        <f t="shared" si="1"/>
        <v>722</v>
      </c>
      <c r="D8" s="25">
        <f t="shared" si="2"/>
        <v>180.5</v>
      </c>
      <c r="E8" s="22">
        <f>VLOOKUP('Lookup Table'!A15,price,2,FALSE)</f>
        <v>35</v>
      </c>
      <c r="F8" s="23">
        <f t="shared" si="3"/>
        <v>25270</v>
      </c>
      <c r="G8" s="5">
        <f t="shared" si="4"/>
        <v>1.1141975308641976</v>
      </c>
      <c r="H8" s="2" t="str">
        <f t="shared" si="5"/>
        <v/>
      </c>
      <c r="I8" t="str">
        <f t="shared" si="6"/>
        <v/>
      </c>
      <c r="K8" s="17" t="s">
        <v>34</v>
      </c>
      <c r="L8" s="16">
        <v>42734</v>
      </c>
    </row>
    <row r="9" spans="1:12" x14ac:dyDescent="0.25">
      <c r="A9" s="17" t="s">
        <v>6</v>
      </c>
      <c r="B9" s="3">
        <f t="shared" si="0"/>
        <v>2228</v>
      </c>
      <c r="C9" s="2">
        <f t="shared" si="1"/>
        <v>2072</v>
      </c>
      <c r="D9" s="25">
        <f t="shared" si="2"/>
        <v>518</v>
      </c>
      <c r="E9" s="22">
        <f>VLOOKUP('Lookup Table'!A14,price,2,FALSE)</f>
        <v>32.5</v>
      </c>
      <c r="F9" s="23">
        <f t="shared" si="3"/>
        <v>67340</v>
      </c>
      <c r="G9" s="5">
        <f t="shared" si="4"/>
        <v>0.9299820466786356</v>
      </c>
      <c r="H9" s="2" t="str">
        <f t="shared" si="5"/>
        <v>Best Item</v>
      </c>
      <c r="I9" t="str">
        <f t="shared" si="6"/>
        <v>On Sale</v>
      </c>
      <c r="K9" s="17" t="s">
        <v>36</v>
      </c>
      <c r="L9" s="2">
        <f>L8 - L7</f>
        <v>59</v>
      </c>
    </row>
    <row r="10" spans="1:12" x14ac:dyDescent="0.25">
      <c r="A10" s="17" t="s">
        <v>27</v>
      </c>
      <c r="B10" s="3">
        <f t="shared" si="0"/>
        <v>1541</v>
      </c>
      <c r="C10" s="2">
        <f t="shared" si="1"/>
        <v>1679</v>
      </c>
      <c r="D10" s="25">
        <f t="shared" si="2"/>
        <v>419.75</v>
      </c>
      <c r="E10" s="22">
        <f>VLOOKUP('Lookup Table'!A8,price,2,FALSE)</f>
        <v>26</v>
      </c>
      <c r="F10" s="23">
        <f t="shared" si="3"/>
        <v>43654</v>
      </c>
      <c r="G10" s="5">
        <f t="shared" si="4"/>
        <v>1.0895522388059702</v>
      </c>
      <c r="H10" s="2" t="str">
        <f t="shared" si="5"/>
        <v/>
      </c>
      <c r="I10" t="str">
        <f t="shared" si="6"/>
        <v/>
      </c>
    </row>
    <row r="11" spans="1:12" x14ac:dyDescent="0.25">
      <c r="A11" s="17" t="s">
        <v>25</v>
      </c>
      <c r="B11" s="3">
        <f t="shared" si="0"/>
        <v>1652</v>
      </c>
      <c r="C11" s="2">
        <f t="shared" si="1"/>
        <v>1779</v>
      </c>
      <c r="D11" s="25">
        <f t="shared" si="2"/>
        <v>444.75</v>
      </c>
      <c r="E11" s="22">
        <f>VLOOKUP('Lookup Table'!A7,price,2,FALSE)</f>
        <v>15.75</v>
      </c>
      <c r="F11" s="23">
        <f t="shared" si="3"/>
        <v>28019.25</v>
      </c>
      <c r="G11" s="5">
        <f t="shared" si="4"/>
        <v>1.0768765133171914</v>
      </c>
      <c r="H11" s="2" t="str">
        <f t="shared" si="5"/>
        <v/>
      </c>
      <c r="I11" t="str">
        <f t="shared" si="6"/>
        <v/>
      </c>
    </row>
    <row r="13" spans="1:12" ht="15.75" x14ac:dyDescent="0.25">
      <c r="A13" s="36" t="s">
        <v>20</v>
      </c>
      <c r="B13" s="37"/>
      <c r="C13" s="37"/>
      <c r="D13" s="37"/>
      <c r="E13" s="38"/>
      <c r="F13" s="39"/>
    </row>
    <row r="14" spans="1:12" x14ac:dyDescent="0.25">
      <c r="A14" s="29" t="s">
        <v>0</v>
      </c>
      <c r="B14" s="30" t="s">
        <v>37</v>
      </c>
      <c r="C14" s="30" t="s">
        <v>38</v>
      </c>
      <c r="D14" s="30" t="s">
        <v>39</v>
      </c>
      <c r="E14" s="31" t="s">
        <v>40</v>
      </c>
      <c r="F14" s="32" t="s">
        <v>8</v>
      </c>
    </row>
    <row r="15" spans="1:12" x14ac:dyDescent="0.25">
      <c r="A15" s="17" t="s">
        <v>7</v>
      </c>
      <c r="B15" s="18">
        <v>250</v>
      </c>
      <c r="C15" s="18">
        <v>326</v>
      </c>
      <c r="D15" s="19">
        <v>391</v>
      </c>
      <c r="E15" s="18">
        <v>351</v>
      </c>
      <c r="F15" s="23"/>
    </row>
    <row r="16" spans="1:12" x14ac:dyDescent="0.25">
      <c r="A16" s="17" t="s">
        <v>26</v>
      </c>
      <c r="B16" s="18">
        <v>296</v>
      </c>
      <c r="C16" s="18">
        <v>308</v>
      </c>
      <c r="D16" s="19">
        <v>386</v>
      </c>
      <c r="E16" s="18">
        <v>299</v>
      </c>
      <c r="F16" s="23"/>
    </row>
    <row r="17" spans="1:6" x14ac:dyDescent="0.25">
      <c r="A17" s="17" t="s">
        <v>5</v>
      </c>
      <c r="B17" s="18">
        <v>257</v>
      </c>
      <c r="C17" s="18">
        <v>156</v>
      </c>
      <c r="D17" s="19">
        <v>165</v>
      </c>
      <c r="E17" s="18">
        <v>144</v>
      </c>
      <c r="F17" s="23"/>
    </row>
    <row r="18" spans="1:6" ht="15" customHeight="1" x14ac:dyDescent="0.25">
      <c r="A18" s="17" t="s">
        <v>6</v>
      </c>
      <c r="B18" s="18">
        <v>300</v>
      </c>
      <c r="C18" s="18">
        <v>529</v>
      </c>
      <c r="D18" s="19">
        <v>667</v>
      </c>
      <c r="E18" s="18">
        <v>576</v>
      </c>
      <c r="F18" s="23"/>
    </row>
    <row r="19" spans="1:6" x14ac:dyDescent="0.25">
      <c r="A19" s="17" t="s">
        <v>27</v>
      </c>
      <c r="B19" s="18">
        <v>448</v>
      </c>
      <c r="C19" s="18">
        <v>377</v>
      </c>
      <c r="D19" s="19">
        <v>455</v>
      </c>
      <c r="E19" s="18">
        <v>399</v>
      </c>
      <c r="F19" s="23"/>
    </row>
    <row r="20" spans="1:6" x14ac:dyDescent="0.25">
      <c r="A20" s="17" t="s">
        <v>25</v>
      </c>
      <c r="B20" s="18">
        <v>499</v>
      </c>
      <c r="C20" s="18">
        <v>423</v>
      </c>
      <c r="D20" s="19">
        <v>395</v>
      </c>
      <c r="E20" s="18">
        <v>462</v>
      </c>
      <c r="F20" s="23"/>
    </row>
    <row r="22" spans="1:6" ht="15.75" x14ac:dyDescent="0.25">
      <c r="A22" s="36" t="s">
        <v>21</v>
      </c>
      <c r="B22" s="37"/>
      <c r="C22" s="37"/>
      <c r="D22" s="37"/>
      <c r="E22" s="39"/>
    </row>
    <row r="23" spans="1:6" x14ac:dyDescent="0.25">
      <c r="A23" s="29" t="s">
        <v>0</v>
      </c>
      <c r="B23" s="30" t="s">
        <v>37</v>
      </c>
      <c r="C23" s="30" t="s">
        <v>38</v>
      </c>
      <c r="D23" s="30" t="s">
        <v>39</v>
      </c>
      <c r="E23" s="31" t="s">
        <v>40</v>
      </c>
    </row>
    <row r="24" spans="1:6" x14ac:dyDescent="0.25">
      <c r="A24" s="17" t="s">
        <v>7</v>
      </c>
      <c r="B24" s="18">
        <v>450</v>
      </c>
      <c r="C24" s="18">
        <v>322</v>
      </c>
      <c r="D24" s="18">
        <v>300</v>
      </c>
      <c r="E24" s="18">
        <v>322</v>
      </c>
    </row>
    <row r="25" spans="1:6" ht="15" customHeight="1" x14ac:dyDescent="0.25">
      <c r="A25" s="17" t="s">
        <v>26</v>
      </c>
      <c r="B25" s="18">
        <v>350</v>
      </c>
      <c r="C25" s="18">
        <v>340</v>
      </c>
      <c r="D25" s="19">
        <v>297</v>
      </c>
      <c r="E25" s="18">
        <v>299</v>
      </c>
    </row>
    <row r="26" spans="1:6" ht="15" customHeight="1" x14ac:dyDescent="0.25">
      <c r="A26" s="17" t="s">
        <v>5</v>
      </c>
      <c r="B26" s="18">
        <v>266</v>
      </c>
      <c r="C26" s="18">
        <v>138</v>
      </c>
      <c r="D26" s="18">
        <v>148</v>
      </c>
      <c r="E26" s="18">
        <v>96</v>
      </c>
    </row>
    <row r="27" spans="1:6" x14ac:dyDescent="0.25">
      <c r="A27" s="17" t="s">
        <v>6</v>
      </c>
      <c r="B27" s="18">
        <v>520</v>
      </c>
      <c r="C27" s="18">
        <v>524</v>
      </c>
      <c r="D27" s="18">
        <v>600</v>
      </c>
      <c r="E27" s="18">
        <v>584</v>
      </c>
    </row>
    <row r="28" spans="1:6" x14ac:dyDescent="0.25">
      <c r="A28" s="17" t="s">
        <v>27</v>
      </c>
      <c r="B28" s="18">
        <v>400</v>
      </c>
      <c r="C28" s="18">
        <v>363</v>
      </c>
      <c r="D28" s="18">
        <v>378</v>
      </c>
      <c r="E28" s="18">
        <v>400</v>
      </c>
    </row>
    <row r="29" spans="1:6" x14ac:dyDescent="0.25">
      <c r="A29" s="17" t="s">
        <v>25</v>
      </c>
      <c r="B29" s="18">
        <v>410</v>
      </c>
      <c r="C29" s="18">
        <v>418</v>
      </c>
      <c r="D29" s="18">
        <v>410</v>
      </c>
      <c r="E29" s="18">
        <v>414</v>
      </c>
    </row>
    <row r="31" spans="1:6" ht="15" customHeight="1" x14ac:dyDescent="0.25"/>
  </sheetData>
  <sortState xmlns:xlrd2="http://schemas.microsoft.com/office/spreadsheetml/2017/richdata2" ref="A30:B44">
    <sortCondition descending="1" ref="A36"/>
  </sortState>
  <mergeCells count="4">
    <mergeCell ref="A13:F13"/>
    <mergeCell ref="A22:E22"/>
    <mergeCell ref="K5:L5"/>
    <mergeCell ref="A3:I3"/>
  </mergeCells>
  <conditionalFormatting sqref="F6:F11">
    <cfRule type="aboveAverage" dxfId="1" priority="1"/>
    <cfRule type="cellIs" dxfId="0" priority="2" operator="greaterThan">
      <formula>AVG(F6:F11)</formula>
    </cfRule>
  </conditionalFormatting>
  <pageMargins left="0.70866141732283472" right="0.70866141732283472" top="0.74803149606299213" bottom="0.74803149606299213" header="0.31496062992125984" footer="0.31496062992125984"/>
  <pageSetup paperSize="3" orientation="landscape" horizontalDpi="200" verticalDpi="200" r:id="rId1"/>
  <headerFooter>
    <oddFooter>&amp;L&amp;F&amp;CMojeed Amuda&amp;R&amp;A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FB4C226A-8468-4A53-B097-5C5D1A559B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ChickenSales!B15:E15</xm:f>
              <xm:sqref>F15</xm:sqref>
            </x14:sparkline>
            <x14:sparkline>
              <xm:f>ChickenSales!B16:E16</xm:f>
              <xm:sqref>F16</xm:sqref>
            </x14:sparkline>
            <x14:sparkline>
              <xm:f>ChickenSales!B17:E17</xm:f>
              <xm:sqref>F17</xm:sqref>
            </x14:sparkline>
            <x14:sparkline>
              <xm:f>ChickenSales!B18:E18</xm:f>
              <xm:sqref>F18</xm:sqref>
            </x14:sparkline>
            <x14:sparkline>
              <xm:f>ChickenSales!B19:E19</xm:f>
              <xm:sqref>F19</xm:sqref>
            </x14:sparkline>
            <x14:sparkline>
              <xm:f>ChickenSales!B20:E20</xm:f>
              <xm:sqref>F20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J9" sqref="J9"/>
    </sheetView>
  </sheetViews>
  <sheetFormatPr defaultRowHeight="15" x14ac:dyDescent="0.25"/>
  <cols>
    <col min="1" max="1" width="17.85546875" customWidth="1"/>
    <col min="2" max="2" width="6.140625" customWidth="1"/>
    <col min="3" max="3" width="12.5703125" customWidth="1"/>
    <col min="4" max="4" width="10.85546875" customWidth="1"/>
    <col min="5" max="5" width="13.85546875" customWidth="1"/>
    <col min="6" max="6" width="9.85546875" customWidth="1"/>
    <col min="7" max="7" width="9.85546875" bestFit="1" customWidth="1"/>
  </cols>
  <sheetData>
    <row r="1" spans="1:5" ht="86.25" customHeight="1" x14ac:dyDescent="0.25"/>
    <row r="4" spans="1:5" ht="18.75" x14ac:dyDescent="0.3">
      <c r="A4" s="14" t="s">
        <v>28</v>
      </c>
    </row>
    <row r="6" spans="1:5" x14ac:dyDescent="0.25">
      <c r="A6" s="51" t="s">
        <v>29</v>
      </c>
      <c r="B6" s="52"/>
      <c r="C6" s="6">
        <v>14000</v>
      </c>
    </row>
    <row r="8" spans="1:5" ht="15.75" thickBot="1" x14ac:dyDescent="0.3"/>
    <row r="9" spans="1:5" x14ac:dyDescent="0.25">
      <c r="A9" s="44" t="s">
        <v>30</v>
      </c>
      <c r="B9" s="45"/>
      <c r="C9" s="45"/>
      <c r="D9" s="45"/>
      <c r="E9" s="46"/>
    </row>
    <row r="10" spans="1:5" x14ac:dyDescent="0.25">
      <c r="A10" s="7"/>
      <c r="B10" s="8"/>
      <c r="C10" s="49" t="s">
        <v>32</v>
      </c>
      <c r="D10" s="49"/>
      <c r="E10" s="50"/>
    </row>
    <row r="11" spans="1:5" x14ac:dyDescent="0.25">
      <c r="A11" s="7"/>
      <c r="B11" s="8"/>
      <c r="C11" s="9">
        <v>1</v>
      </c>
      <c r="D11" s="9">
        <v>2</v>
      </c>
      <c r="E11" s="10">
        <v>3</v>
      </c>
    </row>
    <row r="12" spans="1:5" x14ac:dyDescent="0.25">
      <c r="A12" s="47" t="s">
        <v>31</v>
      </c>
      <c r="B12" s="11">
        <v>3.2500000000000001E-2</v>
      </c>
      <c r="C12" s="20">
        <f>PMT($B12/4, C$11*4, -$C$6)</f>
        <v>3571.3813960149919</v>
      </c>
      <c r="D12" s="20">
        <f>PMT($B12/4, D$11*4, -$C$6)</f>
        <v>1814.5883999904354</v>
      </c>
      <c r="E12" s="20">
        <f>PMT($B12/4, E$11*4, -$C$6)</f>
        <v>1229.195197449955</v>
      </c>
    </row>
    <row r="13" spans="1:5" x14ac:dyDescent="0.25">
      <c r="A13" s="47"/>
      <c r="B13" s="11">
        <v>3.7499999999999999E-2</v>
      </c>
      <c r="C13" s="20">
        <f>PMT($B13/4, C$11*4, -$C$6)</f>
        <v>3582.4139707846002</v>
      </c>
      <c r="D13" s="20">
        <f t="shared" ref="D13:E14" si="0">PMT($B13/4, D$11*4, -$C$6)</f>
        <v>1824.6317826698416</v>
      </c>
      <c r="E13" s="20">
        <f t="shared" si="0"/>
        <v>1238.9763924227127</v>
      </c>
    </row>
    <row r="14" spans="1:5" ht="15.75" thickBot="1" x14ac:dyDescent="0.3">
      <c r="A14" s="48"/>
      <c r="B14" s="12">
        <v>4.2500000000000003E-2</v>
      </c>
      <c r="C14" s="20">
        <f t="shared" ref="C14" si="1">PMT($B14/4, C$11*4, -$C$6)</f>
        <v>3593.4600255496134</v>
      </c>
      <c r="D14" s="20">
        <f t="shared" si="0"/>
        <v>1834.7034614780689</v>
      </c>
      <c r="E14" s="20">
        <f t="shared" si="0"/>
        <v>1248.8003759809269</v>
      </c>
    </row>
  </sheetData>
  <mergeCells count="4">
    <mergeCell ref="A9:E9"/>
    <mergeCell ref="A12:A14"/>
    <mergeCell ref="C10:E10"/>
    <mergeCell ref="A6:B6"/>
  </mergeCells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12EE-7D6E-4C3C-880F-7F6011E4C601}">
  <dimension ref="A1:L31"/>
  <sheetViews>
    <sheetView workbookViewId="0">
      <pane xSplit="1" topLeftCell="B1" activePane="topRight" state="frozen"/>
      <selection pane="topRight" activeCell="E6" sqref="E6"/>
    </sheetView>
  </sheetViews>
  <sheetFormatPr defaultRowHeight="15" x14ac:dyDescent="0.25"/>
  <cols>
    <col min="1" max="1" width="17.85546875" bestFit="1" customWidth="1"/>
    <col min="2" max="2" width="20.140625" customWidth="1"/>
    <col min="3" max="3" width="21" bestFit="1" customWidth="1"/>
    <col min="4" max="4" width="22.28515625" customWidth="1"/>
    <col min="5" max="5" width="8.7109375" style="24" bestFit="1" customWidth="1"/>
    <col min="6" max="6" width="14.5703125" style="24" bestFit="1" customWidth="1"/>
    <col min="7" max="7" width="16.5703125" customWidth="1"/>
    <col min="8" max="8" width="16" customWidth="1"/>
    <col min="9" max="9" width="14.5703125" customWidth="1"/>
    <col min="10" max="10" width="3.42578125" customWidth="1"/>
    <col min="11" max="11" width="14.140625" bestFit="1" customWidth="1"/>
    <col min="12" max="12" width="10.7109375" bestFit="1" customWidth="1"/>
    <col min="17" max="17" width="26.85546875" bestFit="1" customWidth="1"/>
    <col min="18" max="18" width="10.5703125" bestFit="1" customWidth="1"/>
  </cols>
  <sheetData>
    <row r="1" spans="1:12" ht="85.5" customHeight="1" x14ac:dyDescent="0.25">
      <c r="H1" s="1" t="s">
        <v>22</v>
      </c>
      <c r="I1" s="13">
        <f ca="1">TODAY()</f>
        <v>45564</v>
      </c>
    </row>
    <row r="2" spans="1:12" ht="15.75" customHeight="1" x14ac:dyDescent="0.25"/>
    <row r="3" spans="1:12" ht="24" customHeight="1" x14ac:dyDescent="0.35">
      <c r="A3" s="41" t="s">
        <v>23</v>
      </c>
      <c r="B3" s="42"/>
      <c r="C3" s="42"/>
      <c r="D3" s="42"/>
      <c r="E3" s="43"/>
      <c r="F3" s="43"/>
      <c r="G3" s="42"/>
      <c r="H3" s="42"/>
      <c r="I3" s="42"/>
    </row>
    <row r="4" spans="1:12" ht="32.25" customHeight="1" x14ac:dyDescent="0.25"/>
    <row r="5" spans="1:12" x14ac:dyDescent="0.25">
      <c r="A5" s="26" t="s">
        <v>0</v>
      </c>
      <c r="B5" s="27" t="s">
        <v>4</v>
      </c>
      <c r="C5" s="27" t="s">
        <v>3</v>
      </c>
      <c r="D5" s="27" t="s">
        <v>41</v>
      </c>
      <c r="E5" s="28" t="s">
        <v>2</v>
      </c>
      <c r="F5" s="28" t="s">
        <v>1</v>
      </c>
      <c r="G5" s="27" t="s">
        <v>24</v>
      </c>
      <c r="H5" s="27" t="s">
        <v>18</v>
      </c>
      <c r="I5" s="27" t="s">
        <v>19</v>
      </c>
      <c r="K5" s="40" t="s">
        <v>35</v>
      </c>
      <c r="L5" s="40"/>
    </row>
    <row r="6" spans="1:12" x14ac:dyDescent="0.25">
      <c r="A6" s="17" t="s">
        <v>6</v>
      </c>
      <c r="B6" s="3">
        <f t="shared" ref="B6:B11" si="0">SUM(B24:E24)</f>
        <v>1394</v>
      </c>
      <c r="C6" s="2">
        <f t="shared" ref="C6:C11" si="1">SUM(B15:E15)</f>
        <v>1318</v>
      </c>
      <c r="D6" s="25">
        <f t="shared" ref="D6:D11" si="2">AVERAGE(B15:E15)</f>
        <v>329.5</v>
      </c>
      <c r="E6" s="22">
        <f>VLOOKUP('Lookup Table'!A14,price,2,FALSE)</f>
        <v>32.5</v>
      </c>
      <c r="F6" s="23">
        <f t="shared" ref="F6:F11" si="3">C6*E6</f>
        <v>42835</v>
      </c>
      <c r="G6" s="5">
        <f t="shared" ref="G6:G11" si="4">C6/B6</f>
        <v>0.94548063127690096</v>
      </c>
      <c r="H6" s="2" t="str">
        <f t="shared" ref="H6:H11" si="5">IF($F6=MAX($F$6:$F$11), "Best Item", "")</f>
        <v/>
      </c>
      <c r="I6" t="str">
        <f t="shared" ref="I6:I11" si="6">IF(OR($G6&lt;L$6, $F6=MIN($F$6:$F$11)), "On Sale", "")</f>
        <v/>
      </c>
      <c r="K6" s="17" t="s">
        <v>43</v>
      </c>
      <c r="L6" s="15">
        <v>0.93</v>
      </c>
    </row>
    <row r="7" spans="1:12" x14ac:dyDescent="0.25">
      <c r="A7" s="17" t="s">
        <v>7</v>
      </c>
      <c r="B7" s="3">
        <f t="shared" si="0"/>
        <v>1286</v>
      </c>
      <c r="C7" s="2">
        <f t="shared" si="1"/>
        <v>1289</v>
      </c>
      <c r="D7" s="25">
        <f t="shared" si="2"/>
        <v>322.25</v>
      </c>
      <c r="E7" s="22">
        <f>VLOOKUP('Lookup Table'!A13,price,2,FALSE)</f>
        <v>16.75</v>
      </c>
      <c r="F7" s="23">
        <f t="shared" si="3"/>
        <v>21590.75</v>
      </c>
      <c r="G7" s="5">
        <f t="shared" si="4"/>
        <v>1.0023328149300155</v>
      </c>
      <c r="H7" s="2" t="str">
        <f t="shared" si="5"/>
        <v/>
      </c>
      <c r="I7" t="str">
        <f t="shared" si="6"/>
        <v/>
      </c>
      <c r="K7" s="17" t="s">
        <v>33</v>
      </c>
      <c r="L7" s="16">
        <v>42675</v>
      </c>
    </row>
    <row r="8" spans="1:12" x14ac:dyDescent="0.25">
      <c r="A8" s="17" t="s">
        <v>26</v>
      </c>
      <c r="B8" s="3">
        <f t="shared" si="0"/>
        <v>648</v>
      </c>
      <c r="C8" s="2">
        <f t="shared" si="1"/>
        <v>722</v>
      </c>
      <c r="D8" s="25">
        <f t="shared" si="2"/>
        <v>180.5</v>
      </c>
      <c r="E8" s="22">
        <f>VLOOKUP('Lookup Table'!A16,price,2,FALSE)</f>
        <v>22</v>
      </c>
      <c r="F8" s="23">
        <f t="shared" si="3"/>
        <v>15884</v>
      </c>
      <c r="G8" s="5">
        <f t="shared" si="4"/>
        <v>1.1141975308641976</v>
      </c>
      <c r="H8" s="2" t="str">
        <f t="shared" si="5"/>
        <v/>
      </c>
      <c r="I8" t="str">
        <f t="shared" si="6"/>
        <v>On Sale</v>
      </c>
      <c r="K8" s="17" t="s">
        <v>34</v>
      </c>
      <c r="L8" s="16">
        <v>42734</v>
      </c>
    </row>
    <row r="9" spans="1:12" hidden="1" x14ac:dyDescent="0.25">
      <c r="A9" s="17" t="s">
        <v>25</v>
      </c>
      <c r="B9" s="3">
        <f t="shared" si="0"/>
        <v>2228</v>
      </c>
      <c r="C9" s="2">
        <f t="shared" si="1"/>
        <v>2072</v>
      </c>
      <c r="D9" s="25">
        <f t="shared" si="2"/>
        <v>518</v>
      </c>
      <c r="E9" s="22">
        <f>VLOOKUP('Lookup Table'!A7,price,2,FALSE)</f>
        <v>15.75</v>
      </c>
      <c r="F9" s="23">
        <f t="shared" si="3"/>
        <v>32634</v>
      </c>
      <c r="G9" s="5">
        <f t="shared" si="4"/>
        <v>0.9299820466786356</v>
      </c>
      <c r="H9" s="2" t="str">
        <f t="shared" si="5"/>
        <v/>
      </c>
      <c r="I9" t="str">
        <f t="shared" si="6"/>
        <v>On Sale</v>
      </c>
      <c r="K9" s="17" t="s">
        <v>36</v>
      </c>
      <c r="L9" s="2">
        <f>L8 - L7</f>
        <v>59</v>
      </c>
    </row>
    <row r="10" spans="1:12" x14ac:dyDescent="0.25">
      <c r="A10" s="17" t="s">
        <v>27</v>
      </c>
      <c r="B10" s="3">
        <f t="shared" si="0"/>
        <v>1541</v>
      </c>
      <c r="C10" s="2">
        <f t="shared" si="1"/>
        <v>1679</v>
      </c>
      <c r="D10" s="25">
        <f t="shared" si="2"/>
        <v>419.75</v>
      </c>
      <c r="E10" s="22">
        <f>VLOOKUP('Lookup Table'!A8,price,2,FALSE)</f>
        <v>26</v>
      </c>
      <c r="F10" s="23">
        <f t="shared" si="3"/>
        <v>43654</v>
      </c>
      <c r="G10" s="5">
        <f t="shared" si="4"/>
        <v>1.0895522388059702</v>
      </c>
      <c r="H10" s="2" t="str">
        <f t="shared" si="5"/>
        <v/>
      </c>
      <c r="I10" t="str">
        <f t="shared" si="6"/>
        <v/>
      </c>
    </row>
    <row r="11" spans="1:12" x14ac:dyDescent="0.25">
      <c r="A11" s="17" t="s">
        <v>5</v>
      </c>
      <c r="B11" s="3">
        <f t="shared" si="0"/>
        <v>1652</v>
      </c>
      <c r="C11" s="2">
        <f t="shared" si="1"/>
        <v>1779</v>
      </c>
      <c r="D11" s="25">
        <f t="shared" si="2"/>
        <v>444.75</v>
      </c>
      <c r="E11" s="22">
        <f>VLOOKUP('Lookup Table'!A15,price,2,FALSE)</f>
        <v>35</v>
      </c>
      <c r="F11" s="23">
        <f t="shared" si="3"/>
        <v>62265</v>
      </c>
      <c r="G11" s="5">
        <f t="shared" si="4"/>
        <v>1.0768765133171914</v>
      </c>
      <c r="H11" s="2" t="str">
        <f t="shared" si="5"/>
        <v>Best Item</v>
      </c>
      <c r="I11" t="str">
        <f t="shared" si="6"/>
        <v/>
      </c>
    </row>
    <row r="12" spans="1:12" x14ac:dyDescent="0.25">
      <c r="A12" s="33" t="s">
        <v>44</v>
      </c>
      <c r="B12" s="34">
        <f>SUBTOTAL(109,Table1[Total Qty Projected])</f>
        <v>6521</v>
      </c>
      <c r="C12" s="34">
        <f>SUBTOTAL(109,Table1[Total
Qty Sold])</f>
        <v>6787</v>
      </c>
      <c r="D12" s="34"/>
      <c r="E12" s="34"/>
      <c r="F12" s="35">
        <f>SUBTOTAL(109,Table1[Total
Revenue])</f>
        <v>186228.75</v>
      </c>
      <c r="G12" s="34"/>
      <c r="H12" s="34"/>
      <c r="I12">
        <f>SUBTOTAL(103,Table1[Next On Sale])</f>
        <v>5</v>
      </c>
    </row>
    <row r="13" spans="1:12" ht="15.75" x14ac:dyDescent="0.25">
      <c r="A13" s="36" t="s">
        <v>20</v>
      </c>
      <c r="B13" s="37"/>
      <c r="C13" s="37"/>
      <c r="D13" s="37"/>
      <c r="E13" s="38"/>
      <c r="F13" s="39"/>
    </row>
    <row r="14" spans="1:12" x14ac:dyDescent="0.25">
      <c r="A14" s="29" t="s">
        <v>0</v>
      </c>
      <c r="B14" s="30" t="s">
        <v>37</v>
      </c>
      <c r="C14" s="30" t="s">
        <v>38</v>
      </c>
      <c r="D14" s="30" t="s">
        <v>39</v>
      </c>
      <c r="E14" s="31" t="s">
        <v>40</v>
      </c>
      <c r="F14" s="32" t="s">
        <v>8</v>
      </c>
    </row>
    <row r="15" spans="1:12" x14ac:dyDescent="0.25">
      <c r="A15" s="17" t="s">
        <v>7</v>
      </c>
      <c r="B15" s="18">
        <v>250</v>
      </c>
      <c r="C15" s="18">
        <v>326</v>
      </c>
      <c r="D15" s="19">
        <v>391</v>
      </c>
      <c r="E15" s="18">
        <v>351</v>
      </c>
      <c r="F15" s="23"/>
    </row>
    <row r="16" spans="1:12" x14ac:dyDescent="0.25">
      <c r="A16" s="17" t="s">
        <v>26</v>
      </c>
      <c r="B16" s="18">
        <v>296</v>
      </c>
      <c r="C16" s="18">
        <v>308</v>
      </c>
      <c r="D16" s="19">
        <v>386</v>
      </c>
      <c r="E16" s="18">
        <v>299</v>
      </c>
      <c r="F16" s="23"/>
    </row>
    <row r="17" spans="1:6" x14ac:dyDescent="0.25">
      <c r="A17" s="17" t="s">
        <v>5</v>
      </c>
      <c r="B17" s="18">
        <v>257</v>
      </c>
      <c r="C17" s="18">
        <v>156</v>
      </c>
      <c r="D17" s="19">
        <v>165</v>
      </c>
      <c r="E17" s="18">
        <v>144</v>
      </c>
      <c r="F17" s="23"/>
    </row>
    <row r="18" spans="1:6" ht="15" customHeight="1" x14ac:dyDescent="0.25">
      <c r="A18" s="17" t="s">
        <v>6</v>
      </c>
      <c r="B18" s="18">
        <v>300</v>
      </c>
      <c r="C18" s="18">
        <v>529</v>
      </c>
      <c r="D18" s="19">
        <v>667</v>
      </c>
      <c r="E18" s="18">
        <v>576</v>
      </c>
      <c r="F18" s="23"/>
    </row>
    <row r="19" spans="1:6" x14ac:dyDescent="0.25">
      <c r="A19" s="17" t="s">
        <v>27</v>
      </c>
      <c r="B19" s="18">
        <v>448</v>
      </c>
      <c r="C19" s="18">
        <v>377</v>
      </c>
      <c r="D19" s="19">
        <v>455</v>
      </c>
      <c r="E19" s="18">
        <v>399</v>
      </c>
      <c r="F19" s="23"/>
    </row>
    <row r="20" spans="1:6" x14ac:dyDescent="0.25">
      <c r="A20" s="17" t="s">
        <v>25</v>
      </c>
      <c r="B20" s="18">
        <v>499</v>
      </c>
      <c r="C20" s="18">
        <v>423</v>
      </c>
      <c r="D20" s="19">
        <v>395</v>
      </c>
      <c r="E20" s="18">
        <v>462</v>
      </c>
      <c r="F20" s="23"/>
    </row>
    <row r="22" spans="1:6" ht="15.75" x14ac:dyDescent="0.25">
      <c r="A22" s="36" t="s">
        <v>21</v>
      </c>
      <c r="B22" s="37"/>
      <c r="C22" s="37"/>
      <c r="D22" s="37"/>
      <c r="E22" s="39"/>
    </row>
    <row r="23" spans="1:6" x14ac:dyDescent="0.25">
      <c r="A23" s="29" t="s">
        <v>0</v>
      </c>
      <c r="B23" s="30" t="s">
        <v>37</v>
      </c>
      <c r="C23" s="30" t="s">
        <v>38</v>
      </c>
      <c r="D23" s="30" t="s">
        <v>39</v>
      </c>
      <c r="E23" s="31" t="s">
        <v>40</v>
      </c>
    </row>
    <row r="24" spans="1:6" x14ac:dyDescent="0.25">
      <c r="A24" s="17" t="s">
        <v>7</v>
      </c>
      <c r="B24" s="18">
        <v>450</v>
      </c>
      <c r="C24" s="18">
        <v>322</v>
      </c>
      <c r="D24" s="18">
        <v>300</v>
      </c>
      <c r="E24" s="18">
        <v>322</v>
      </c>
    </row>
    <row r="25" spans="1:6" ht="15" customHeight="1" x14ac:dyDescent="0.25">
      <c r="A25" s="17" t="s">
        <v>26</v>
      </c>
      <c r="B25" s="18">
        <v>350</v>
      </c>
      <c r="C25" s="18">
        <v>340</v>
      </c>
      <c r="D25" s="19">
        <v>297</v>
      </c>
      <c r="E25" s="18">
        <v>299</v>
      </c>
    </row>
    <row r="26" spans="1:6" ht="15" customHeight="1" x14ac:dyDescent="0.25">
      <c r="A26" s="17" t="s">
        <v>5</v>
      </c>
      <c r="B26" s="18">
        <v>266</v>
      </c>
      <c r="C26" s="18">
        <v>138</v>
      </c>
      <c r="D26" s="18">
        <v>148</v>
      </c>
      <c r="E26" s="18">
        <v>96</v>
      </c>
    </row>
    <row r="27" spans="1:6" x14ac:dyDescent="0.25">
      <c r="A27" s="17" t="s">
        <v>6</v>
      </c>
      <c r="B27" s="18">
        <v>520</v>
      </c>
      <c r="C27" s="18">
        <v>524</v>
      </c>
      <c r="D27" s="18">
        <v>600</v>
      </c>
      <c r="E27" s="18">
        <v>584</v>
      </c>
    </row>
    <row r="28" spans="1:6" x14ac:dyDescent="0.25">
      <c r="A28" s="17" t="s">
        <v>27</v>
      </c>
      <c r="B28" s="18">
        <v>400</v>
      </c>
      <c r="C28" s="18">
        <v>363</v>
      </c>
      <c r="D28" s="18">
        <v>378</v>
      </c>
      <c r="E28" s="18">
        <v>400</v>
      </c>
    </row>
    <row r="29" spans="1:6" x14ac:dyDescent="0.25">
      <c r="A29" s="17" t="s">
        <v>25</v>
      </c>
      <c r="B29" s="18">
        <v>410</v>
      </c>
      <c r="C29" s="18">
        <v>418</v>
      </c>
      <c r="D29" s="18">
        <v>410</v>
      </c>
      <c r="E29" s="18">
        <v>414</v>
      </c>
    </row>
    <row r="31" spans="1:6" ht="15" customHeight="1" x14ac:dyDescent="0.25"/>
  </sheetData>
  <mergeCells count="4">
    <mergeCell ref="A3:I3"/>
    <mergeCell ref="K5:L5"/>
    <mergeCell ref="A13:F13"/>
    <mergeCell ref="A22:E22"/>
  </mergeCells>
  <pageMargins left="0.19685039370078741" right="0.19685039370078741" top="0.74803149606299213" bottom="0.74803149606299213" header="0.31496062992125984" footer="0.31496062992125984"/>
  <pageSetup paperSize="3" orientation="landscape" horizontalDpi="200" verticalDpi="200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BE2FB925-78CA-48AC-BC99-8F4DE03A05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'ChickenSales (2)'!B15:E15</xm:f>
              <xm:sqref>F15</xm:sqref>
            </x14:sparkline>
            <x14:sparkline>
              <xm:f>'ChickenSales (2)'!B16:E16</xm:f>
              <xm:sqref>F16</xm:sqref>
            </x14:sparkline>
            <x14:sparkline>
              <xm:f>'ChickenSales (2)'!B17:E17</xm:f>
              <xm:sqref>F17</xm:sqref>
            </x14:sparkline>
            <x14:sparkline>
              <xm:f>'ChickenSales (2)'!B18:E18</xm:f>
              <xm:sqref>F18</xm:sqref>
            </x14:sparkline>
            <x14:sparkline>
              <xm:f>'ChickenSales (2)'!B19:E19</xm:f>
              <xm:sqref>F19</xm:sqref>
            </x14:sparkline>
            <x14:sparkline>
              <xm:f>'ChickenSales (2)'!B20:E20</xm:f>
              <xm:sqref>F20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Lookup Table</vt:lpstr>
      <vt:lpstr>ChickenSales</vt:lpstr>
      <vt:lpstr>PoultryLoan</vt:lpstr>
      <vt:lpstr>ChickenSales (2)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AmudaChop Sales </dc:title>
  <dc:subject/>
  <dc:creator>Mojeed Amuda</dc:creator>
  <cp:keywords>MojeedAmuda, Manager</cp:keywords>
  <cp:lastModifiedBy>mojeed amuda</cp:lastModifiedBy>
  <cp:lastPrinted>2024-09-28T23:38:35Z</cp:lastPrinted>
  <dcterms:created xsi:type="dcterms:W3CDTF">2012-12-15T02:42:42Z</dcterms:created>
  <dcterms:modified xsi:type="dcterms:W3CDTF">2024-09-28T23:39:35Z</dcterms:modified>
  <cp:category>COMP126 Sales VB</cp:category>
</cp:coreProperties>
</file>