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JupyterLab\github_repos\OMIECs\GBeneti\Data\"/>
    </mc:Choice>
  </mc:AlternateContent>
  <xr:revisionPtr revIDLastSave="0" documentId="8_{008F6071-B8A3-4212-90AA-98471FE9894A}" xr6:coauthVersionLast="47" xr6:coauthVersionMax="47" xr10:uidLastSave="{00000000-0000-0000-0000-000000000000}"/>
  <bookViews>
    <workbookView xWindow="-110" yWindow="-110" windowWidth="19420" windowHeight="10300" xr2:uid="{780D9C66-D83F-4FCF-B1DA-241B391F348E}"/>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alcChain>
</file>

<file path=xl/sharedStrings.xml><?xml version="1.0" encoding="utf-8"?>
<sst xmlns="http://schemas.openxmlformats.org/spreadsheetml/2006/main" count="2897" uniqueCount="630">
  <si>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</si>
  <si>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</si>
  <si>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</si>
  <si>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</si>
  <si>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</si>
  <si>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</si>
  <si>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</si>
  <si>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</si>
  <si>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</si>
  <si>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</si>
  <si>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</si>
  <si>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</si>
  <si>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</si>
  <si>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</si>
  <si>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</si>
  <si>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</si>
  <si>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</si>
  <si>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</si>
  <si>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</si>
  <si>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</si>
  <si>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</si>
  <si>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</si>
  <si>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</si>
  <si>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</si>
  <si>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</si>
  <si>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</si>
  <si>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</si>
  <si>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</si>
  <si>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</si>
  <si>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</si>
  <si>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</si>
  <si>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</si>
  <si>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</si>
  <si>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</si>
  <si>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</si>
  <si>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</si>
  <si>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</si>
  <si>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</si>
  <si>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</si>
  <si>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</si>
  <si>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</si>
  <si>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</si>
  <si>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</si>
  <si>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</si>
  <si>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</si>
  <si>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</si>
  <si>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</si>
  <si>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</si>
  <si>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</si>
  <si>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</si>
  <si>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</si>
  <si>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</si>
  <si>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</si>
  <si>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</si>
  <si>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</si>
  <si>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</si>
  <si>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</si>
  <si>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</si>
  <si>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</si>
  <si>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</si>
  <si>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</si>
  <si>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</si>
  <si>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</si>
  <si>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</si>
  <si>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</si>
  <si>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</si>
  <si>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</si>
  <si>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</si>
  <si>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</si>
  <si>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</si>
  <si>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</si>
  <si>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</si>
  <si>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</si>
  <si>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Kim, H; Won, Y; Song, HW; Kwon, Y; Jun, M; Oh, JH</t>
  </si>
  <si>
    <t/>
  </si>
  <si>
    <t>Kim, Hyunwook; Won, Yousang; Song, Hyun Woo; Kwon, Yejin; Jun, Minsang; Oh, Joon Hak</t>
  </si>
  <si>
    <t>Organic Mixed Ionic-Electronic Conductors for Bioelectronic Sensors: Materials and Operation Mechanisms</t>
  </si>
  <si>
    <t>ADVANCED SCIENCE</t>
  </si>
  <si>
    <t>Review</t>
  </si>
  <si>
    <t>neural interfacing; neuromorphic devices; organic bioelectronics; organic mixed ionic-electronic conductor (OMIEC); sensors</t>
  </si>
  <si>
    <t>ELECTROCHEMICAL TRANSISTORS; CHARGE-TRANSPORT; FUNCTIONALIZED 3,4-ETHYLENEDIOXYTHIOPHENE; SOLUBLE POLY(3,4-ETHYLENEDIOXYTHIOPHENE); SEMICONDUCTING POLYMERS; IMPEDANCE SPECTROSCOPY; PRESSURE SENSOR; SIDE-CHAINS; PEDOT; CONDUCTIVITY</t>
  </si>
  <si>
    <t>The field of organic mixed ionic-electronic conductors (OMIECs) has gained significant attention due to their ability to transport both electrons and ions, making them promising candidates for various applications. Initially focused on inorganic materials, the exploration of mixed conduction has expanded to organic materials, especially polymers, owing to their advantages such as solution processability, flexibility, and property tunability. OMIECs, particularly in the form of polymers, possess both electronic and ionic transport functionalities. This review provides an overview of OMIECs in various aspects covering mechanisms of charge transport including electronic transport, ionic transport, and ionic-electronic coupling, as well as conducting/semiconducting conjugated polymers and their applications in organic bioelectronics, including (multi)sensors, neuromorphic devices, and electrochromic devices. OMIECs show promise in organic bioelectronics due to their compatibility with biological systems and the ability to modulate electronic conduction and ionic transport, resembling the principles of biological systems. Organic electrochemical transistors (OECTs) based on OMIECs offer significant potential for bioelectronic applications, responding to external stimuli through modulation of ionic transport. An in-depth review of recent research achievements in organic bioelectronic applications using OMIECs, categorized based on physical and chemical stimuli as well as neuromorphic devices and circuit applications, is presented.</t>
  </si>
  <si>
    <t>[Kim, Hyunwook; Won, Yousang; Song, Hyun Woo; Kwon, Yejin; Jun, Minsang; Oh, Joon Hak] Seoul Natl Univ, Inst Chem Proc, Sch Chem &amp; Biol Engn, 1 Gwanak Ro, Seoul 08826, South Korea</t>
  </si>
  <si>
    <t>Oh, JH (corresponding author), Seoul Natl Univ, Inst Chem Proc, Sch Chem &amp; Biol Engn, 1 Gwanak Ro, Seoul 08826, South Korea.</t>
  </si>
  <si>
    <t>joonhoh@snu.ac.kr</t>
  </si>
  <si>
    <t>JUL</t>
  </si>
  <si>
    <t>SI</t>
  </si>
  <si>
    <t>10.1002/advs.202306191</t>
  </si>
  <si>
    <t>DEC 2023</t>
  </si>
  <si>
    <t>Chemistry; Science &amp; Technology - Other Topics; Materials Science</t>
  </si>
  <si>
    <t>2024-08-05</t>
  </si>
  <si>
    <t>WOS:001131799400001</t>
  </si>
  <si>
    <t>Krauhausen, I; Coen, CT; Spolaor, S; Gkoupidenis, P; van de Burgt, Y</t>
  </si>
  <si>
    <t>Krauhausen, Imke; Coen, Charles-Theophile; Spolaor, Simone; Gkoupidenis, Paschalis; van de Burgt, Yoeri</t>
  </si>
  <si>
    <t>Brain-Inspired Organic Electronics: Merging Neuromorphic Computing and Bioelectronics Using Conductive Polymers</t>
  </si>
  <si>
    <t>ADVANCED FUNCTIONAL MATERIALS</t>
  </si>
  <si>
    <t>brain-inspired; conductive polymers; hardware computing; neuro-inspired; organic bioelectronics; organic electrochemical transistors; organic neuromorphic computing</t>
  </si>
  <si>
    <t>SENSITIVITY ION DETECTION; FIELD-EFFECT TRANSISTOR; CONTROLLED-RELEASE; IN-VIVO; ELECTROCHEMICAL TRANSISTORS; LOW-VOLTAGE; POLYPYRROLE; PEDOTPSS; STIMULATION; SYNAPSES</t>
  </si>
  <si>
    <t>Neuromorphic computing offers the opportunity to curtail the huge energy demands of modern artificial intelligence (AI) applications by implementing computations into new, brain-inspired computing architectures. However, the lack of fabrication processes able to integrate several computing units into monolithic systems and the need for new, hardware-tailored training algorithms still limit the scope of application and performance of neuromorphic hardware. Recent advancements in the field of organic transistors present new opportunities for neuromorphic systems and smart sensing applications, thanks to their unique properties such as neuromorphic behavior, low-voltage operation, and mixed ionic-electronic conductivity. Organic neuromorphic transistors push the boundaries of energy efficient brain-inspired hardware AI, facilitating decentralized on-chip learning and serving as a foundation for the advancement of closed-loop intelligent systems in the next generation. The biocompatibility and dual ionic-electronic conductivity of organic materials introduce new prospects for biointegration and bioelectronics. Their ability to sense and regulate biosystems, as well as their neuro-inspired functions can be combined with neuromorphic computing to create the next-generation of bioelectronics. These systems will be able to seamlessly interact with biological systems and locally compute biosignals in a relevant matter. Polymer-based organic electronics, featuring neuromorphic behavior and low voltage operation, provide energy-efficient in-memory computing as an alternative to conventional artificial intelligence. They support decentralized on-chip learning and hold promise for closed-loop intelligent systems. Their biocompatibility and ionic-electronic conductivity enable interaction with biological systems and local biosignal processing. This review examines their unique qualities in device technology, biointegration, adaptive processing, and neuromorphic algorithms, envisioning steps toward brain-inspired electronics.image</t>
  </si>
  <si>
    <t>[Krauhausen, Imke; Coen, Charles-Theophile; Spolaor, Simone; van de Burgt, Yoeri] Eindhoven Univ Technol, Inst Complex Mol Syst, Microsyst, NL-5612 AE Eindhoven, Netherlands; [Krauhausen, Imke; Gkoupidenis, Paschalis] Max Planck Inst Polymer Res, D-55128 Mainz, Germany</t>
  </si>
  <si>
    <t>Spolaor, S; van de Burgt, Y (corresponding author), Eindhoven Univ Technol, Inst Complex Mol Syst, Microsyst, NL-5612 AE Eindhoven, Netherlands.;Gkoupidenis, P (corresponding author), Max Planck Inst Polymer Res, D-55128 Mainz, Germany.</t>
  </si>
  <si>
    <t>s.spolaor@tue.nl; gkoupidenis@mpip-mainz.mpg.de; y.b.v.d.burgt@tue.nl</t>
  </si>
  <si>
    <t>APR</t>
  </si>
  <si>
    <t>10.1002/adfm.202307729</t>
  </si>
  <si>
    <t>OCT 2023</t>
  </si>
  <si>
    <t>Chemistry; Science &amp; Technology - Other Topics; Materials Science; Physics</t>
  </si>
  <si>
    <t>WOS:001087479800001</t>
  </si>
  <si>
    <t>Gumyusenge, A</t>
  </si>
  <si>
    <t>Gumyusenge, Aristide</t>
  </si>
  <si>
    <t>Polymer-based electronics that can learn to drive: That's smart</t>
  </si>
  <si>
    <t>MATTER</t>
  </si>
  <si>
    <t>Editorial Material</t>
  </si>
  <si>
    <t>In a recent paper published in Science Advances by Krauhausen and co-authors,(1) the Gkoupidenis' research group from the Max Planck Institute for Polymer Research demonstrated the use of organic neuromorphic electronics to drive a small robot through a maze. Using organic electrochemical transistors (OECTs), the authors designed a neuromorphic circuit and demonstrated energy efficient and reliable learning capabilities enabled by the mixed ionic-electronic conduction of the organic semiconductor. The work demonstrates unprecedented capabilities in organic neuromorphics toward effective local and decentralized learning, which is attractive for smart robotics.</t>
  </si>
  <si>
    <t>[Gumyusenge, Aristide] MIT, Dept Mat Sci &amp; Engn, 77 Massachusetts Ave, Cambridge, MA 02139 USA</t>
  </si>
  <si>
    <t>Gumyusenge, A (corresponding author), MIT, Dept Mat Sci &amp; Engn, 77 Massachusetts Ave, Cambridge, MA 02139 USA.</t>
  </si>
  <si>
    <t>aristide@mit.edu</t>
  </si>
  <si>
    <t>AUG 3</t>
  </si>
  <si>
    <t>10.1016/j.matt.2022.05.027</t>
  </si>
  <si>
    <t>AUG 2022</t>
  </si>
  <si>
    <t>Materials Science</t>
  </si>
  <si>
    <t>WOS:000848693800020</t>
  </si>
  <si>
    <t>Tropp, J; Meli, D; Rivnay, J</t>
  </si>
  <si>
    <t>Tropp, Joshua; Meli, Dilara; Rivnay, Jonathan</t>
  </si>
  <si>
    <t>Organic mixed conductors for electrochemical transistors</t>
  </si>
  <si>
    <t>MOLECULAR-WEIGHT; POLYMERIC SEMICONDUCTORS; VOLUMETRIC CAPACITANCE; CONJUGATED POLYMERS; CHARGE-TRANSPORT; CHEMISTRY; MODE; TRANSCONDUCTANCE; POLYTHIOPHENE; ELECTROLYTES</t>
  </si>
  <si>
    <t>Organic electrochemical transistors (OECTs) have emerged as a powerful platform for bioelectronic communication, enabling various technologies including neuromorphic devices, stimulation elements, and biosensors. These devices leverage the ionic-electronic coupling of organic semiconductors, known as organic mixed ionic-electronic conductors (OMIECs), to transduce signals across biotic and abiotic interfaces or mimic biological functions. The efficiency and behavior of this ionic-electronic communication are material-and electrolyte-dependent; therefore, the utility of OECTs depends on our control over OMIECs within a particular environment. Here we critically review material design considerations for the next generation of mixed conductors for OECT applications. Recent advances and strategies toward high-performance p-and n-type OMIECs are summarized. Important topics, such as batch to-batch variability, assessing stability, processing methodologies, and alternative material platforms, are also covered-areas rarely discussed within the OMIEC community. Challenges and opportunities related to these topics are discussed, offering a practical guide to designing the next generation of OMIECs for bioelectronic applications.</t>
  </si>
  <si>
    <t>[Tropp, Joshua; Rivnay, Jonathan] Northwestern Univ, Dept Biomed Engn, Evanston, IL 60208 USA; [Tropp, Joshua; Rivnay, Jonathan] Northwestern Univ, Simpson Querrey Inst, Chicago, IL 60611 USA; [Meli, Dilara] Northwestern Univ, Dept Mat Sci &amp; Engn, Evanston, IL 60208 USA</t>
  </si>
  <si>
    <t>Rivnay, J (corresponding author), Northwestern Univ, Dept Biomed Engn, Evanston, IL 60208 USA.;Rivnay, J (corresponding author), Northwestern Univ, Simpson Querrey Inst, Chicago, IL 60611 USA.</t>
  </si>
  <si>
    <t>jrivnay@northwestern.edu</t>
  </si>
  <si>
    <t>OCT 4</t>
  </si>
  <si>
    <t>10.1016/j.matt.2023.05.001</t>
  </si>
  <si>
    <t>WOS:001089150000001</t>
  </si>
  <si>
    <t>Keene, ST; Rao, AK; Malliaras, GG</t>
  </si>
  <si>
    <t>Keene, Scott T.; Rao, Akshay; Malliaras, George G.</t>
  </si>
  <si>
    <t>The relationship between ionic-electronic coupling and transport in organic mixed conductors</t>
  </si>
  <si>
    <t>SCIENCE ADVANCES</t>
  </si>
  <si>
    <t>Article</t>
  </si>
  <si>
    <t>VOLUMETRIC CAPACITANCE; POLYMERS; MODEL</t>
  </si>
  <si>
    <t>Organic mixed ionic-electronic conductors (OMIECs) directly convert between ionic and electronic charge through electrochemical (de)doping, enabling a wide range of applications in bioelectronics, neuromorphic computing, and energy storage and conversion. While both ionic and electronic transport are individually well characterized, their combined transport has been difficult to describe self-consistently. We use in situ measurements of electrochemical (de)doping of an archetypal OMIEC to inform a quasi-field drift-diffusion model, which accurately captures experimentally measured ion transport across a range of potentials. We find that the chemical potential of holes, which is modulated by changes in doping level, represents a major driving force for mixed charge transport. Using numerical simulations at device-relevant time scales and potentials, we find that the competition between hole drift and diffusion leads to diffuse space charge regions despite high charge densities. This effect is unique to mixed conducting systems where mobile ionic charges can compensate the accumulation or depletion of electronic charge, thereby screening electrostatic driving forces.</t>
  </si>
  <si>
    <t>[Keene, Scott T.; Malliaras, George G.] Univ Cambridge, Dept Engn, Elect Engn Div, Cambridge CB3 0FA, England; [Keene, Scott T.; Rao, Akshay] Univ Cambridge, Dept Phys, Cavendish Lab, Cambridge CB3 0HE, England</t>
  </si>
  <si>
    <t>Keene, ST; Malliaras, GG (corresponding author), Univ Cambridge, Dept Engn, Elect Engn Div, Cambridge CB3 0FA, England.;Keene, ST (corresponding author), Univ Cambridge, Dept Phys, Cavendish Lab, Cambridge CB3 0HE, England.</t>
  </si>
  <si>
    <t>AUG</t>
  </si>
  <si>
    <t>eadi3536</t>
  </si>
  <si>
    <t>10.1126/sciadv.adi3536</t>
  </si>
  <si>
    <t>Science &amp; Technology - Other Topics</t>
  </si>
  <si>
    <t>WOS:001059133700001</t>
  </si>
  <si>
    <t>Nozella, NL; Lima, JVM; de Oliveira, RF; Graeff, CFD</t>
  </si>
  <si>
    <t>Nozella, Natan Luis; Lima, Joao Victor Morais; de Oliveira, Rafael Furlan; Graeff, Carlos Frederico de Oliveira</t>
  </si>
  <si>
    <t>Melanin/PEDOT:PSS blend as organic mixed ionic electronic conductor (OMIEC) for sustainable electronics</t>
  </si>
  <si>
    <t>MATERIALS ADVANCES</t>
  </si>
  <si>
    <t>MELANIN; BIOCOMPATIBILITY; POLYMERS; PEDOTPSS; STORAGE; FILMS</t>
  </si>
  <si>
    <t>Organic mixed ionic-electronic conductors (OMIECs) can efficiently couple and transport ionic and electronic charge species, making them key elements for bioelectronics, neuromorphic computing, soft robotics, and energy storage applications. Here, we have synthesized a water-soluble, bio-inspired ion conductor melanin (Mel) and blended it with benchmark conducting polymer poly(3,4-ethylenedioxythiophene) polystyrene sulfonate (PEDOT:PSS) to form a new OMIEC. We explored the potential of Mel/PEDOT:PSS OMIEC blends in two critical device applications: organic electrochemical transistors (OECTs) and supercapacitors (SuperCaps). Mel incorporation into PEDOT:PSS enhances the ionic-electronic coupling when ions from an electrolyte are injected into the material, increasing the volumetric capacitance of PEDOT:PSS films ten-fold. The addition of Mel in PEDOT:PSS also increases the transconductance of OECTs (from 7 +/- 1 to 11 +/- 3 mS), and the energy and power densities of SuperCaps, from 0.41 +/- 0.02 to 0.62 +/- 0.01 W h kg-1 and from 119 +/- 14 to 190 +/- 6 W kg-1, respectively. This work exploits the fundamental properties, device physics, and technological potential of a new and green OMIEC, ultimately aiming the development of sustainable electronics. A new and green blend based on PEDOT:PSS and synthetic melanin is demonstrated as an organic mixed ionic electronic conductor (OMIEC) with enhanced ionic-electronic coupling for organic electrochemical transistors and supercapacitors.</t>
  </si>
  <si>
    <t>[Nozella, Natan Luis; Lima, Joao Victor Morais; Graeff, Carlos Frederico de Oliveira] Sao Paulo State Univ UNESP, Sch Sci, POSMAT Postgrad Program Mat Sci &amp; Technol, BR-17033360 Bauru, SP, Brazil; [Nozella, Natan Luis; de Oliveira, Rafael Furlan] Brazilian Ctr Res Energy &amp; Mat CNPEM, Brazilian Nanotechnol Natl Lab LNNano, BR-13083100 Campinas, SP, Brazil</t>
  </si>
  <si>
    <t>Graeff, CFD (corresponding author), Sao Paulo State Univ UNESP, Sch Sci, POSMAT Postgrad Program Mat Sci &amp; Technol, BR-17033360 Bauru, SP, Brazil.;de Oliveira, RF (corresponding author), Brazilian Ctr Res Energy &amp; Mat CNPEM, Brazilian Nanotechnol Natl Lab LNNano, BR-13083100 Campinas, SP, Brazil.</t>
  </si>
  <si>
    <t>rafael.furlan@lnnano.cnpem.br; carlos.graeff@unesp.br</t>
  </si>
  <si>
    <t>OCT 16</t>
  </si>
  <si>
    <t>10.1039/d3ma00573a</t>
  </si>
  <si>
    <t>SEP 2023</t>
  </si>
  <si>
    <t>WOS:001066878900001</t>
  </si>
  <si>
    <t>Griggs, S; Marks, A; Meli, D; Rebetez, G; Bardagot, O; Paulsen, BD; Chen, H; Weaver, K; Nugraha, MI; Schafer, EA; Tropp, J; Aitchison, CM; Anthopoulos, TD; Banerji, N; Rivnay, J; McCulloch, I</t>
  </si>
  <si>
    <t>Griggs, Sophie; Marks, Adam; Meli, Dilara; Rebetez, Gonzague; Bardagot, Olivier; Paulsen, Bryan D. D.; Chen, Hu; Weaver, Karrie; Nugraha, Mohamad I. I.; Schafer, Emily A. A.; Tropp, Joshua; Aitchison, Catherine M. M.; Anthopoulos, Thomas D. D.; Banerji, Natalie; Rivnay, Jonathan; McCulloch, Iain</t>
  </si>
  <si>
    <t>The effect of residual palladium on the performance of organic electrochemical transistors</t>
  </si>
  <si>
    <t>NATURE COMMUNICATIONS</t>
  </si>
  <si>
    <t>CONJUGATED POLYMERS; NAPHTHALENE DIIMIDE; CHARGE-TRANSPORT; SIDE-CHAINS; ENERGY; IMPURITIES; REDUCTION; CATALYST; DESIGN</t>
  </si>
  <si>
    <t>Organic electrochemical transistors are a promising technology for bioelectronic devices, with applications in neuromorphic computing and healthcare. The active component enabling an organic electrochemical transistor is the organic mixed ionic-electronic conductor whose optimization is critical for realizing high-performing devices. In this study, the influence of purity and molecular weight is examined for a p-type polythiophene and an n-type naphthalene diimide-based polymer in improving the performance and safety of organic electrochemical transistors. Our preparative GPC purification reduced the Pd content in the polymers and improved their organic electrochemical transistor mobility by similar to 60% and 80% for the p- and n-type materials, respectively. These findings demonstrate the paramount importance of removing residual Pd, which was concluded to be more critical than optimization of a polymer's molecular weight, to improve organic electrochemical transistor performance and that there is readily available improvement in performance and stability of many of the reported organic mixed ionic-electronic conductors.</t>
  </si>
  <si>
    <t>[Griggs, Sophie; Marks, Adam; Aitchison, Catherine M. M.; McCulloch, Iain] Univ Oxford, Dept Chem, Chem Res Lab, Oxford OX1 3TA, England; [Meli, Dilara] Northwestern Univ, Dept Mat Sci &amp; Engn, Evanston, IL 60208 USA; [Rebetez, Gonzague; Bardagot, Olivier; Banerji, Natalie] Univ Bern, Dept Chem Biochem &amp; Pharmaceut Sci DCBP, Freiestr 3, CH-3012 Bern, Switzerland; [Paulsen, Bryan D. D.; Schafer, Emily A. A.; Tropp, Joshua; Rivnay, Jonathan] Northwestern Univ, Dept Biomed Engn, Evanston, IL 60208 USA; [Chen, Hu; McCulloch, Iain] King Abdullah Univ Sci &amp; Technol KAUST, KAUST Solar Ctr KSC, Thuwal 239556900, Saudi Arabia; [Chen, Hu] Great Bay Univ, Dongguan 523808, Peoples R China; [Weaver, Karrie] Stanford Univ, Dept Earth Syst Sci, Stanford, CA 94305 USA; [Nugraha, Mohamad I. I.; Anthopoulos, Thomas D. D.] King Abdullah Univ Sci &amp; Technol KAUST, KAUST Solar Ctr KSC, Phys Sci &amp; Engn Div PSE, Thuwal 239556900, Saudi Arabia; [Nugraha, Mohamad I. I.] Natl Res &amp; Innovat Agcy BRIN, Res Ctr Adv Mat, South Tangerang 15314, Banten, Indonesia; [Rivnay, Jonathan] Northwestern Univ, Simpson Querrey Inst, Chicago, IL 60611 USA</t>
  </si>
  <si>
    <t>McCulloch, I (corresponding author), Univ Oxford, Dept Chem, Chem Res Lab, Oxford OX1 3TA, England.;McCulloch, I (corresponding author), King Abdullah Univ Sci &amp; Technol KAUST, KAUST Solar Ctr KSC, Thuwal 239556900, Saudi Arabia.</t>
  </si>
  <si>
    <t>iain.mcculloch@chem.ox.ac.uk</t>
  </si>
  <si>
    <t>DEC 27</t>
  </si>
  <si>
    <t>10.1038/s41467-022-35573-y</t>
  </si>
  <si>
    <t>WOS:000935585400011</t>
  </si>
  <si>
    <t>Gkoupidenis, P; Zhang, Y; Kleemann, H; Ling, H; Santoro, F; Fabiano, S; Salleo, A; van de Burgt, Y</t>
  </si>
  <si>
    <t>Gkoupidenis, P.; Zhang, Y.; Kleemann, H.; Ling, H.; Santoro, F.; Fabiano, S.; Salleo, A.; van de Burgt, Y.</t>
  </si>
  <si>
    <t>Organic mixed conductors for bioinspired electronics</t>
  </si>
  <si>
    <t>NATURE REVIEWS MATERIALS</t>
  </si>
  <si>
    <t>ELECTROCHEMICAL TRANSISTORS; LOW-VOLTAGE; MEMORY; POLYMERS; DEVICES; FABRICATION; OPERATION; MODEL</t>
  </si>
  <si>
    <t>Owing to its close resemblance to biological systems and materials, soft matter has been successfully implemented in numerous bioelectronic and biosensing applications, as well as in bioinspired computing and neuromorphic electronics. Particularly, organic mixed ionic-electronic conductors possess favourable characteristics for their efficient use in organic electrochemical transistors, electrochemical memory and artificial synapses and neurons. Owing to their mixed ionic-electronic conduction, leading to high amplification, these materials are ideal for translating chemical signals, such as ions or neurotransmitters, into electrical signals, as well as for accurately controlling stable conductance states to efficiently emulate synaptic weights in artificial neural networks. Because these mixed conductors operate with ionic charges - similar to signalling in biological neuronal networks - they also exhibit ideal properties to emulate biological spiking neurons. In this Perspective, we consider the potential of soft matter, especially based on organic mixed conductors, for bioinspired systems and their possible applications. We discuss the potential that these materials have in applications in which low power, conformability and tunability are key, such as smart and adaptive biosensors, low-power in-sensor and edge computing, intelligent agents and robotics, and event-driven systems and biohybrid spiking circuits at the interface with biology. We present a comprehensive perspective of the potential of biomimetic and bioinspired electronics based on soft matter to integrate artificial intelligence into everyday life. Current technologies of bioinspired and neuromorphic electronics still lack a universal framework for integration into everyday life. This Perspective highlights how bioinspired electronics with soft electrochemical matter based on organic mixed conductors can potentially enable the integration of diverse forms of intelligence everywhere.</t>
  </si>
  <si>
    <t>[Gkoupidenis, P.] Max Planck Inst Polymer Res, Dept Mol Elect, Mainz, Germany; [Zhang, Y.] Xiamen Univ, Inst Flexible Elect IFE, Future Technol, Xiamen, Peoples R China; [Kleemann, H.] Tech Univ Dresden, Dresden Integrated Ctr Appl Phys &amp; Photon Mat IAPP, Dresden, Germany; [Ling, H.] Nanjing Univ Posts &amp; Telecommun, Inst Adv Mat, State Key Lab Organ Elect &amp; Informat Displays, Nanjing, Peoples R China; [Santoro, F.] Forschungszentrum Julich, Inst Biol Informat Proc Bioelect IBI 3, Julich, Germany; [Fabiano, S.] Linkoping Univ, Dept Sci &amp; Technol, Lab Organ Elect, Norrkoping, Sweden; [Salleo, A.] Stanford Univ, Dept Mat Sci &amp; Engn, Stanford, CA USA; [van de Burgt, Y.] Eindhoven Univ Technol, Dept Mech Engn, Microsyst, Eindhoven, Netherlands; [van de Burgt, Y.] Eindhoven Univ Technol, Inst Complex Mol Syst, Eindhoven, Netherlands</t>
  </si>
  <si>
    <t>Gkoupidenis, P (corresponding author), Max Planck Inst Polymer Res, Dept Mol Elect, Mainz, Germany.;van de Burgt, Y (corresponding author), Eindhoven Univ Technol, Dept Mech Engn, Microsyst, Eindhoven, Netherlands.;van de Burgt, Y (corresponding author), Eindhoven Univ Technol, Inst Complex Mol Syst, Eindhoven, Netherlands.</t>
  </si>
  <si>
    <t>gkoupidenis@mpip-mainz.mpg.de; Y.B.v.d.Burgt@tue.nl</t>
  </si>
  <si>
    <t>FEB</t>
  </si>
  <si>
    <t>10.1038/s41578-023-00622-5</t>
  </si>
  <si>
    <t>Science &amp; Technology - Other Topics; Materials Science</t>
  </si>
  <si>
    <t>WOS:001132861200001</t>
  </si>
  <si>
    <t>Yu, SM; Kousseff, CJ; Nielsen, CB</t>
  </si>
  <si>
    <t>Yu, Simiao; Kousseff, Christina J.; Nielsen, Christian B.</t>
  </si>
  <si>
    <t>n-Type semiconductors for organic electrochemical transistor applications</t>
  </si>
  <si>
    <t>SYNTHETIC METALS</t>
  </si>
  <si>
    <t>Organic electrochemical transistors; Organic bioelectronics; Organic electronics; Semiconducting polymers; Small -molecule semiconductors; Mixed ionic -electronic conduction</t>
  </si>
  <si>
    <t>FIELD-EFFECT TRANSISTORS; CONJUGATED POLYMERS; MOLECULAR DESIGN; PERFORMANCE; FABRICATION; MORPHOLOGY; STABILITY; DIIMIDE; GAP</t>
  </si>
  <si>
    <t>Over the last decade, the organic electrochemical transistor (OECT) has appeared as a powerful platform for developing organic bioelectronic applications such as electronic biosensors and neuromorphic devices. The rapidly growing interest in this field has spurred the development of new active bioelectronic materials that are tailor-made to fulfil the mixed ionic-electronic conduction requirements of the OECT. While p-type (holetransporting) organic semiconductors quickly appeared with impressive mixed conduction properties, their electron-transporting counterparts, n-type organic semiconductors have lagged severely in terms of OECT performance metrics. Here, we review recent progress on the development of n-type organic semiconductors, including both small-molecule and polymer systems, for OECT applications and discuss the bioelectronic applications that have emerged from the materials development.</t>
  </si>
  <si>
    <t>[Yu, Simiao; Kousseff, Christina J.; Nielsen, Christian B.] Queen Mary Univ London, Dept Chem, London E1 4S, England</t>
  </si>
  <si>
    <t>Nielsen, CB (corresponding author), Queen Mary Univ London, Dept Chem, London E1 4S, England.</t>
  </si>
  <si>
    <t>c.b.nielsen@qmul.ac.uk</t>
  </si>
  <si>
    <t>MAR</t>
  </si>
  <si>
    <t>10.1016/j.synthmet.2023.117295</t>
  </si>
  <si>
    <t>JAN 2023</t>
  </si>
  <si>
    <t>Materials Science; Physics; Polymer Science</t>
  </si>
  <si>
    <t>WOS:000964570300001</t>
  </si>
  <si>
    <t>Belleri, P; Tarrés, JPI; McCulloch, I; Blom, PWM; Kovács-Vajna, ZM; Gkoupidenis, P; Torricelli, F</t>
  </si>
  <si>
    <t>Belleri, Pietro; Tarres, Judith Pons i; McCulloch, Iain; Blom, Paul W. M.; Kovacs-Vajna, Zsolt M.; Gkoupidenis, Paschalis; Torricelli, Fabrizio</t>
  </si>
  <si>
    <t>Unravelling the operation of organic artificial neurons for neuromorphic bioelectronics</t>
  </si>
  <si>
    <t>MEMRISTORS; DEVICES</t>
  </si>
  <si>
    <t>Organic artificial neurons operating in liquid environments are crucial components in neuromorphic bioelectronics. However, the current understanding of these neurons is limited, hindering their rational design and development for realistic neuronal emulation in biological settings. Here we combine experiments, numerical non-linear simulations, and analytical tools to unravel the operation of organic artificial neurons. This comprehensive approach elucidates a broad spectrum of biorealistic behaviors, including firing properties, excitability, wetware operation, and biohybrid integration. The non-linear simulations are grounded in a physics-based framework, accounting for ion type and ion concentration in the electrolytic medium, organic mixed ionic-electronic parameters, and biomembrane features. The derived analytical expressions link the neurons spiking features with material and physical parameters, bridging closer the domains of artificial neurons and neuroscience. This work provides streamlined and transferable guidelines for the design, development, engineering, and optimization of organic artificial neurons, advancing next generation neuronal networks, neuromorphic electronics, and bioelectronics. Combining experiments, numerical non-linear simulations, and analytical tools, the authors here unravel the operation of organic artificial neurons in liquid environment, crucial components in neuromorphic bioelectronics, neuronal networks, and neuromorphic electronics.</t>
  </si>
  <si>
    <t>[Belleri, Pietro; Kovacs-Vajna, Zsolt M.; Torricelli, Fabrizio] Univ Brescia, Dept Informat Engn, Via Branze 38, I-25123 Brescia, Italy; [Tarres, Judith Pons i; Blom, Paul W. M.; Gkoupidenis, Paschalis] Max Planck Inst Polymer Res, Ackermannweg 10, D-55128 Mainz, Germany; [McCulloch, Iain] Univ Oxford, Dept Chem, 12 Mansfield Rd, Oxford, England; [Gkoupidenis, Paschalis] North Carolina State Univ, Dept Elect &amp; Comp Engn, 890 Oval Dr, Raleigh, NC 27695 USA; [Gkoupidenis, Paschalis] North Carolina State Univ, Dept Phys, 2401 Stinson Dr, Raleigh, NC 27695 USA</t>
  </si>
  <si>
    <t>Torricelli, F (corresponding author), Univ Brescia, Dept Informat Engn, Via Branze 38, I-25123 Brescia, Italy.;Gkoupidenis, P (corresponding author), Max Planck Inst Polymer Res, Ackermannweg 10, D-55128 Mainz, Germany.;Gkoupidenis, P (corresponding author), North Carolina State Univ, Dept Elect &amp; Comp Engn, 890 Oval Dr, Raleigh, NC 27695 USA.;Gkoupidenis, P (corresponding author), North Carolina State Univ, Dept Phys, 2401 Stinson Dr, Raleigh, NC 27695 USA.</t>
  </si>
  <si>
    <t>gkoupidenis@mpip-mainz.mpg.de; fabrizio.torricelli@unibs.it</t>
  </si>
  <si>
    <t>JUN 24</t>
  </si>
  <si>
    <t>10.1038/s41467-024-49668-1</t>
  </si>
  <si>
    <t>WOS:001253228800010</t>
  </si>
  <si>
    <t>Di Lauro, M; Rondelli, F; De Salvo, A; Corsini, A; Genitoni, M; Greco, P; Murgia, M; Fadiga, L; Biscarini, F</t>
  </si>
  <si>
    <t>Di Lauro, Michele; Rondelli, Federico; De Salvo, Anna; Corsini, Alessandro; Genitoni, Matteo; Greco, Pierpaolo; Murgia, Mauro; Fadiga, Luciano; Biscarini, Fabio</t>
  </si>
  <si>
    <t>An organic artificial soma for spatio-temporal pattern recognition via dendritic integration</t>
  </si>
  <si>
    <t>NEUROMORPHIC COMPUTING AND ENGINEERING</t>
  </si>
  <si>
    <t>organic neuromorphic electronics; pattern recognition; dendritic integration</t>
  </si>
  <si>
    <t>A novel organic neuromorphic device performing pattern classification is presented and demonstrated. It features an artificial soma capable of dendritic integration from three pre-synaptic neurons. The time-response of the interface between electrolytic solutions and organic mixed ionic-electronic conductors is proposed as the sole computational feature for pattern recognition, and it is easily tuned in the organic dendritic integrator by simply controlling electrolyte ionic strength. The classifier is benchmarked in speech-recognition experiments, with a sample of 14 words, encoded either from audio tracks or from kinematic data, showing excellent discrimination performances in a planar, miniaturizable, fully passive device, designed to be promptly integrated in more complex architectures where on-board pattern classification is required.</t>
  </si>
  <si>
    <t>[Di Lauro, Michele; Rondelli, Federico; De Salvo, Anna; Corsini, Alessandro; Genitoni, Matteo; Greco, Pierpaolo; Murgia, Mauro; Fadiga, Luciano; Biscarini, Fabio] Fdn Ist Italiano Tecnol IIT, CTNSC, Ctr Translat Neurophysiol Speech &amp; Commun, Via Fossato Di Mortara 17-19, I-44121 Ferrara, Italy; [Rondelli, Federico; Corsini, Alessandro; Genitoni, Matteo; Greco, Pierpaolo; Fadiga, Luciano] Sez Fisiol Dipartimento Neurosci &amp; Riabilitaz, Dipartimento Neurosci &amp; Riabil, Sez Fisiol, Via Fossato Di Mortara 17-19, I-44121 Ferrara, Italy; [Murgia, Mauro] CNR, Ist Studio Mat Nanostrut ISMN, Natl Res Council, Via Gobetti 101, I-40129 Bologna, Italy; [Biscarini, Fabio] Dipartimento Sci V, Dipartimento Sci Vita, Via Campi 103, I-41125 Modena, Italy</t>
  </si>
  <si>
    <t>Di Lauro, M (corresponding author), Fdn Ist Italiano Tecnol IIT, CTNSC, Ctr Translat Neurophysiol Speech &amp; Commun, Via Fossato Di Mortara 17-19, I-44121 Ferrara, Italy.</t>
  </si>
  <si>
    <t>michele.dilauro@iit.it</t>
  </si>
  <si>
    <t>JUN 1</t>
  </si>
  <si>
    <t>10.1088/2634-4386/ad3a96</t>
  </si>
  <si>
    <t>Engineering; Physics</t>
  </si>
  <si>
    <t>WOS:001201274500001</t>
  </si>
  <si>
    <t>Matrone, GM; van Doremaele, ERW; Surendran, A; Laswick, Z; Griggs, S; Ye, G; McCulloch, I; Santoro, F; Rivnay, J; van de Burgt, Y</t>
  </si>
  <si>
    <t>Matrone, Giovanni Maria; van Doremaele, Eveline R. W.; Surendran, Abhijith; Laswick, Zachary; Griggs, Sophie; Ye, Gang; McCulloch, Iain; Santoro, Francesca; Rivnay, Jonathan; van de Burgt, Yoeri</t>
  </si>
  <si>
    <t>A modular organic neuromorphic spiking circuit for retina-inspired sensory coding and neurotransmitter-mediated neural pathways</t>
  </si>
  <si>
    <t>BIOLOGY; NEURONS</t>
  </si>
  <si>
    <t>Signal communication mechanisms within the human body rely on the transmission and modulation of action potentials. Replicating the interdependent functions of receptors, neurons and synapses with organic artificial neurons and biohybrid synapses is an essential first step towards merging neuromorphic circuits and biological systems, crucial for computing at the biological interface. However, most organic neuromorphic systems are based on simple circuits which exhibit limited adaptability to both external and internal biological cues, and are restricted to emulate only specific the functions of an individual neuron/synapse. Here, we present a modular neuromorphic system which combines organic spiking neurons and biohybrid synapses to replicate a neural pathway. The spiking neuron mimics the sensory coding function of afferent neurons from light stimuli, while the neuromodulatory activity of interneurons is emulated by neurotransmitters-mediated biohybrid synapses. Combining these functions, we create a modular connection between multiple neurons to establish a pre-processing retinal pathway primitive. The distinctive interdependence in mixed ionic-electronic conductors emulates retinal pathway. Here, the authors develop a modular organic neuromorphic spiking circuit to replicate the interdependent functions of receptors, neurons and synapses that are chemically modulated by neurotransmitters.</t>
  </si>
  <si>
    <t>[Matrone, Giovanni Maria; van Doremaele, Eveline R. W.; van de Burgt, Yoeri] Eindhoven Univ Technol, Inst Complex Mol Syst, Microsyst, NL-5612AJ Eindhoven, Netherlands; [Matrone, Giovanni Maria; Surendran, Abhijith; Laswick, Zachary; Rivnay, Jonathan] Northwestern Univ, Dept Biomed Engn, Evanston, IL 60208 USA; [Griggs, Sophie; McCulloch, Iain] Univ Oxford, Dept Chem, Chem Res Lab, Oxford OX1, England; [Ye, Gang] Shenzhen Univ, Ctr Biomed Opt &amp; Photon CBOP, Key Lab Optoelect Devices &amp; Syst, Shenzhen 518060, Peoples R China; [Ye, Gang] Shenzhen Univ, Coll Phys &amp; Optoelect Engn, Key Lab Optoelect Devices &amp; Syst, Shenzhen 518060, Peoples R China; [McCulloch, Iain] King Abdullah Univ Sci &amp; Technol KAUST, KAUST Solar Ctr KSC, Thuwal 239556900, Saudi Arabia; [Santoro, Francesca] Ist Italiano Tecnol, Tissue Elect, I-80125 Naples, Italy; [Santoro, Francesca] Forschungszentrum Juelich, Inst Biol Informat Proc IBI Bioelect 3, D-52428 Julich, Germany; [Santoro, Francesca] Fac Elect Engn &amp; IT, Neuroelect Interfaces, RWTH Aachen, D-52074 Aachen, Germany</t>
  </si>
  <si>
    <t>Matrone, GM; van de Burgt, Y (corresponding author), Eindhoven Univ Technol, Inst Complex Mol Syst, Microsyst, NL-5612AJ Eindhoven, Netherlands.;Matrone, GM (corresponding author), Northwestern Univ, Dept Biomed Engn, Evanston, IL 60208 USA.</t>
  </si>
  <si>
    <t>giovanni.matrone@northwestern.edu; Y.B.v.d.Burgt@tue.nl</t>
  </si>
  <si>
    <t>APR 3</t>
  </si>
  <si>
    <t>10.1038/s41467-024-47226-3</t>
  </si>
  <si>
    <t>WOS:001197842900014</t>
  </si>
  <si>
    <t>Gärisch, F; Ligorio, G; Klein, P; Forster, M; Scherf, U; List-Kratochvil, EJW</t>
  </si>
  <si>
    <t>Garisch, Fabian; Ligorio, Giovanni; Klein, Patrick; Forster, Michael; Scherf, Ullrich; List-Kratochvil, Emil J. W.</t>
  </si>
  <si>
    <t>Organic Synaptic Diodes Based on Polymeric Mixed Ionic-Electronic Conductors</t>
  </si>
  <si>
    <t>ADVANCED ELECTRONIC MATERIALS</t>
  </si>
  <si>
    <t>mixed ionic-electronic conductors; neuromorphic devices; organic synaptic diodes; synaptic plasticity</t>
  </si>
  <si>
    <t>DEVICES; MEMORY; ELECTROLUMINESCENCE; SYNAPSES</t>
  </si>
  <si>
    <t>Neuromorphic devices are likely to be the next evolution of computing, allowing to implement machine learning within hardware components. In biological neural systems, learning and signal processing are achieved by communication between neurons through time-dependent ion flux in the synapses. Integrating such ion-mediated operating principles in neuromorphic devices can deliver an energy efficient and powerful technology. Here a device known as a light-emitting electrochemical cell is revisited and modified, exploiting its ability to modulate current through ion accumulation/depletion at the electrodes and turn it into an organic synaptic diode. This two-terminal device is based on an organic mixed ionic-electronic conducting polymer that serves as active layer for conduction of lithium ions as well as charge carriers. The ionic conduction properties are modified by cryptand molecules, able to reversibly capture ions. The device can be reliably switched between states for at least 100 cycles and displays state retention for multiple minutes. The applicability for neuromorphic applications is further demonstrated by exploring frequency-dependent plasticity and paired-pulse facilitation behavior in the millisecond range. The polymeric nature, combined with the simple two-terminal architecture of the presented neuromorphic device, opens up a range of possibilities regarding the fabrication of artificial neural networks.</t>
  </si>
  <si>
    <t>[Garisch, Fabian; Ligorio, Giovanni; List-Kratochvil, Emil J. W.] Humboldt Univ, Inst Chem, IRIS Adlershof, Inst Phys, Zum Grossgen Windkanal 2, D-12489 Berlin, Germany; [Klein, Patrick; Forster, Michael; Scherf, Ullrich] Wuppertal Univ, Dept Chem, Gauss Str 20, D-42119 Wuppertal, Germany; [Klein, Patrick; Forster, Michael; Scherf, Ullrich] Wuppertal Univ, Wuppertal Ctr Smart Mat &amp; Syst CM S, Gauss Str 20, D-42119 Wuppertal, Germany; [List-Kratochvil, Emil J. W.] Helmholtz Zentrum Berlin Mat &amp; Energie GmbH, Hahn Meitner Pl 1, D-14109 Berlin, Germany</t>
  </si>
  <si>
    <t>Ligorio, G; List-Kratochvil, EJW (corresponding author), Humboldt Univ, Inst Chem, IRIS Adlershof, Inst Phys, Zum Grossgen Windkanal 2, D-12489 Berlin, Germany.;List-Kratochvil, EJW (corresponding author), Helmholtz Zentrum Berlin Mat &amp; Energie GmbH, Hahn Meitner Pl 1, D-14109 Berlin, Germany.</t>
  </si>
  <si>
    <t>giovanni.ligorio@hu-berlin.de; emil.list-kratochvil@hu-berlin.de</t>
  </si>
  <si>
    <t>10.1002/aelm.202100866</t>
  </si>
  <si>
    <t>DEC 2021</t>
  </si>
  <si>
    <t>Science &amp; Technology - Other Topics; Materials Science; Physics</t>
  </si>
  <si>
    <t>WOS:000736098000001</t>
  </si>
  <si>
    <t>Zhang, YX; van Doremaele, ERW; Ye, G; Stevens, T; Song, J; Chiechi, RC; van de Burgt, Y</t>
  </si>
  <si>
    <t>Zhang, Yanxi; van Doremaele, Eveline R. W.; Ye, Gang; Stevens, Tim; Song, Jun; Chiechi, Ryan C.; van de Burgt, Yoeri</t>
  </si>
  <si>
    <t>Adaptive Biosensing and Neuromorphic Classification Based on an Ambipolar Organic Mixed Ionic-Electronic Conductor</t>
  </si>
  <si>
    <t>ADVANCED MATERIALS</t>
  </si>
  <si>
    <t>adaptive sensing; ambipolar inverters; neuromorphic computing; organic mixed ionic-electronic conductors</t>
  </si>
  <si>
    <t>ARTIFICIAL SYNAPSE</t>
  </si>
  <si>
    <t>Organic mixed ionic-electronic conductors (OMIECs) are central to bioelectronic applications such as biosensors, health-monitoring devices, and neural interfaces, and have facilitated efficient next-generation brain-inspired computing and biohybrid systems. Despite these examples, smart and adaptive circuits that can locally process and optimize biosignals have not yet been realized. Here, a tunable sensing circuit is shown that can locally modulate biologically relevant signals like electromyograms (EMGs) and electrocardiograms (ECGs), that is based on a complementary logic inverter combined with a neuromorphic memory element, and that is constructed from a single polymer mixed conductor. It is demonstrated that a small neuromorphic array based on this material effects high classification accuracy in heartbeat anomaly detection. This high-performance material allows for straightforward monolithic integration, which reduces fabrication complexity while also achieving high on/off ratios with excellent ambient p- and n-type stability in transistor performance. This material opens a route toward simple and straightforward fabrication and integration of more sophisticated adaptive circuits for future smart bioelectronics.</t>
  </si>
  <si>
    <t>[Zhang, Yanxi; van Doremaele, Eveline R. W.; Stevens, Tim; van de Burgt, Yoeri] Eindhoven Univ Technol, Dept Mech Engn, Microsyst, NL-5600 MB Eindhoven, Netherlands; [Zhang, Yanxi; van Doremaele, Eveline R. W.; Stevens, Tim; van de Burgt, Yoeri] Eindhoven Univ Technol, Inst Complex Mol Syst, NL-5600 MB Eindhoven, Netherlands; [Ye, Gang; Song, Jun] Shenzhen Univ, Ctr Biomed Opt &amp; Photon CBOP, Shenzhen 518060, Peoples R China; [Ye, Gang; Song, Jun] Shenzhen Univ, Coll Phys &amp; Optoelect Engn, Key Lab Optoelect Devices &amp; Syst, Shenzhen 518060, Peoples R China; [Ye, Gang; Chiechi, Ryan C.] Univ Groningen, Stratingh Inst Chem, NL-9747 AG Groningen, Netherlands; [Chiechi, Ryan C.] North Carolina State Univ, Dept Chem, Raleigh, NC 27695 USA</t>
  </si>
  <si>
    <t>Zhang, YX; van de Burgt, Y (corresponding author), Eindhoven Univ Technol, Dept Mech Engn, Microsyst, NL-5600 MB Eindhoven, Netherlands.;Zhang, YX; van de Burgt, Y (corresponding author), Eindhoven Univ Technol, Inst Complex Mol Syst, NL-5600 MB Eindhoven, Netherlands.;Ye, G (corresponding author), Shenzhen Univ, Ctr Biomed Opt &amp; Photon CBOP, Shenzhen 518060, Peoples R China.;Ye, G (corresponding author), Shenzhen Univ, Coll Phys &amp; Optoelect Engn, Key Lab Optoelect Devices &amp; Syst, Shenzhen 518060, Peoples R China.;Ye, G (corresponding author), Univ Groningen, Stratingh Inst Chem, NL-9747 AG Groningen, Netherlands.</t>
  </si>
  <si>
    <t>y.zhang9@tue.nl; g.ye0612@szu.edu.cn; y.b.v.d.burgt@tue.nl</t>
  </si>
  <si>
    <t>MAY</t>
  </si>
  <si>
    <t>10.1002/adma.202200393</t>
  </si>
  <si>
    <t>APR 2022</t>
  </si>
  <si>
    <t>WOS:000783022000001</t>
  </si>
  <si>
    <t>Bonafè, F; Decataldo, F; Fraboni, B; Cramer, T</t>
  </si>
  <si>
    <t>Bonafe, Filippo; Decataldo, Francesco; Fraboni, Beatrice; Cramer, Tobias</t>
  </si>
  <si>
    <t>Charge Carrier Mobility in Organic Mixed Ionic-Electronic Conductors by the Electrolyte-Gated van der Pauw Method</t>
  </si>
  <si>
    <t>charge carrier mobilities; contact resistances; electrolyte gated van der Pauw measurements; organic electrochemical transistors; organic mixed ionic-electronic conductors</t>
  </si>
  <si>
    <t>CONTACT RESISTANCE; VOLTAGE</t>
  </si>
  <si>
    <t>Organic mixed ionic-electronic conductors (OMIECs) combine electronic semiconductor functionality with ionic conductivity, biocompatibility, and electrochemical stability in water and are currently investigated as the active material in devices for bioelectronics, neuromorphic computing, as well as energy conversion and storage. Operation speed of such devices depends on fast electronic transport in OMIECs. However, due to contact resistance problems, reliable measurements of electronic mobility are difficult to achieve in this class of materials. To address the problem, the electrolyte-gated van der Pauw (EgVDP) method is introduced for the simple and accurate determination of the electrical characteristics of OMIEC thin films, independent of contact effects. The technique is applied to the most widespread OMIEC blend, poly(3,4-ethylenedioxythiophene) doped with poly(styrenesulfonic acid) (PEDOT:PSS). By comparing with organic electrochemical transistor (OECT) measurements, it is found that gate voltage dependent contact resistance effects lead to systematic errors in OECT based transport characterization. These observations confirm that a contact-independent technique is crucial for the proper characterization of OMIECs, and the EgVDP method reveals to be a simple, elegant, but effective technique for this scope.</t>
  </si>
  <si>
    <t>[Bonafe, Filippo; Decataldo, Francesco; Fraboni, Beatrice; Cramer, Tobias] Univ Bologna, Dept Phys &amp; Astron, Viale Berti Pichat 6-2, I-40127 Bologna, Italy</t>
  </si>
  <si>
    <t>Cramer, T (corresponding author), Univ Bologna, Dept Phys &amp; Astron, Viale Berti Pichat 6-2, I-40127 Bologna, Italy.</t>
  </si>
  <si>
    <t>tobias.cramer@unibo.it</t>
  </si>
  <si>
    <t>OCT</t>
  </si>
  <si>
    <t>10.1002/aelm.202100086</t>
  </si>
  <si>
    <t>AUG 2021</t>
  </si>
  <si>
    <t>WOS:000680061500001</t>
  </si>
  <si>
    <t>Tjhe, DHL; Ren, XL; Jacobs, IE; D'Avino, G; Mustafa, TBE; Marsh, TG; Zhang, L; Fu, Y; Mansour, AE; Opitz, A; Huang, YX; Zhu, WJ; Unal, AH; Hoek, S; Lemaur, V; Quarti, C; He, Q; Lee, JK; McCulloch, I; Heeney, M; Koch, N; Grey, CP; Beljonne, D; Fratini, S; Sirringhaus, H</t>
  </si>
  <si>
    <t>Tjhe, Dionisius H. L.; Ren, Xinglong; Jacobs, Ian E.; D'Avino, Gabriele; Mustafa, Tarig B. E.; Marsh, Thomas G.; Zhang, Lu; Fu, Yao; Mansour, Ahmed E.; Opitz, Andreas; Huang, Yuxuan; Zhu, Wenjin; Unal, Ahmet Hamdi; Hoek, Sebastiaan; Lemaur, Vincent; Quarti, Claudio; He, Qiao; Lee, Jin-Kyun; McCulloch, Iain; Heeney, Martin; Koch, Norbert; Grey, Clare P.; Beljonne, David; Fratini, Simone; Sirringhaus, Henning</t>
  </si>
  <si>
    <t>Non-equilibrium transport in polymer mixed ionic-electronic conductors at ultrahigh charge densities</t>
  </si>
  <si>
    <t>NATURE MATERIALS</t>
  </si>
  <si>
    <t>Article; Early Access</t>
  </si>
  <si>
    <t>CONDUCTIVITY; DYNAMICS; DISORDER</t>
  </si>
  <si>
    <t>Conducting polymers are mixed ionic-electronic conductors that are emerging candidates for neuromorphic computing, bioelectronics and thermoelectrics. However, fundamental aspects of their many-body correlated electron-ion transport physics remain poorly understood. Here we show that in p-type organic electrochemical transistors it is possible to remove all of the electrons from the valence band and even access deeper bands without degradation. By adding a second, field-effect gate electrode, additional electrons or holes can be injected at set doping states. Under conditions where the counterions are unable to equilibrate in response to field-induced changes in the electronic carrier density, we observe surprising, non-equilibrium transport signatures that provide unique insights into the interaction-driven formation of a frozen, soft Coulomb gap in the density of states. Our work identifies new strategies for substantially enhancing the transport properties of conducting polymers by exploiting non-equilibrium states in the coupled system of electronic charges and counterions. Mixed ionic-electronic transport in conducting polymers remains poorly understood. Here the authors observe non-equilibrium electronic transport when counterions are unable to equilibrate in response to gate-injected electronic carriers.</t>
  </si>
  <si>
    <t>[Tjhe, Dionisius H. L.; Ren, Xinglong; Jacobs, Ian E.; Mustafa, Tarig B. E.; Marsh, Thomas G.; Zhang, Lu; Huang, Yuxuan; Zhu, Wenjin; Unal, Ahmet Hamdi; Hoek, Sebastiaan; Sirringhaus, Henning] Univ Cambridge, Cavendish Lab, Cambridge, England; [D'Avino, Gabriele; Fratini, Simone] Grenoble Alpes Univ, Inst Neel, CNRS, Grenoble INP, Grenoble, France; [Mustafa, Tarig B. E.; Fu, Yao; Grey, Clare P.] Univ Cambridge, Dept Chem, Cambridge, England; [Mansour, Ahmed E.; Opitz, Andreas; Koch, Norbert] Humboldt Univ, Inst Phys, Berlin, Germany; [Mansour, Ahmed E.; Opitz, Andreas; Koch, Norbert] Humboldt Univ, Ctr Sci Mat Berlin, Berlin, Germany; [Mansour, Ahmed E.; Opitz, Andreas; Koch, Norbert] Helmholtz Zentrum Berlin Mat &amp; Energie, Berlin, Germany; [Lemaur, Vincent; Quarti, Claudio; Beljonne, David] Univ Mons, Lab Chem Novel Mat, Mons, Belgium; [He, Qiao; Heeney, Martin] Imperial Coll London, Dept Chem, London, England; [He, Qiao; Heeney, Martin] Imperial Coll London, Ctr Processable Elect, London, England; [Lee, Jin-Kyun] Inha Univ, Dept Polymer Sci &amp; Engn, Incheon, South Korea; [McCulloch, Iain] Univ Oxford, Dept Chem, Oxford, England</t>
  </si>
  <si>
    <t>Ren, XL; Jacobs, IE; Sirringhaus, H (corresponding author), Univ Cambridge, Cavendish Lab, Cambridge, England.;D'Avino, G (corresponding author), Grenoble Alpes Univ, Inst Neel, CNRS, Grenoble INP, Grenoble, France.</t>
  </si>
  <si>
    <t>xr216@cam.ac.uk; ij255@cam.ac.uk; gabriele.davino@neel.cnrs.fr; hs220@cam.ac.uk</t>
  </si>
  <si>
    <t>2024 JUL 26</t>
  </si>
  <si>
    <t>10.1038/s41563-024-01953-6</t>
  </si>
  <si>
    <t>JUL 2024</t>
  </si>
  <si>
    <t>Chemistry; Materials Science; Physics</t>
  </si>
  <si>
    <t>WOS:001276947200002</t>
  </si>
  <si>
    <t>Poli, F; Herrera, JR; Lan, T; Kumar, P; Santato, C; Soavi, F</t>
  </si>
  <si>
    <t>Poli, Federico; Herrera, Jose Ramon; Lan, Tian; Kumar, Prajwal; Santato, Clara; Soavi, Francesca</t>
  </si>
  <si>
    <t>Electronic properties of lithium-ion battery cathodes studied in ion-gated transistor configuration</t>
  </si>
  <si>
    <t>ISCIENCE</t>
  </si>
  <si>
    <t>ELECTROCHEMISTRY</t>
  </si>
  <si>
    <t>Electronic and ionic transport governs lithium-ion battery (LIB) operation. The in operando study of electronic transport in lithium-ion transition metal oxide (LMOx) cathodes at different states of charge enables the evaluation of the state of health of LIBs and the optimization of their performance. We report on elec-tronic transport in LIB cathode materials at different states of charge controlled in operando in ion-gated transistor (IGT) configuration. We considered LiNi0.5Mn0.3Co0.2O2 (NMC532)-and LiMn1.5Ni0.5O4 (LNMO)-based composite materials formulated like in conventional LIB cathodes and operated in the organic electrolyte LP30 (1M LiPF6 in ethylene carbonate:dimethyl carbonate 1:1 v/v). NMC532-and LNMO-based cathode materials were used as the tran-sistor channel materials and LP30 as the ion gating medium. Beyond its impact on the field of LIBs, our work advances the design of novel devices based on mixed ionic and electronic transport, including neuromorphic computing.</t>
  </si>
  <si>
    <t>[Poli, Federico; Soavi, Francesca] Alma Mater Studiorum Univ Bologna, Dipartimento Chim Giacomo Ciamician, I-40132 Bologna, Italy; [Herrera, Jose Ramon; Lan, Tian; Kumar, Prajwal; Santato, Clara] Polytech Montreal, Engn Phys, 2500 Chemin Polytech, Montreal, PQ H3T 1J4, Canada</t>
  </si>
  <si>
    <t>Soavi, F (corresponding author), Alma Mater Studiorum Univ Bologna, Dipartimento Chim Giacomo Ciamician, I-40132 Bologna, Italy.;Santato, C (corresponding author), Polytech Montreal, Engn Phys, 2500 Chemin Polytech, Montreal, PQ H3T 1J4, Canada.</t>
  </si>
  <si>
    <t>clara.santato@polymtl.ca; francesca.soavi@unibo.it</t>
  </si>
  <si>
    <t>JAN 20</t>
  </si>
  <si>
    <t>10.1016/j.isci.2022.105888</t>
  </si>
  <si>
    <t>WOS:000996467100001</t>
  </si>
  <si>
    <t>Tu, DY; Fabiano, S</t>
  </si>
  <si>
    <t>Tu, Deyu; Fabiano, Simone</t>
  </si>
  <si>
    <t>Mixed ion-electron transport in organic electrochemical transistors</t>
  </si>
  <si>
    <t>APPLIED PHYSICS LETTERS</t>
  </si>
  <si>
    <t>DEVICE; MOBILITY; MODEL; SPEED</t>
  </si>
  <si>
    <t>Organic electrochemical transistors (OECTs) have shown great promise in a variety of applications ranging from digital logic circuits to biosensors and artificial synapses for neuromorphic computing. The working mechanism of OECTs relies on the mixed transport of ionic and electronic charge carriers, extending throughout the bulk of the organic channel. This attribute renders OECTs fundamentally different from conventional field effect transistors and endows them with unique features, including large gate-to-channel capacitance, low operating voltage, and high transconductance. Owing to the complexity of the mixed ion-electron coupling and transport processes, the OECT device physics is sophisticated and yet to be fully unraveled. Here, we give an account of the one- and two-dimensional drift-diffusion models that have been developed to describe the mixed transport of ions and electrons by finite-element methods and identify key device parameters to be tuned for the next developments in the field.</t>
  </si>
  <si>
    <t>[Tu, Deyu; Fabiano, Simone] Linkoping Univ, Dept Sci &amp; Technol, Lab Organ Elect, SE-60174 Norrkoping, Sweden</t>
  </si>
  <si>
    <t>Fabiano, S (corresponding author), Linkoping Univ, Dept Sci &amp; Technol, Lab Organ Elect, SE-60174 Norrkoping, Sweden.</t>
  </si>
  <si>
    <t>deyu.tu@liu.se; simone.fabiano@liu.se</t>
  </si>
  <si>
    <t>AUG 24</t>
  </si>
  <si>
    <t>10.1063/5.0012599</t>
  </si>
  <si>
    <t>Physics</t>
  </si>
  <si>
    <t>WOS:000565322800001</t>
  </si>
  <si>
    <t>Lyu, D; Jin, YT; Magusin, PCMM; Sturniolo, S; Zhao, EW; Yamamoto, S; Keene, ST; Malliaras, GG; Grey, CP</t>
  </si>
  <si>
    <t>Lyu, Dongxun; Jin, Yanting; Magusin, Pieter C. M. M.; Sturniolo, Simone; Zhao, Evan Wenbo; Yamamoto, Shunsuke; Keene, Scott T.; Malliaras, George G.; Grey, Clare P.</t>
  </si>
  <si>
    <t>Operando NMR electrochemical gating studies of ion dynamics in PEDOT:PSS</t>
  </si>
  <si>
    <t>CONDUCTIVITY; SPECTRA</t>
  </si>
  <si>
    <t>Understanding charge-compensating interactions and ionic dynamics in organic mixed conductors can be challenging. Operando NMR spectroscopy is now used to quantify cation and water movement during doping/dedoping in mixed conductor films. Although organic mixed ionic-electronic conductors are widely proposed for use in bioelectronics, energy generation/storage and neuromorphic computing, our fundamental understanding of the charge-compensating interactions between the ionic and electronic carriers and the dynamics of ions remains poor, particularly for hydrated devices and on electrochemical cycling. Here we show that operando Na-23 and H-1 nuclear magnetic resonance (NMR) spectroscopy can quantify cation and water movement during the doping/dedoping of films comprising the widely used mixed conductor poly(3,4-ethylene dioxythiophene) poly(styrene sulfonate) (PEDOT:PSS). A distinct Na-23 quadrupolar splitting is observed due to the partial ordering of the PSS chains within the PEDOT:PSS-rich domains, with respect to the substrate. Operando Na-23 NMR studies reveal a close-to-linear correlation between the quadrupolar splitting and the charge stored, which is quantitatively explained by a model in which the holes on the PEDOT backbone are bound to the PSS SO3- groups; an increase in hole concentration during doping inversely correlates with the number of Na+ ions bound to the PSS chains within the PEDOT-rich ordered domains, leading to a decrease in ions within the ordered regions and a decrease in quadrupolar splitting. The Na+-to-electron coupling efficiency, measured via Na-23 NMR intensity changes, is close to 100% when using a 1 M NaCl electrolyte. Operando H-1 NMR spectroscopy confirms that the Na+ ions injected into/extracted from the wet films are hydrated. These findings shed light on the working principles of organic mixed conductors and demonstrate the utility of operando NMR spectroscopy in revealing structure-property relationships in electroactive polymers.</t>
  </si>
  <si>
    <t>[Lyu, Dongxun; Jin, Yanting; Magusin, Pieter C. M. M.; Zhao, Evan Wenbo; Grey, Clare P.] Univ Cambridge, Yusuf Hamied Dept Chem, Cambridge, England; [Sturniolo, Simone] Harwell Sci &amp; Innovat Campus, Sci &amp; Technol Facil Council, Didcot, England; [Yamamoto, Shunsuke; Keene, Scott T.; Malliaras, George G.] Univ Cambridge, Dept Engn, Elect Engn Div, Cambridge, England; [Keene, Scott T.] Univ Cambridge, Cavendish Lab, Cambridge, England; [Magusin, Pieter C. M. M.] HU Univ Appl Sci Utrecht, Inst Life Sci &amp; Chem, Utrecht, Netherlands; [Zhao, Evan Wenbo] Radboud Univ Nijmegen, Inst Mol &amp; Mat, Fac Sci, Magnet Resonance Res Ctr, Nijmegen, Netherlands; [Yamamoto, Shunsuke] Tohoku Univ, Grad Sch Engn, Sendai, Japan</t>
  </si>
  <si>
    <t>Grey, CP (corresponding author), Univ Cambridge, Yusuf Hamied Dept Chem, Cambridge, England.</t>
  </si>
  <si>
    <t>cpg27@cam.ac.uk</t>
  </si>
  <si>
    <t>JUN</t>
  </si>
  <si>
    <t>+</t>
  </si>
  <si>
    <t>10.1038/s41563-023-01524-1</t>
  </si>
  <si>
    <t>APR 2023</t>
  </si>
  <si>
    <t>WOS:000975989600003</t>
  </si>
  <si>
    <t>Marks, A; Griggs, S; Gasparini, N; Moser, M</t>
  </si>
  <si>
    <t>Marks, Adam; Griggs, Sophie; Gasparini, Nicola; Moser, Maximilian</t>
  </si>
  <si>
    <t>Organic Electrochemical Transistors: An Emerging Technology for Biosensing</t>
  </si>
  <si>
    <t>ADVANCED MATERIALS INTERFACES</t>
  </si>
  <si>
    <t>biosensors; electrophysiology; ion sensing; metabolite sensing; neuromorphic devices; organic electrochemical transistors (OECTs)</t>
  </si>
  <si>
    <t>FIELD-EFFECT TRANSISTORS; CHEMICAL DERIVATIZATION; GLUCOSE; ENZYME; GATE; FABRICATION; ELECTRODES; POLYMERS; ARRAYS; AMPLIFICATION</t>
  </si>
  <si>
    <t>Recent research demonstrates the viability of organic electrochemical transistors (OECTs) as an emergent technology for biosensor applications. Herein, a comprehensive summary is provided, highlighting the significant progress and most notable advances within the field of OECT-based biosensors. The working principles of an OECT are detailed, with specific attention given to the current library of organic mixed ionic-electronic conductor (OMIEC) channel materials utilized in OECT biosensors. The application of OECTs for metabolite, ion, neuromorphic, electrophysiological, and virus sensing as well as immunosensing is reported, detailing the breadth and scope of OECT-based biosensors. Furthermore, an outlook and perspective on synthetic molecular design of future channel materials, specifically designed for OECT biosensors, is provided. The development of optimized channel materials, creative device architectures, and operational nuances will set the stage for OECT-based biosensors to thrive and accelerate their clinical prevalence in the near future.</t>
  </si>
  <si>
    <t>[Marks, Adam; Griggs, Sophie; Moser, Maximilian] Univ Oxford, Dept Chem, Oxford OX1 3TA, England; [Marks, Adam] Stanford Univ, Dept Mat Sci &amp; Engn, Stanford, CA 94305 USA; [Gasparini, Nicola] Imperial Coll London, Dept Chem, London W12 0BZ, England; [Gasparini, Nicola] Imperial Coll London, Ctr Processable Elect, London W12 0BZ, England</t>
  </si>
  <si>
    <t>Marks, A; Griggs, S; Moser, M (corresponding author), Univ Oxford, Dept Chem, Oxford OX1 3TA, England.;Marks, A (corresponding author), Stanford Univ, Dept Mat Sci &amp; Engn, Stanford, CA 94305 USA.</t>
  </si>
  <si>
    <t>am21@stanford.edu; sophie.griggs@chem.ox.ac.uk; maximilian.moser@chem.ox.ac.uk</t>
  </si>
  <si>
    <t>10.1002/admi.202102039</t>
  </si>
  <si>
    <t>JAN 2022</t>
  </si>
  <si>
    <t>Chemistry; Materials Science</t>
  </si>
  <si>
    <t>WOS:000747555700001</t>
  </si>
  <si>
    <t>Collins, GW; Lone, MS; Jackson, SR; Keller, JN; Kingsford, RL; Noriega, R; Bischak, CG</t>
  </si>
  <si>
    <t>Collins, Garrett W.; Lone, Mohd Sajid; Jackson, Seth R.; Keller, Jolene N.; Kingsford, Rand L.; Noriega, Rodrigo; Bischak, Connor G.</t>
  </si>
  <si>
    <t>Photoluminescence Probes Ion Insertion into Amorphous and Crystalline Regions of Organic Mixed Conductors</t>
  </si>
  <si>
    <t>conjugated polymers; electrochemical doping; in situ methods; organic mixed conductors; photoluminescence</t>
  </si>
  <si>
    <t>CHARGE-TRANSPORT; INJECTION; DEVICE; FILMS; RAMAN</t>
  </si>
  <si>
    <t>Organic mixed ionic-electronic conductors (OMIECs) have emerged as promising materials for a wide range of next-generation technologies, including bioelectronics and neuromorphic computing. The performance of these materials depends on the transport of ions through the polycrystalline polymer matrix as well as how the distribution of ions and polarons in crystalline and amorphous regions impacts electronic transport. However, it is often challenging to distinguish whether ions enter crystalline or amorphous regions. In this work, steady-state and time-resolved photoluminescence (PL) spectroelectrochemistry is used to probe initial ion insertion in crystalline and amorphous regions of the OMIEC material poly(3-[2-[2-(2-methoxyethoxy)ethoxy]ethyl]thiophene -2,5-diyl) (P3MEEET) as a function of applied voltage. It is found that PL spectroelectrochemistry reports on the initial stages of electrochemical doping through the quenching of PL emission. By distinguishing between amorphous and crystalline contributions to the PL spectrum, ion insertion in crystalline and amorphous regions as a function of voltage is tracked. It is found that PL spectroelectrochemistry is much more sensitive to the initial injection of ions than complementary methods, highlighting its potential as a sensitive tool for interrogating ion injection in OMIECs. Photoluminescence (PL) spectroscopy can distinguish between electrochemical doping in crystalline versus disordered regions of p-type organic mixed ionic-electronic conductors (OMIECs). With increasing voltage, the crystalline component of the PL spectrum quenches before the disordered component, revealing that crystalline regions dope first followed by disordered regions. Compared to other methods to probe ion injection in OMIECs, PL is much more sensitive to the initial stages of electrochemical doping. image</t>
  </si>
  <si>
    <t>[Collins, Garrett W.; Lone, Mohd Sajid; Jackson, Seth R.; Keller, Jolene N.; Kingsford, Rand L.; Noriega, Rodrigo; Bischak, Connor G.] Univ Utah, Dept Chem, Salt Lake City, UT 84112 USA</t>
  </si>
  <si>
    <t>Bischak, CG (corresponding author), Univ Utah, Dept Chem, Salt Lake City, UT 84112 USA.</t>
  </si>
  <si>
    <t>connor.bischak@utah.edu</t>
  </si>
  <si>
    <t>2024 MAY 23</t>
  </si>
  <si>
    <t>10.1002/adfm.202403710</t>
  </si>
  <si>
    <t>MAY 2024</t>
  </si>
  <si>
    <t>WOS:001229699000001</t>
  </si>
  <si>
    <t>Pan, T; Jiang, XN; van Doremaele, ERW; Li, JY; van der Pol, TPA; Yan, CS; Ye, G; Liu, J; Hong, WJ; Chiechi, RC; van de Burgt, Y; Zhang, YX</t>
  </si>
  <si>
    <t>Pan, Tao; Jiang, Xinnian; van Doremaele, Eveline R. W.; Li, Junyu; van der Pol, Tom P. A.; Yan, Chenshuai; Ye, Gang; Liu, Jian; Hong, Wenjing; Chiechi, Ryan C.; van de Burgt, Yoeri; Zhang, Yanxi</t>
  </si>
  <si>
    <t>Over 60 h of Stable Water-Operation for N-Type Organic Electrochemical Transistors with Fast Response and Ambipolarity</t>
  </si>
  <si>
    <t>ambipolar organic mixed ionic-electronic conductors; organic electrochemical transistors; stability; threshold voltage</t>
  </si>
  <si>
    <t>MEMORY</t>
  </si>
  <si>
    <t>Organic electrochemical transistors (OECTs) are of great interest in low-power bioelectronics and neuromorphic computing, as they utilize organic mixed ionic-electronic conductors (OMIECs) to transduce ionic signals into electrical signals. However, the poor environmental stability of OMIEC materials significantly restricts the practical application of OECTs. Therefore, the non-fused planar naphthalenediimide (NDI)-dialkoxybithiazole (2Tz) copolymers are fine-tuned through varying ethylene glycol (EG) side chain lengths from tri(ethylene glycol) to hexa(ethylene glycol) (namely P-XO, X = 3-6) to achieve OECTs with high-stability and low threshold voltage. As a result, the NDI-2Tz copolymers exhibit ambipolarity, rapid response (&lt;10 ms), and ultra-high n-type stability. Notably, the P-6O copolymers display a threshold voltage as low as 0.27 V. They can operate in n-type mode in an aqueous solution for over 60 h, maintaining an on-off ratio of over 10(5). This work sheds light on the design of exceptional n-type/ambipolar materials for OECTs. It demonstrates the potential of incorporating these ambipolar polymers into water-operational integrated circuits for long-term biosensing systems and energy-efficient brain-inspired computing.</t>
  </si>
  <si>
    <t>[Pan, Tao; Jiang, Xinnian; Yan, Chenshuai; Hong, Wenjing; Zhang, Yanxi] Xiamen Univ, Inst Flexible Elect IFE, Coll Chem &amp; Chem Engn, Future Technol, Xiamen 361005, Peoples R China; [Pan, Tao; Jiang, Xinnian; Yan, Chenshuai; Hong, Wenjing; Zhang, Yanxi] Xiamen Univ, Coll Chem &amp; Chem Engn, IKKEM, Xiamen 361005, Peoples R China; [Pan, Tao; Jiang, Xinnian; Yan, Chenshuai; Hong, Wenjing; Zhang, Yanxi] Xiamen Univ, Coll Chem &amp; Chem Engn, State Key Lab Phys Chem Solid Surfaces, Xiamen 361005, Peoples R China; [van Doremaele, Eveline R. W.; van de Burgt, Yoeri] Eindhoven Univ Technol, Dept Mech Engn, Microsyst, NL-5600 MB Eindhoven, Netherlands; [van Doremaele, Eveline R. W.; van de Burgt, Yoeri] Eindhoven Univ Technol, Inst Complex Mol Syst, NL-5600 MB Eindhoven, Netherlands; [Li, Junyu] Sinopec Shanghai Res Inst Petrochem Technol, Shanghai 201028, Peoples R China; [van der Pol, Tom P. A.] Eindhoven Univ Technol, Mol Mat &amp; Nanosyst, NL-5600 MB Eindhoven, Netherlands; [van der Pol, Tom P. A.] Eindhoven Univ Technol, Inst Complex Mol Syst, NL-5600 MB Eindhoven, Netherlands; [Ye, Gang] Hubei Univ, Sch Mat Sci &amp; Engn, Hubei Key Lab Polymer Mat, Key Lab Green Preparat &amp; Applicat Funct Mat, Youyi Rd 368, Wuhan 430062, Peoples R China; [Liu, Jian] Chinese Acad Sci, Changchun Inst Appl Chem, State Key Lab Polymer Phys &amp; Chem, Changchun 130022, Jilin, Peoples R China; [Chiechi, Ryan C.] North Carolina State Univ, Dept Chem, Raleigh, NC 27695 USA; [Chiechi, Ryan C.] North Carolina State Univ, Organ &amp; Carbon Elect Cluster, Raleigh, NC 27695 USA</t>
  </si>
  <si>
    <t>Zhang, YX (corresponding author), Xiamen Univ, Inst Flexible Elect IFE, Coll Chem &amp; Chem Engn, Future Technol, Xiamen 361005, Peoples R China.;Zhang, YX (corresponding author), Xiamen Univ, Coll Chem &amp; Chem Engn, IKKEM, Xiamen 361005, Peoples R China.;Zhang, YX (corresponding author), Xiamen Univ, Coll Chem &amp; Chem Engn, State Key Lab Phys Chem Solid Surfaces, Xiamen 361005, Peoples R China.;van de Burgt, Y (corresponding author), Eindhoven Univ Technol, Dept Mech Engn, Microsyst, NL-5600 MB Eindhoven, Netherlands.;van de Burgt, Y (corresponding author), Eindhoven Univ Technol, Inst Complex Mol Syst, NL-5600 MB Eindhoven, Netherlands.;Ye, G (corresponding author), Hubei Univ, Sch Mat Sci &amp; Engn, Hubei Key Lab Polymer Mat, Key Lab Green Preparat &amp; Applicat Funct Mat, Youyi Rd 368, Wuhan 430062, Peoples R China.</t>
  </si>
  <si>
    <t>g.ye0612@ciac.ac.cn; y.b.v.d.burgt@tue.nl; ifeyxzhang@xmu.edu.cn</t>
  </si>
  <si>
    <t>2024 MAY 29</t>
  </si>
  <si>
    <t>10.1002/advs.202400872</t>
  </si>
  <si>
    <t>WOS:001234718900001</t>
  </si>
  <si>
    <t>Quill, TJ; LeCroy, G; Marks, A; Hesse, SA; Thiburce, Q; Mcculloch, I; Tassone, CJ; Takacs, CJ; Giovannitti, A; Salleo, A</t>
  </si>
  <si>
    <t>Quill, Tyler J.; LeCroy, Garrett; Marks, Adam; Hesse, Sarah A.; Thiburce, Quentin; Mcculloch, Iain; Tassone, Christopher J.; Takacs, Christopher J.; Giovannitti, Alexander; Salleo, Alberto</t>
  </si>
  <si>
    <t>Charge Carrier Induced Structural Ordering And Disordering in Organic Mixed Ionic Electronic Conductors</t>
  </si>
  <si>
    <t>electrochemical transistors; microstructural stability; operando X-ray scattering; organic mixed conductors; organic semiconductors</t>
  </si>
  <si>
    <t>TRANSPORT; POLYMER; POLYTHIOPHENES; CONDUCTIVITY; CHAINS</t>
  </si>
  <si>
    <t>Operational stability underpins the successful application of organic mixed ionic-electronic conductors (OMIECs) in a wide range of fields, including biosensing, neuromorphic computing, and wearable electronics. In this work, both the operation and stability of a p-type OMIEC material of various molecular weights are investigated. Electrochemical transistor measurements reveal that device operation is very stable for at least 300 charging/discharging cycles independent of molecular weight, provided the charge density is kept below the threshold where strong charge-charge interactions become likely. When electrochemically charged to higher charge densities, an increase in device hysteresis and a decrease in conductivity due to a drop in the hole mobility arising from long-range microstructural disruptions are observed. By employing operando X-ray scattering techniques, two regimes of polaron-induced structural changes are found: 1) polaron-induced structural ordering at low carrier densities, and 2) irreversible structural disordering that disrupts charge transport at high carrier densities, where charge-charge interactions are significant. These operando measurements also reveal that the transfer curve hysteresis at high carrier densities is accompanied by an analogous structural hysteresis, providing a microstructural basis for such instabilities. This work provides a mechanistic understanding of the structural dynamics and material instabilities of OMIEC materials during device operation. The influence of charge density on the stability and operation of an organic mixed ionic-electronic conductor is examined. Operando X-ray scattering reveals that charge carriers initially induce order within the crystallites at low charge densities, but further carrier density increases lead to a structural disordering of the crystallites, irreversibly decreasing conductivity and mobility.image</t>
  </si>
  <si>
    <t>[Quill, Tyler J.; LeCroy, Garrett; Marks, Adam; Thiburce, Quentin; Giovannitti, Alexander; Salleo, Alberto] Stanford Univ, Dept Mat Sci &amp; Engn, Stanford, CA 94305 USA; [Hesse, Sarah A.; Tassone, Christopher J.; Takacs, Christopher J.] Stanford Synchrotron Radiat Lightsource SLAC Natl, Menlo Pk, CA 94025 USA; [Mcculloch, Iain] Univ Oxford, Dept Chem, Oxford OX1 3TA, England; [Giovannitti, Alexander] Chalmers Univ Technol, Dept Chem &amp; Chem Engn, SE-41296 Gothenburg, Sweden</t>
  </si>
  <si>
    <t>Giovannitti, A; Salleo, A (corresponding author), Stanford Univ, Dept Mat Sci &amp; Engn, Stanford, CA 94305 USA.;Giovannitti, A (corresponding author), Chalmers Univ Technol, Dept Chem &amp; Chem Engn, SE-41296 Gothenburg, Sweden.</t>
  </si>
  <si>
    <t>alexander.giovannitti@chalmers.se; asalleo@stanford.edu</t>
  </si>
  <si>
    <t>2024 JAN 20</t>
  </si>
  <si>
    <t>10.1002/adma.202310157</t>
  </si>
  <si>
    <t>JAN 2024</t>
  </si>
  <si>
    <t>WOS:001145462600001</t>
  </si>
  <si>
    <t>Zhao, XN; Xu, HY; Wang, ZQ; Lin, Y; Liu, YC</t>
  </si>
  <si>
    <t>Zhao, Xiaoning; Xu, Haiyang; Wang, Zhongqiang; Lin, Ya; Liu, Yichun</t>
  </si>
  <si>
    <t>Memristors with organic-inorganic halide perovskites</t>
  </si>
  <si>
    <t>INFOMAT</t>
  </si>
  <si>
    <t>memristors; neuromorphic computing; nonvolatile memory; organic-inorganic halide perovskites; resistive switching</t>
  </si>
  <si>
    <t>RESISTIVE-SWITCHING MEMORY; THIN-FILMS; CONDUCTIVE FILAMENTS; PERFORMANCE; OPTOGENETICS; BEHAVIOR; OXYGEN; IMPROVEMENT; TRANSITION; DEVICES</t>
  </si>
  <si>
    <t>Organic-inorganic halide perovskites (OHPs) have been intensively studied for application in solar cells with high conversion efficiency exceeding 22%. The unique electrical and optical properties of OHPs have led to their use in optoelectronic device applications beyond photovoltaics, such as light-emitting diodes, photodetectors, transistors. New information storage technologies and computing architectures are being researched extensively with the aim of addressing the growing challenge of approaching end of Moore's law and von Neumann bottleneck. As the fourth basic circuit element, memristor is a leading candidate with powerful capabilities in information storage and neuromorphic computing applications. Recently, OHPs have received growing attention as promising materials for memristors. In particular, their mixed ionic-electronic conduction ability paired with light sensitivity provide OHPs with the opportunity to display novel functions such as optical-erase memory, optogenetics-inspired synaptic functions, and light-accelerated learning capability. This review covers recent advances in OHP-based memristors development including memristive mechanism and analytical models, universal memristive characteristics for memory and neuromorphic computing applications, and novel multi-functionalization. Challenges and future prospects of OHP-based memristors are also discussed.</t>
  </si>
  <si>
    <t>[Zhao, Xiaoning; Xu, Haiyang; Wang, Zhongqiang; Lin, Ya; Liu, Yichun] Northeast Normal Univ, Key Lab UV Emitting Mat &amp; Technol, Minist Educ, 5268 Renmin St, Changchun 130024, Peoples R China</t>
  </si>
  <si>
    <t>Xu, HY; Liu, YC (corresponding author), Northeast Normal Univ, Key Lab UV Emitting Mat &amp; Technol, Minist Educ, 5268 Renmin St, Changchun 130024, Peoples R China.</t>
  </si>
  <si>
    <t>hyxu@nenu.edu.cn; ycliu@nenu.edu.cn</t>
  </si>
  <si>
    <t>10.1002/inf2.12012</t>
  </si>
  <si>
    <t>WOS:000554892900004</t>
  </si>
  <si>
    <t>Rashid, RB; Evans, AM; Hall, LA; Dasari, RR; Roesner, EK; Marder, SR; D'Allesandro, DM; Dichtel, WR; Rivnay, J</t>
  </si>
  <si>
    <t>Rashid, Reem B.; Evans, Austin M.; Hall, Lyndon A.; Dasari, Raghunath R.; Roesner, Emily K.; Marder, Seth R.; D'Allesandro, Deanna M.; Dichtel, William R.; Rivnay, Jonathan</t>
  </si>
  <si>
    <t>A Semiconducting Two-Dimensional Polymer as an Organic Electrochemical Transistor Active Layer</t>
  </si>
  <si>
    <t>2D polymers; covalent organic frameworks; thin-film transistors; organic electrochemical transistors</t>
  </si>
  <si>
    <t>PERFORMANCE; DEVICE; FILM</t>
  </si>
  <si>
    <t>Organic electrochemical transistors (OECTs) are devices with broad potential in bioelectronic sensing, circuits, and neuromorphic hardware. Their unique properties arise from the use of organic mixed ionic/electronic conductors (OMIECs) as the active channel. Typical OMIECs are linear polymers, where defined and controlled microstructure/morphology, and reliable characterization of transport and charging can be elusive. Semiconducting two-dimensional polymers (2DPs) present a new avenue in OMIEC materials development, enabling electronic transport along with precise control of well-defined channels ideal for ion transport/intercalation. To this end, a recently reported 2DP, TIIP, is synthesized and patterned at 10 mu m resolution as the channel of a transistor. The TIIP films demonstrate textured microstructure and show semiconducting properties with accessible oxidation states. Operating in an aqueous electrolyte, the 2DP-OECT exhibits a device-scale hole mobility of 0.05 cm(2) V-1 s(-1) and a mu C* figure of merit of 1.75 F cm(-1) V-1 s(-1). 2DP OMIECs thus offer new synthetic degrees of freedom to control OECT performance and may enable additional opportunities such as ion selectivity or improved stability through reduced morphological modulation during device operation.</t>
  </si>
  <si>
    <t>[Rashid, Reem B.; Rivnay, Jonathan] Northwestern Univ, Dept Biomed Engn, Evanston, IL 60208 USA; [Rashid, Reem B.; Rivnay, Jonathan] Northwestern Univ, Simpson Querrey Inst, Chicago, IL 60611 USA; [Evans, Austin M.; Roesner, Emily K.; Dichtel, William R.] Northwestern Univ, Dept Chem, 2145 Sheridan Rd, Evanston, IL 60208 USA; [Hall, Lyndon A.; D'Allesandro, Deanna M.] Univ Sydney, Sch Chem, Sydney, NSW 2006, Australia; [Dasari, Raghunath R.; Marder, Seth R.] Georgia Inst Technol, Sch Chem &amp; Biochem, Atlanta, GA 30332 USA; [Marder, Seth R.] Univ Colorado, Renewable &amp; Sustainable Energy Inst, Boulder, CO 80303 USA; [Marder, Seth R.] Natl Renewable Energy Lab, Chem &amp; Nanosci Ctr, Golden, CO 80401 USA; [Marder, Seth R.] Univ Colorado, Dept Chem &amp; Biol Engn, Boulder, CO 80303 USA; [Marder, Seth R.] Univ Colorado, Dept Chem, Boulder, CO 80303 USA</t>
  </si>
  <si>
    <t>Rivnay, J (corresponding author), Northwestern Univ, Dept Biomed Engn, Evanston, IL 60208 USA.;Rivnay, J (corresponding author), Northwestern Univ, Simpson Querrey Inst, Chicago, IL 60611 USA.;Dichtel, WR (corresponding author), Northwestern Univ, Dept Chem, 2145 Sheridan Rd, Evanston, IL 60208 USA.</t>
  </si>
  <si>
    <t>wdichtel@northwestern.edu; jrivnay@northwestern.edu</t>
  </si>
  <si>
    <t>10.1002/adma.202110703</t>
  </si>
  <si>
    <t>WOS:000789552000001</t>
  </si>
  <si>
    <t>Wu, XH; Surendran, A; Ko, J; Filonik, O; Herzig, EM; Müller-Buschbaum, P; Leong, WL</t>
  </si>
  <si>
    <t>Wu, Xihu; Surendran, Abhijith; Ko, Jieun; Filonik, Oliver; Herzig, Eva M.; Mueller-Buschbaum, Peter; Leong, Wei Lin</t>
  </si>
  <si>
    <t>Ionic-Liquid Doping Enables High Transconductance, Fast Response Time, and High Ion Sensitivity in Organic Electrochemical Transistors</t>
  </si>
  <si>
    <t>conducting polymers; doping; flexible electronics; mixed conduction; organic electrochemical transistors</t>
  </si>
  <si>
    <t>SOLAR-CELLS; TRANSPARENT; ELECTRODES; MORPHOLOGY; PERFORMANCE; PEDOTPSS; STATE; FILMS</t>
  </si>
  <si>
    <t>Organic electrochemical transistors (OECTs) are highly attractive for applications ranging from circuit elements and neuromorphic devices to transducers for biological sensing, and the archetypal channel material is poly(3,4-ethylenedioxythiophene):poly(styrenesulfonate), PEDOT:PSS. The operation of OECTs involves the doping and dedoping of a conjugated polymer due to ion intercalation under the application of a gate voltage. However, the challenge is the trade-off in morphology for mixed conduction since good electronic charge transport requires a high degree of ordering among PEDOT chains, while efficient ion uptake and volumetric doping necessitates open and loose packing of the polymer chains. Ionic-liquid-doped PEDOT:PSS that overcomes this limitation is demonstrated. Ionic-liquid-doped OECTs show high transconductance, fast transient response, and high device stability over 3600 switching cycles. The OECTs are further capable of having good ion sensitivity and robust toward physical deformation. These findings pave the way for higher performance bioelectronics and flexible/wearable electronics.</t>
  </si>
  <si>
    <t>[Wu, Xihu; Surendran, Abhijith; Ko, Jieun; Leong, Wei Lin] Nanyang Technol Univ, Sch Elect &amp; Elect Engn, 50 Nanyang Ave, Singapore 639798, Singapore; [Filonik, Oliver; Herzig, Eva M.] Tech Univ Munich, Herzig Grp, Munich Sch Engn, Lichtenbergstr 4a, D-85748 Garching, Germany; [Herzig, Eva M.] Univ Bayreuth, Fachbereich Phys, Dynam &amp; Struct Format Herzig Grp, Univ Str 30, D-95447 Bayreuth, Germany; [Mueller-Buschbaum, Peter] Tech Univ Munich, Phys Dept, Lehrstuhl Funkt Mat, James Franck Str 1, D-85748 Garching, Germany; [Leong, Wei Lin] Nanyang Technol Univ, Sch Chem &amp; Biomed Engn, 70 Nanyang Dr, Singapore 637459, Singapore</t>
  </si>
  <si>
    <t>Leong, WL (corresponding author), Nanyang Technol Univ, Sch Elect &amp; Elect Engn, 50 Nanyang Ave, Singapore 639798, Singapore.;Leong, WL (corresponding author), Nanyang Technol Univ, Sch Chem &amp; Biomed Engn, 70 Nanyang Dr, Singapore 637459, Singapore.</t>
  </si>
  <si>
    <t>wlleong@ntu.edu.sg</t>
  </si>
  <si>
    <t>JAN</t>
  </si>
  <si>
    <t>10.1002/adma.201805544</t>
  </si>
  <si>
    <t>WOS:000455111100021</t>
  </si>
  <si>
    <t>Lai, YP; Cheng, JL; Xie, M; Chen, JH; Zhu, GC; Huang, W; Feng, LW</t>
  </si>
  <si>
    <t>Lai, Yueping; Cheng, Jingliang; Xie, Miao; Chen, Jianhua; Zhu, Guichuan; Huang, Wei; Feng, Liang-Wen</t>
  </si>
  <si>
    <t>Precisely Patterned Channels in a Vertical Organic Electrochemical Transistor with a Diazirine Photo-Crosslinker</t>
  </si>
  <si>
    <t>ANGEWANDTE CHEMIE-INTERNATIONAL EDITION</t>
  </si>
  <si>
    <t>organic electrochemical transistor; patterning; chain length; photo-crosslinker; ionic-electronic coupling</t>
  </si>
  <si>
    <t>POLYMERS; FABRICATION; FILMS</t>
  </si>
  <si>
    <t>Organic electrochemical transistors (OECTs) rely on both efficient ionic doping/de-doping process and carrier transport in the mixed ionic-electronic channel under the modulation of gate bias. Moreover, channels that hold photopatterning capability are highly desired to minimize parasitic capacitance and simplify the fabrication process/cost. However, yielding photo-patternable channels with both precise/robust patterning capability and controllable ionic-electronic coupling is still challenging. Herein, double-end trifluoromethyl diazirines (DtFDA) with different chain lengths are introduced in the OECT channel to act as both photo-crosslinker and medium to regulate ionic-electronic transport. Specifically, high-resolution patterns with a minimum line width/gap of 2 mu m are realized in p(g2T-T) or Homo-gDPP based channels by introducing DtFDA. Maximum transconductances of 68.6 mS and 81.6 mS, current on/off ratio of 106 and 107 (under a drain voltage of only +/- 0.1 V), are achieved in p- and n-type vertical OECTs (vOECTs), respectively, along with current densities exceeding 1 kA cm-2 and good cycling stability of more than 100,000 cycles (2000 seconds). This work provides a new and facile strategy for the fabrication of vOECT channels with high resolution and high performance via the introduction of a simple and efficient crosslinker. Organic electrochemical transistors (OECTs) have attracted interest in the field of neuromorphic devices and implantable electronics due to their excellent characteristics. Here, we use small molecule photo-crosslinkers double-end trifluoromethyl diazirine (DtFDA) to precisely pattern the channel layer and modulate ion transport in OECTs to fabricate high-performance vertical electrochemical transistors. image</t>
  </si>
  <si>
    <t>[Lai, Yueping; Cheng, Jingliang; Zhu, Guichuan; Feng, Liang-Wen] Sichuan Univ, Coll Chem, Key Lab Green Chem &amp; Technol, Minist Educ, Chengdu 610065, Peoples R China; [Xie, Miao; Huang, Wei] Univ Elect Sci &amp; Technol China UESTC, Sch Automat Engn, Chengdu 611731, Peoples R China; [Chen, Jianhua] Yunnan Univ, Dept Chem Sci &amp; Technol, Kunming, Peoples R China</t>
  </si>
  <si>
    <t>Feng, LW (corresponding author), Sichuan Univ, Coll Chem, Key Lab Green Chem &amp; Technol, Minist Educ, Chengdu 610065, Peoples R China.;Huang, W (corresponding author), Univ Elect Sci &amp; Technol China UESTC, Sch Automat Engn, Chengdu 611731, Peoples R China.</t>
  </si>
  <si>
    <t>whuang@uestc.edu.cn; liangwenfeng@scu.edu.cn</t>
  </si>
  <si>
    <t>APR 24</t>
  </si>
  <si>
    <t>10.1002/anie.202401773</t>
  </si>
  <si>
    <t>MAR 2024</t>
  </si>
  <si>
    <t>Chemistry</t>
  </si>
  <si>
    <t>WOS:001187013400001</t>
  </si>
  <si>
    <t>Flagg, LQ; Bischak, CG; Quezada, RJ; Onorato, JW; Luscombe, CK; Ginger, DS</t>
  </si>
  <si>
    <t>Flagg, Lucas Q.; Bischak, Connor G.; Quezada, Ramsess J.; Onorato, Jonathan W.; Luscombe, Christine. K.; Ginger, David S.</t>
  </si>
  <si>
    <t>P-Type Electrochemical Doping Can Occur by Cation Expulsion in a High-Performing Polymer for Organic Electrochemical Transistors</t>
  </si>
  <si>
    <t>ACS MATERIALS LETTERS</t>
  </si>
  <si>
    <t>POLAR SIDE-CHAINS; ION-TRANSPORT; POLYPYRROLE; MECHANISM; DESIGN; PEDOT; MODE</t>
  </si>
  <si>
    <t>We investigate the mechanism of ion-dependent charge compensation during electrochemical oxidation (doping) of the model mixed ionic/electronic transporting polythiophene derivative poly(3-{[2-(2-methoxyethoxy)ethoxy]methyl}thiophene-2,5-diyl) (P3MEEMT). Using a combination of electrochemical quartz microbalance gravimetry and glow discharge optical emission spectroscopy, we show that charge compensation during polymer redox processes proceeds via a cation-dependent mechanism. For p-type polymer oxidation in certain electrolytes, charge compensation is achieved by both eventual injection of anions into the film, as well as initial expulsion of cations from the film. We compare doping mechanisms for a variety of electrolyte salts including potassium chloride, tetrabutylammonium chloride, potassium hexafluorophosphate (KPF6), and tetrabutylammonium hexafluorophosphate. For the electrolyte KPF6, both the cations and anions coexist in the water-swelled polymer even prior to application of electrical bias. Our data indicate that electrochemical doping (hole injection into the polymer and ionic charge compensation) proceeds via the following mechanism: (1) hydration of the neutral film by electrolyte (water, cations, anions), (2) cation (K+) expulsion from the film upon initial application of an oxidative bias, and (3) anion injection into the film at higher oxidation/doping levels (&gt;similar to 2 x 10(20)/cm(3)). Understanding the mechanism of charge compensation during the doping process should allow for the design of improved mixed ionic/electronic conductors for use in applications ranging from organic supercapacitors and redox flow batteries to bioelectronic sensors, thermoelectrics, and devices for neuromorphic computing.</t>
  </si>
  <si>
    <t>[Flagg, Lucas Q.; Bischak, Connor G.; Quezada, Ramsess J.; Ginger, David S.] Univ Washington, Dept Chem, Seattle, WA 98195 USA; [Luscombe, Christine. K.; Ginger, David S.] Univ Washington, Dept Mol Engn, Seattle, WA 98195 USA; [Onorato, Jonathan W.] Univ Washington, Dept Mat Sci &amp; Engn, Seattle, WA 98195 USA; [Luscombe, Christine. K.] Univ Washington, Dept Chem, Dept Mat Sci &amp; Engn, Seattle, WA 98195 USA</t>
  </si>
  <si>
    <t>Ginger, DS (corresponding author), Univ Washington, Dept Chem, Seattle, WA 98195 USA.;Ginger, DS (corresponding author), Univ Washington, Dept Mol Engn, Seattle, WA 98195 USA.</t>
  </si>
  <si>
    <t>ginger@chem.washington.edu</t>
  </si>
  <si>
    <t>MAR 2</t>
  </si>
  <si>
    <t>10.1021/acsmaterialslett.9b00501</t>
  </si>
  <si>
    <t>WOS:000526387200007</t>
  </si>
  <si>
    <t>Peng, YJ; Gao, L; Liu, CJ; Deng, JY; Xie, M; Bai, LB; Wang, G; Cheng, YH; Huang, W; Yu, JS</t>
  </si>
  <si>
    <t>Peng, Yujie; Gao, Lin; Liu, Changjian; Deng, Jinyi; Xie, Miao; Bai, Libing; Wang, Gang; Cheng, Yuhua; Huang, Wei; Yu, Junsheng</t>
  </si>
  <si>
    <t>Stretchable organic electrochemical transistors via three-dimensional porous elastic semiconducting films for artificial synaptic applications</t>
  </si>
  <si>
    <t>NANO RESEARCH</t>
  </si>
  <si>
    <t>organic electrochemical transistors (OECTs); artificial synapses; porous films; flexible electronics; neuromorphic computing</t>
  </si>
  <si>
    <t>NETWORK</t>
  </si>
  <si>
    <t>Neuromorphic computing targets realizing biomimetic or intelligence systems capable of processing abundant tasks in parallel analogously to our brain, and organic electrochemical transistors (OECTs) that rely on the mixed ionic-electronic synergistic couple possess significant similarity to biological systems for implementing synaptic functions. However, the lack of reliable stretchability for synaptic OECTs, where mechanical deformation occurs, leads to consequent degradation of electrical performance. Herein, we demonstrate stretchable synaptic OECTs by adopting a three-dimensional poly(3-hexylthiophene) (P3HT)/styrene-ethylene-butylene-styrene (SEBS) blend porous elastic film for neuromorphic computing. Such architecture shows the full capability to emulate biological synaptic behaviors. Adjusting the accumulated layer numbers of porous film enables tunable OECT output and hysteresis, resulting in transition in plasticity. Especially, with a trilayer porous film, large-scale conductance and hysteresis are endorsed for efficient mimicking of memory-dependent synapse behavior. Benefitted from the interconnected three-dimensional porous structures, corresponding stretchable synaptic OECTs exhibit excellent mechanical robustness when stretched at a 30% strain, and maintain reliable electrical characteristics after 500 stretching cycles. Furthermore, near-ideal weight updates with near-zero nonlinearities, symmetricity in long-term potentiation (LTP) and depression, and applications for image simulation are validated. This work paves a universal design strategy toward high-performance stretchable neuromorphic computing architecture and could be extended to other flexible/stretchable electronics.</t>
  </si>
  <si>
    <t>[Peng, Yujie; Gao, Lin; Liu, Changjian; Deng, Jinyi; Yu, Junsheng] Univ Elect Sci &amp; Technol China UESTC, Sch Optoelect Sci &amp; Engn, State Key Lab Elect Thin Films &amp; Integrated Device, Chengdu 610054, Peoples R China; [Xie, Miao; Bai, Libing; Cheng, Yuhua; Huang, Wei] UESTC, Sch Automat Engn, Chengdu 611731, Peoples R China; [Wang, Gang] Donghua Univ, Coll Mat Sci, State Key Lab Modificat Chem Fibers &amp; Polymer Mat,, Engn Shanghai Key Lab Lightweight Struct Composite, Shanghai 201620, Peoples R China</t>
  </si>
  <si>
    <t>Yu, JS (corresponding author), Univ Elect Sci &amp; Technol China UESTC, Sch Optoelect Sci &amp; Engn, State Key Lab Elect Thin Films &amp; Integrated Device, Chengdu 610054, Peoples R China.;Huang, W (corresponding author), UESTC, Sch Automat Engn, Chengdu 611731, Peoples R China.</t>
  </si>
  <si>
    <t>whuang@uestc.edu.cn; jsyu@uestc.edu.cn</t>
  </si>
  <si>
    <t>10.1007/s12274-023-5633-y</t>
  </si>
  <si>
    <t>WOS:000977019800005</t>
  </si>
  <si>
    <t>Bischak, CG; Flagg, LQ; Yan, KR; Li, CZ; Ginger, DS</t>
  </si>
  <si>
    <t>Bischak, Connor G.; Flagg, Lucas Q.; Yan, Kangrong; Li, Chang-Zhi; Ginger, David S.</t>
  </si>
  <si>
    <t>Fullerene Active Layers for n-Type Organic Electrochemical Transistors</t>
  </si>
  <si>
    <t>ACS APPLIED MATERIALS &amp; INTERFACES</t>
  </si>
  <si>
    <t>organic electrochemical transistor; fullerene; small-molecule semiconductor; bioelectronics; n-type semiconductor</t>
  </si>
  <si>
    <t>POLYPYRROLE; POLYMER; FILMS; PERFORMANCE; EFFICIENCY; TRANSPORT; RISE; C-60</t>
  </si>
  <si>
    <t>Organic electrochemical transistors (OECTs) are currently being developed for applications ranging from bioelectronics to neuromorphic computing. We show that fullerene derivatives with glycolated side chains can serve as n-type active layers for OECTs with figures of merit exceeding the best reported conjugated-polymer-based n-type OECTs. By comparing two different fullerene derivatives, [6,6]-phenyl-C-61-butyric acid methyl ester (PCBM) and 2-(2,3,4-tris(methoxtriglycol) phenyl) [60]fulleropyrrolidine (C60-TEG), we find that the hydrophilic glycolated side chains in C60-TEG enable volumetric doping of C60-TEG films. In contrast, the hydrophobic nature of PCBM prevents ions from penetrating into the material. Our results demonstrate that small-molecule semiconductors follow many of the same design principles established for conjugated polymers and can function as high-performing mixed electronic/ionic conductors for efficient, fast OECTs.</t>
  </si>
  <si>
    <t>[Bischak, Connor G.; Flagg, Lucas Q.; Ginger, David S.] Univ Washington, Dept Chem, Seattle, WA 98195 USA; [Yan, Kangrong; Li, Chang-Zhi] Zhejiang Univ, MOE Key Lab Macromol Synth &amp; Functionalizat, State Key Lab Silicon Mat, Dept Polymer Sci &amp; Engn, Hangzhou 310027, Zhejiang, Peoples R China</t>
  </si>
  <si>
    <t>Ginger, DS (corresponding author), Univ Washington, Dept Chem, Seattle, WA 98195 USA.</t>
  </si>
  <si>
    <t>AUG 7</t>
  </si>
  <si>
    <t>10.1021/acsami.9b11370</t>
  </si>
  <si>
    <t>WOS:000480498600071</t>
  </si>
  <si>
    <t>Bruno, U; Mariano, A; Rana, D; Gemmeke, T; Musall, S; Santoro, F</t>
  </si>
  <si>
    <t>Bruno, Ugo; Mariano, Anna; Rana, Daniela; Gemmeke, Tobias; Musall, Simon; Santoro, Francesca</t>
  </si>
  <si>
    <t>From neuromorphic to neurohybrid: transition from the emulation to the integration of neuronal networks</t>
  </si>
  <si>
    <t>organic neuromorphic; neurohybrid; organic electronics; brain-machine interfaces; synaptic plasticity</t>
  </si>
  <si>
    <t>ORGANIC ELECTROCHEMICAL TRANSISTOR; ACTION-POTENTIALS; BRAIN-TISSUE; ARRAY; SILICON; STIMULATION; CELL; EFFICIENT; MEMORY; COMMUNICATION</t>
  </si>
  <si>
    <t>The computation of the brain relies on the highly efficient communication among billions of neurons. Such efficiency derives from the brain's plastic and reconfigurable nature, enabling complex computations and maintenance of vital functions with a remarkably low power consumption of only similar to 20 W. First efforts to leverage brain-inspired computational principles have led to the introduction of artificial neural networks that revolutionized information processing and daily life. The relentless pursuit of the definitive computing platform is now pushing researchers towards investigation of novel solutions to emulate specific brain features (such as synaptic plasticity) to allow local and energy efficient computations. The development of such devices may also be pivotal in addressing major challenges of a continuously aging world, including the treatment of neurodegenerative diseases. To date, the neuroelectronics field has been instrumental in deepening the understanding of how neurons communicate, owing to the rapid development of silicon-based platforms for neural recordings and stimulation. However, this approach still does not allow for in loco processing of biological signals. In fact, despite the success of silicon-based devices in electronic applications, they are ill-suited for directly interfacing with biological tissue. A cornucopia of solutions has therefore been proposed in the last years to obtain neuromorphic materials to create effective biointerfaces and enable reliable bidirectional communication with neurons. Organic conductive materials in particular are not only highly biocompatible and able to electrochemically transduce biological signals, but also promise to include neuromorphic features, such as neuro-transmitter mediated plasticity and learning capabilities. Furthermore, organic electronics, relying on mixed electronic/ionic conduction mechanism, can be efficiently coupled with biological neural networks, while still successfully communicating with silicon-based electronics. Here, we envision neurohybrid systems that integrate silicon-based and organic electronics-based neuromorphic technologies to create active artificial interfaces with biological tissues. We believe that this approach may pave the way towards the development of a functional bidirectional communication between biological and artificial 'brains', offering new potential therapeutic applications and allowing for novel approaches in prosthetics.</t>
  </si>
  <si>
    <t>[Bruno, Ugo; Mariano, Anna; Santoro, Francesca] Ist Italiano Tecnol, Tissue Elect, I-80125 Naples, Italy; [Bruno, Ugo] Univ Napoli Federico II, Dipartimento Chim Materiali &amp; Prod Ind, I-80125 Naples, Italy; [Rana, Daniela; Gemmeke, Tobias; Santoro, Francesca] Rhein Westfal TH Aachen, Fac Elect Engn &amp; IT, D-52074 Aachen, Germany; [Rana, Daniela; Musall, Simon; Santoro, Francesca] Forschungszentrum Julich, Inst Biol Informat Proc Bioelect, IBI 3, D-52428 Julich, Germany</t>
  </si>
  <si>
    <t>Santoro, F (corresponding author), Ist Italiano Tecnol, Tissue Elect, I-80125 Naples, Italy.;Santoro, F (corresponding author), Rhein Westfal TH Aachen, Fac Elect Engn &amp; IT, D-52074 Aachen, Germany.;Santoro, F (corresponding author), Forschungszentrum Julich, Inst Biol Informat Proc Bioelect, IBI 3, D-52428 Julich, Germany.</t>
  </si>
  <si>
    <t>f.santoro@fz-juelich.de</t>
  </si>
  <si>
    <t>10.1088/2634-4386/acc683</t>
  </si>
  <si>
    <t>WOS:001066413200001</t>
  </si>
  <si>
    <t>Loizos, M; Rogdakis, K; Luo, WF; Zimmermann, P; Hinderhofer, A; Lukic, J; Tountas, M; Schreiber, F; Milic, JV; Kymakis, E</t>
  </si>
  <si>
    <t>Loizos, Michalis; Rogdakis, Konstantinos; Luo, Weifan; Zimmermann, Paul; Hinderhofer, Alexander; Lukic, Jovan; Tountas, Marinos; Schreiber, Frank; Milic, Jovana V.; Kymakis, Emmanuel</t>
  </si>
  <si>
    <t>Resistive switching memories with enhanced durability enabled by mixed-dimensional perfluoroarene perovskite heterostructures</t>
  </si>
  <si>
    <t>NANOSCALE HORIZONS</t>
  </si>
  <si>
    <t>ORGANOMETAL TRIHALIDE PEROVSKITE; SOLAR-CELLS; LEAD-IODIDE; PERFORMANCE; MEMRISTORS; MIGRATION; ENDURANCE; BEHAVIOR; IMPACT</t>
  </si>
  <si>
    <t>Hybrid halide perovskites are attractive candidates for resistive switching memories in neuromorphic computing applications due to their mixed ionic-electronic conductivity. Moreover, their exceptional optoelectronic characteristics make them effective as semiconductors in photovoltaics, opening perspectives for self-powered memory elements. These devices, however, remain unexploited, which is related to the variability in their switching characteristics, weak endurance, and retention, which limit their performance and practical use. To address this challenge, we applied low-dimensional perovskite capping layers onto 3D mixed halide perovskites using two perfluoroarene organic cations, namely (perfluorobenzyl)ammonium and (perfluoro-1,4-phenylene)dimethylammonium iodide, forming Ruddlesden-Popper and Dion-Jacobson 2D perovskite phases, respectively. The corresponding mixed-dimensional perovskite heterostructures were used to fabricate resistive switching memories based on perovskite solar cell architectures, showing that the devices based on perfluoroarene heterostructures exhibited enhanced performance and stability in inert and ambient air atmosphere. This opens perspectives for multidimensional perovskite materials in durable self-powered memory elements in the future. Mixed-dimensional heterostructures of 2D perfluoroarene perovskite phases are used in resistive switching memories based on perovskite solar cells, showing enhanced performance and stability, which highlights the perspective for self-powered memories.</t>
  </si>
  <si>
    <t>[Loizos, Michalis; Rogdakis, Konstantinos; Tountas, Marinos; Kymakis, Emmanuel] Hellen Mediterranean Univ HMU, Dept Elect &amp; Comp Engn, Iraklion 71410, Crete, Greece; [Rogdakis, Konstantinos; Kymakis, Emmanuel] Inst Emerging Technol i EMERGE HMU Res Ctr, Inst Emerging Technol I EMERGE, Iraklion 71410, Crete, Greece; [Luo, Weifan; Lukic, Jovan; Milic, Jovana V.] Univ Fribourg, Adolphe Merkle Inst, CH-1700 Fribourg, Switzerland; [Zimmermann, Paul; Hinderhofer, Alexander; Schreiber, Frank] Univ Tubingen, Inst Appl Phys, D-72076 Tubingen, Germany</t>
  </si>
  <si>
    <t>Rogdakis, K; Kymakis, E (corresponding author), Hellen Mediterranean Univ HMU, Dept Elect &amp; Comp Engn, Iraklion 71410, Crete, Greece.;Rogdakis, K; Kymakis, E (corresponding author), Inst Emerging Technol i EMERGE HMU Res Ctr, Inst Emerging Technol I EMERGE, Iraklion 71410, Crete, Greece.;Milic, JV (corresponding author), Univ Fribourg, Adolphe Merkle Inst, CH-1700 Fribourg, Switzerland.</t>
  </si>
  <si>
    <t>krogdakis@hmu.gr; jovana.milic@unifr.ch; kymakis@hmu.gr</t>
  </si>
  <si>
    <t>10.1039/d4nh00104d</t>
  </si>
  <si>
    <t>WOS:001227207100001</t>
  </si>
  <si>
    <t>Cavassin, P; Holzer, I; Tsokkou, D; Bardagot, O; Réhault, J; Banerji, N</t>
  </si>
  <si>
    <t>Cavassin, Priscila; Holzer, Isabelle; Tsokkou, Demetra; Bardagot, Olivier; Rehault, Julien; Banerji, Natalie</t>
  </si>
  <si>
    <t>Electrochemical Doping in Ordered and Disordered Domains of Organic Mixed Ionic-Electronic Conductors</t>
  </si>
  <si>
    <t>electrochemical doping; morphology; organic mixed ionic-electronic conductors; polaron; bipolaron population dynamics; spectroelectrochemistry; terahertz conductivity</t>
  </si>
  <si>
    <t>CHARGE-TRANSPORT; POLYMER-FILMS; POLY(3-HEXYLTHIOPHENE); CONDUCTIVITY; TRANSISTORS; STATE; P3HT; POLY(3-ALKYLTHIOPHENES); POLYPYRROLE; POLARONS</t>
  </si>
  <si>
    <t>Conjugated polymers are increasingly used as organic mixed ionic-electronic conductors in electrochemical applications for neuromorphic computing, bioelectronics, and energy harvesting. The design of efficient electrochemical devices relies on large modulations of the polymer conductivity, fast doping/dedoping kinetics, and high ionic uptake. In this work, structure-property relations are established and control of these parameters by the co-existence of order and disorder in the phase morphology is demonstrated. Using in situ time-resolved spectroelectrochemistry, resonant Raman, and terahertz (THz) conductivity measurements, the electrochemical doping in the different morphological domains of poly(3-hexylthiophene) (P3HT) is investigated. The main finding is that bipolarons are found preferentially in disordered polymer regions, where they are formed faster and are thermodynamically more favored. On the other hand, polarons show a preference for ordered domains, leading to drastically different bipolaron/polaron ratios and doping/dedoping dynamics in the distinct regions. A significant enhancement of the electronic conductivity is evident when bipolarons start forming in the disordered regions, while the presence of bipolarons in the ordered regions is detrimental for transport. This study provides significant advances in the understanding of the impact of morphology on the electrochemical doping of conjugated polymers and the induced increase in conductivity.</t>
  </si>
  <si>
    <t>[Cavassin, Priscila; Holzer, Isabelle; Tsokkou, Demetra; Bardagot, Olivier; Rehault, Julien; Banerji, Natalie] Univ Bern, Dept Chem Biochem &amp; Pharmaceut Sci, Freiestr 3, CH-3012 Bern, Switzerland</t>
  </si>
  <si>
    <t>Banerji, N (corresponding author), Univ Bern, Dept Chem Biochem &amp; Pharmaceut Sci, Freiestr 3, CH-3012 Bern, Switzerland.</t>
  </si>
  <si>
    <t>natalie.banerji@unibe.ch</t>
  </si>
  <si>
    <t>SEP</t>
  </si>
  <si>
    <t>10.1002/adma.202300308</t>
  </si>
  <si>
    <t>JUN 2023</t>
  </si>
  <si>
    <t>WOS:001000540900001</t>
  </si>
  <si>
    <t>Liu, RP; Zhu, XY; Duan, JY; Chen, JX; Xie, Z; Chen, CY; Xie, X; Zhang, YX; Yue, W</t>
  </si>
  <si>
    <t>Liu, Riping; Zhu, Xiuyuan; Duan, Jiayao; Chen, Junxin; Xie, Zhuang; Chen, Chaoyue; Xie, Xi; Zhang, Yanxi; Yue, Wan</t>
  </si>
  <si>
    <t>Versatile Neuromorphic Modulation and Biosensing based on N-type Small-molecule Organic Mixed Ionic-Electronic Conductors</t>
  </si>
  <si>
    <t>Bioelectronics; Ionic-Electronic Conductors; N-Type Small-Molecule; Organic Electrochemical Neuronal Synapse</t>
  </si>
  <si>
    <t>ELECTROCHEMICAL TRANSISTORS; SYNAPSE; MEMORY</t>
  </si>
  <si>
    <t>The ion/chemical-based modulation feature of organic mixed ionic-electronic conductors (OMIECs) are critical to advancing next generation bio-integrated neuromorphic hardware. Despite achievements with polymeric OMIECs in organic electrochemical neuronal synapse (OENS). However, small molecule OMIECs based OENS has not yet been realized. Here, for the first time, we demonstrate an effective materials design concept of combining n-type fused all-acceptor small molecule OMIECs with subtle side chain optimization that enables robustly and flexibly modulating versatile synaptic behavior and sensing neurotransmitter in solid or aqueous electrolyte, operating in accumulation modes. By judicious tuning the ending side chains, the linear oligoether and butyl chain derivative gNR-Bu exhibits higher recognition accuracy for a model artificial neural network (ANN) simulation, higher steady conductance states and more outstanding ambient stability, which is superior to the state-of-art n-type OMIECs based OENS. These superior artificial synapse characteristics of gNR-Bu can be attributed to its higher crystallinity with stronger ion bonding capacities. More impressively, we unprecedentedly realized n-type small-molecule OMIECs based OENS as a neuromorphic biosensor enabling to respond synaptic communication signals of dopamine even at sub-mu M level in aqueous electrolyte. This work may open a new path of small-molecule ion-electron conductors for next-generation ANN and bioelectronics. A small-molecule n-type semiconductor-based organic electrochemical neuronal synapse (OENS) enables superior synapse characteristics in a single device with an unprecedented combination of facile fabrication, excellent ambient stability, and robust and flexible tunability. The OENS was used as a biosensor to detect dopamine at sub-micromolar level in aqueous electrolyte.+image</t>
  </si>
  <si>
    <t>[Liu, Riping; Zhu, Xiuyuan; Duan, Jiayao; Chen, Junxin; Xie, Zhuang; Chen, Chaoyue; Yue, Wan] Sun Yat Sen Univ, Guangzhou Key Lab Flexible Elect Mat &amp; Wearable De, State Key Lab Optoelect Mat &amp; Technol, Minist Educ,Key Lab Polymer Composite &amp; Funct Mat,, Guangzhou 510275, Guangdong, Peoples R China; [Xie, Xi] Sun Yat Sen Univ, State Key Lab Optoelect Mat &amp; Technol, Guangdong Prov Key Lab Display Mat &amp; Technol, Sch Elect &amp; Informat Technol,Affiliated Hosp 1,Ins, Guangzhou 510006, Guangdong, Peoples R China; [Zhang, Yanxi] Xiamen Univ, Inst Flexible Elect IFE, Future Technol, Xiamen 361005, Fujian, Peoples R China</t>
  </si>
  <si>
    <t>Yue, W (corresponding author), Sun Yat Sen Univ, Guangzhou Key Lab Flexible Elect Mat &amp; Wearable De, State Key Lab Optoelect Mat &amp; Technol, Minist Educ,Key Lab Polymer Composite &amp; Funct Mat,, Guangzhou 510275, Guangdong, Peoples R China.</t>
  </si>
  <si>
    <t>yuew5@mail.sysu.edu.cn</t>
  </si>
  <si>
    <t>JAN 25</t>
  </si>
  <si>
    <t>10.1002/anie.202315537</t>
  </si>
  <si>
    <t>WOS:001129468300001</t>
  </si>
  <si>
    <t>Roh, H; Yue, SW; Hu, H; Chen, K; Kulik, HJ; Gumyusenge, A</t>
  </si>
  <si>
    <t>Roh, Heejung; Yue, Shuwen; Hu, Hang; Chen, Ke; Kulik, Heather J.; Gumyusenge, Aristide</t>
  </si>
  <si>
    <t>Unraveling Polymer-Ion Interactions in Electrochromic Polymers for their Implementation in Organic Electrochemical Synaptic Devices</t>
  </si>
  <si>
    <t>artificial synapses; electrochromic polymers; electrolyte-gated transistors; ionic-electronic mixed conductors; neuromorphic computing</t>
  </si>
  <si>
    <t>BRAIN; TRANSISTORS; SYSTEMS; BLACK; GAP</t>
  </si>
  <si>
    <t>Owing to low-power, fast and highly adaptive operability, as well as scalability, electrochemical random-access memory (ECRAM) technology is one of the most promising approaches for neuromorphic computing based on artificial neural networks. Despite recent advances, practical implementation of ECRAMs remains challenging due to several limitations including high write noise, asymmetric weight updates, and insufficient dynamic ranges. Here, inspired by similarities in structural and functional requirements between electrochromic devices and ECRAMs, high-performance, single-transistor and neuromorphic devices based on electrochromic polymers (ECPs) are demonstrated. To effectively translate electrochromism into electrochemical ion memory in polymers, this study systematically investigates polymer-ion interactions, redox activity, mixed ionic-electronic conduction, and stability of ECPs both experimentally and computationally using select electrolytes. The best-performing ECP-electrolyte combination is then implemented into an ECRAM device to further explore synaptic plasticity behaviors. The resulting ECRAM exhibits high linearity and symmetric conductance modulation, high dynamic range (&amp; AP;1 mS or &amp; AP;6x), and high training accuracy (&gt;84% within five training cycles on a standard image recognition dataset), comparable to existing state-of-the-art ECRAMs. This study offers a promising approach to discover and design novel polymer materials for organic ECRAMs and demonstrates potential applications, taking advantage of mature knowledge basis on electrochromic materials and devices.</t>
  </si>
  <si>
    <t>[Roh, Heejung; Gumyusenge, Aristide] MIT, Dept Mat Sci &amp; Engn, 77 Massachusetts Ave, Cambridge, MA 02139 USA; [Yue, Shuwen; Kulik, Heather J.] MIT, Dept Chem Engn, 77 Massachusetts Ave, Cambridge, MA 02139 USA; [Hu, Hang; Chen, Ke] Purdue Univ, Dept Chem, W Lafayette, IN 47907 USA; [Kulik, Heather J.] MIT, Dept Chem, 77 Massachusetts Ave, Cambridge, MA 02139 USA</t>
  </si>
  <si>
    <t>Gumyusenge, A (corresponding author), MIT, Dept Mat Sci &amp; Engn, 77 Massachusetts Ave, Cambridge, MA 02139 USA.;Kulik, HJ (corresponding author), MIT, Dept Chem Engn, 77 Massachusetts Ave, Cambridge, MA 02139 USA.;Kulik, HJ (corresponding author), MIT, Dept Chem, 77 Massachusetts Ave, Cambridge, MA 02139 USA.</t>
  </si>
  <si>
    <t>hjkulik@mit.edu; aristide@mit.edu</t>
  </si>
  <si>
    <t>NOV</t>
  </si>
  <si>
    <t>10.1002/adfm.202304893</t>
  </si>
  <si>
    <t>JUL 2023</t>
  </si>
  <si>
    <t>WOS:001026573100001</t>
  </si>
  <si>
    <t>Quill, TJ; LeCroy, G; Melianas, A; Rawlings, D; Thiburce, Q; Sheelamanthula, R; Cheng, C; Tuchman, Y; Keene, ST; McCulloch, I; Segalman, RA; Chabinyc, ML; Salleo, A</t>
  </si>
  <si>
    <t>Quill, Tyler J.; LeCroy, Garrett; Melianas, Armantas; Rawlings, Dakota; Thiburce, Quentin; Sheelamanthula, Rajendar; Cheng, Christina; Tuchman, Yaakov; Keene, Scott T.; McCulloch, Iain; Segalman, Rachel A.; Chabinyc, Michael L.; Salleo, Alberto</t>
  </si>
  <si>
    <t>Ion Pair Uptake in Ion Gel Devices Based on Organic Mixed Ionic-Electronic Conductors</t>
  </si>
  <si>
    <t>artificial synapses; ionic liquid intercalation; mixed conductors; organic semiconductors</t>
  </si>
  <si>
    <t>THIN-FILM TRANSISTORS; TRANSIENT-BEHAVIOR; RAMAN-SPECTROSCOPY; DOPING MECHANISM; INFRARED-SPECTRA; STEADY-STATE; LIQUIDS; SURFACE; POLYMER; IMPACT</t>
  </si>
  <si>
    <t>In organic mixed ionic-electronic conductors (OMIECs), it is critical to understand the motion of ions in the electrolyte and OMIEC. Generally, the focus is on the movement of net charge during gating, and the motion of neutral anion-cation pairs is seldom considered. Uptake of mobile ion pairs by the semiconductor before electrochemical gating (passive uptake) can be advantageous as this can improve device speed, and both ions can participate in charge compensation during gating. Here, such passive ion pair uptake in high-speed solid-state devices is demonstrated using an ion gel electrolyte. This is compared to a polymerized ionic liquid (PIL) electrolyte to understand how ion pair uptake affects device characteristics. Using X-ray photoelectron spectroscopy, the passive uptake of ion pairs from the ion gel into the OMIEC is detected, whereas no uptake is observed with a PIL electrolyte. This is corroborated by X-ray scattering, which reveals morphological changes to the OMIEC from the uptake of ion pairs. With in situ Raman, a reorganization of both anions and cations is then observed during gating. Finally, the speed and retention of OMIEC-based neuromorphic devices are tuned by controlling the freedom of charge motion in the electrolyte.</t>
  </si>
  <si>
    <t>[Quill, Tyler J.; LeCroy, Garrett; Melianas, Armantas; Thiburce, Quentin; Cheng, Christina; Tuchman, Yaakov; Keene, Scott T.; Salleo, Alberto] Stanford Univ, Dept Mat Sci &amp; Engn, Stanford, CA 94305 USA; [Rawlings, Dakota; Segalman, Rachel A.] Univ Calif Santa Barbara, Dept Chem Engn, Santa Barbara, CA 93106 USA; [Sheelamanthula, Rajendar; McCulloch, Iain] King Abdullah Univ Sci &amp; Technol KAUST, Phys Sci &amp; Engn Div, Thuwal 239556900, Saudi Arabia; [Sheelamanthula, Rajendar; McCulloch, Iain] Univ Oxford, Dept Chem, Oxford OX1 3TA, England; [Chabinyc, Michael L.] Univ Calif Santa Barbara, Mat Dept, Santa Barbara, CA 93106 USA; [Keene, Scott T.] Univ Cambridge, Dept Engn, Cambridge CB2 1PZ, England</t>
  </si>
  <si>
    <t>Salleo, A (corresponding author), Stanford Univ, Dept Mat Sci &amp; Engn, Stanford, CA 94305 USA.</t>
  </si>
  <si>
    <t>asalleo@stanford.edu</t>
  </si>
  <si>
    <t>10.1002/adfm.202104301</t>
  </si>
  <si>
    <t>WOS:000686926100001</t>
  </si>
  <si>
    <t>Stephen, M; Wu, XH; Li, T; Salim, T; Hou, KQ; Chen, S; Leong, WL</t>
  </si>
  <si>
    <t>Stephen, Meera; Wu, Xihu; Li, Ting; Salim, Teddy; Hou, Kunqi; Chen, Shuai; Leong, Wei Lin</t>
  </si>
  <si>
    <t>Crown ether enabled enhancement of ionic-electronic properties of PEDOT:PSS</t>
  </si>
  <si>
    <t>MATERIALS HORIZONS</t>
  </si>
  <si>
    <t>CONDUCTIVITY; FILMS; TRANSPARENT; CAPACITANCE; EFFICIENCY</t>
  </si>
  <si>
    <t>Poly(3,4-ethylenedioxythiophene):polystyrene sulfonate (PEDOT:PSS) based organic electrochemical transistors (OECTs) have proven to be one of the most versatile platforms for various applications including bioelectronics, neuromorphic computing and soft robotics. The use of PEDOT:PSS for OECTs originates from its ample mixed ionic-electronic conductivity, which in turn depends on the microscale phase separation and morphology of the polymer. Thus, modulation of the microstructure of PEDOT:PSS film enables us to tune the operation and device characteristics of the resulting OECT. Herein we report enhanced transconductance (20 mS), fast switching (32 mu s) and stable operation (10 000 cycles) of modified PEDOT:PSS based OECTs using 15-crown-5 as an additive. Four probe measurements reveal an increased electronic conductivity of the modified PEDOT:PSS film (similar to 450 S cm(-1)) while tapping mode atomic force microscopy shows an increased phase separation. Further detailed characterization using spectroelectrochemistry, X-ray photoelectron spectroscopy (XPS) and grazing incidence wide-angle X-ray diffraction (GIWAXS) provides insight into the microstructural changes brought about by the crown ether additive that result in the desirable characteristics of the modified PEDOT:PSS film.</t>
  </si>
  <si>
    <t>[Stephen, Meera; Wu, Xihu; Li, Ting; Hou, Kunqi; Chen, Shuai; Leong, Wei Lin] Nanyang Technol Univ, Sch Elect &amp; Elect Engn, 50 Nanyang Ave, Singapore 639798, Singapore; [Salim, Teddy] Nanyang Technol Univ, Sch Mat Sci &amp; Engn, 50 Nanyang Ave, Singapore 639798, Singapore</t>
  </si>
  <si>
    <t>Leong, WL (corresponding author), Nanyang Technol Univ, Sch Elect &amp; Elect Engn, 50 Nanyang Ave, Singapore 639798, Singapore.</t>
  </si>
  <si>
    <t>AUG 30</t>
  </si>
  <si>
    <t>10.1039/d2mh00496h</t>
  </si>
  <si>
    <t>JUL 2022</t>
  </si>
  <si>
    <t>WOS:000824947700001</t>
  </si>
  <si>
    <t>Wu, HY; Huang, JD; Jeong, SY; Liu, TF; Wu, Z; van der Pol, T; Wang, QQ; Stoeckel, MA; Li, QF; Fahlman, M; Tu, DY; Woo, HY; Yang, CY; Fabiano, S</t>
  </si>
  <si>
    <t>Wu, Han-Yan; Huang, Jun-Da; Jeong, Sang Young; Liu, Tiefeng; Wu, Ziang; van der Pol, Tom; Wang, Qingqing; Stoeckel, Marc-Antoine; Li, Qifan; Fahlman, Mats; Tu, Deyu; Woo, Han Young; Yang, Chi-Yuan; Fabiano, Simone</t>
  </si>
  <si>
    <t>Stable organic electrochemical neurons based on p-type and n-type ladder polymers</t>
  </si>
  <si>
    <t>Organic electrochemical transistors (OECTs) are a rapidly advancing technology that plays a crucial role in the development of next-generation bioelectronic devices. Recent advances in p-type/n-type organic mixed ionic-electronic conductors (OMIECs) have enabled power-efficient complementary OECT technologies for various applications, such as chemical/biological sensing, large-scale logic gates, and neuromorphic computing. However, ensuring long-term operational stability remains a significant challenge that hinders their widespread adoption. While p-type OMIECs are generally more stable than n-type OMIECs, they still face limitations, especially during prolonged operations. Here, we demonstrate that simple methylation of the pyrrole-benzothiazine-based (PBBT) ladder polymer backbone results in stable and high-performance p-type OECTs. The methylated PBBT (PBBT-Me) exhibits a 25-fold increase in OECT mobility and an impressive 36-fold increase in &amp; mu;C* (mobility x volumetric capacitance) compared to the non-methylated PBBT-H polymer. Combining the newly developed PBBT-Me with the ladder n-type poly(benzimidazobenzophenanthroline) (BBL), we developed complementary inverters with a record-high DC gain of 194 V V-1 and excellent stability. These state-of-the-art complementary inverters were used to demonstrate leaky integrate-and-fire type organic electrochemical neurons (LIF-OECNs) capable of biologically relevant firing frequencies of about 2 Hz and of operating continuously for up to 6.5 h. This achievement represents a significant improvement over previous results and holds great potential for developing stable bioelectronic circuits capable of in-sensor computing.</t>
  </si>
  <si>
    <t>[Wu, Han-Yan; Huang, Jun-Da; Liu, Tiefeng; van der Pol, Tom; Wang, Qingqing; Stoeckel, Marc-Antoine; Li, Qifan; Fahlman, Mats; Tu, Deyu; Yang, Chi-Yuan; Fabiano, Simone] Linkoping Univ, Dept Sci &amp; Technol, Lab Organ Elect, SE-60174 Norrkoping, Sweden; [Huang, Jun-Da; Stoeckel, Marc-Antoine; Yang, Chi-Yuan; Fabiano, Simone] n Ink AB, Bredgatan 33, SE-60221 Norrkoping, Sweden; [Jeong, Sang Young; Wu, Ziang; Woo, Han Young] Korea Univ, Coll Sci, Dept Chem, Seoul 136713, South Korea</t>
  </si>
  <si>
    <t>Fabiano, S (corresponding author), Linkoping Univ, Dept Sci &amp; Technol, Lab Organ Elect, SE-60174 Norrkoping, Sweden.;Fabiano, S (corresponding author), n Ink AB, Bredgatan 33, SE-60221 Norrkoping, Sweden.</t>
  </si>
  <si>
    <t>simone.fabiano@liu.se</t>
  </si>
  <si>
    <t>OCT 2</t>
  </si>
  <si>
    <t>10.1039/d3mh00858d</t>
  </si>
  <si>
    <t>WOS:001033204300001</t>
  </si>
  <si>
    <t>Flagg, LQ; Asselta, LE; D'Antona, N; Nicolini, T; Stingelin, N; Onorato, JW; Luscombe, CK; Li, RP; Richter, LJ</t>
  </si>
  <si>
    <t>Flagg, Lucas Q.; Asselta, Lauren E.; D'Antona, Nicholas; Nicolini, Tommaso; Stingelin, Natalie; Onorato, Jonathan W.; Luscombe, Christine K.; Li, Ruipeng; Richter, Lee J.</t>
  </si>
  <si>
    <t>In Situ Studies of the Swelling by an Electrolyte in Electrochemical Doping of Ethylene Glycol-Substituted Polythiophene</t>
  </si>
  <si>
    <t>organic electrochemical transistors; organic electronics; organic semiconductors; organic mixed ionic electronic conductors; in situ diffraction; grazing-incidence wide-angle scattering</t>
  </si>
  <si>
    <t>X-RAY-DIFFRACTION; CHARGE-TRANSPORT; THERMOELECTRIC PROPERTIES; POLYMER; CELL</t>
  </si>
  <si>
    <t>Organic mixed ionic electronic conductors (OMIECs) have the potential to enable diverse new technologies, ranging from biosensors to flexible energy storage devices and neuromorphic computing platforms. However, a study of these materials in their operating state, which convolves both passive and potential-driven solvent, cation, and anion ingress, is extremely difficult, inhibiting rational material design. In this report, we present a novel approach to the in situ studies of the electrochemical switching of a prototypical OMIEC based on oligoethylene glycol (oEG) substitution of semicrystalline regioregular polythiophene via grazing-incidence X-ray scattering. By studying the crystal lattice both dry and in contact with the electrolyte while maintaining potential control, we can directly observe the evolution of the crystalline domains and their relationship to film performance in an electrochemically gated transistor. Despite the oEG side-chain enabling bulk electrolyte uptake, we find that the crystalline regions are relatively hydrophobic, exhibiting little (less than one water per thiophene) swelling of the undoped polymer, suggesting that the amorphous regions dominate the reported passive swelling behavior. With applied potential, we observe that the pi-pi separation in the crystals contracts while the lamella spacing increases in a balanced fashion, resulting in a negligible change in the crystal volume. The potential-induced changes in the crystal structure do not clearly correlate to the electrical performance of the film as an organic electrochemical transistor, suggesting that the transistor performance is strongly influenced by the amorphous regions of the film.</t>
  </si>
  <si>
    <t>[Flagg, Lucas Q.; Asselta, Lauren E.; D'Antona, Nicholas; Richter, Lee J.] NIST, Mat Sci &amp; Engn Div, Gaithersburg, MD 20899 USA; [Nicolini, Tommaso; Stingelin, Natalie] Univ Bordeaux, Lab Chim Polymeres Organ UMR 5629, CNRS Bordeaux INP ENSCBP, F-33615 Pessac, France; [Stingelin, Natalie] Georgia Inst Technol, Sch Mat Sci &amp; Engn, Atlanta, GA 30318 USA; [Stingelin, Natalie] Georgia Inst Technol, Sch Chem &amp; Biomol Engn, Atlanta, GA 30318 USA; [Onorato, Jonathan W.] Univ Washington, Dept Mat Sci &amp; Engn, Seattle, WA 98195 USA; [Luscombe, Christine K.] Okinawa Inst Sci &amp; Technol Grad Univ, Pi Conjugated Polymers Unit, Onna, Okinawa 9040495, Japan; [Li, Ruipeng] Brookhaven Natl Lab, Natl Synchrotron Light Source 2, Upton, NY 11973 USA</t>
  </si>
  <si>
    <t>Richter, LJ (corresponding author), NIST, Mat Sci &amp; Engn Div, Gaithersburg, MD 20899 USA.</t>
  </si>
  <si>
    <t>lee.richter@nist.gov</t>
  </si>
  <si>
    <t>JUN 29</t>
  </si>
  <si>
    <t>10.1021/acsami.2c06169</t>
  </si>
  <si>
    <t>JUN 2022</t>
  </si>
  <si>
    <t>WOS:000820734000001</t>
  </si>
  <si>
    <t>Khuu, TK; Lefèvre, G; Jiménez, C; Roussel, H; Riaz, A; Blonkowski, S; Jalaguier, E; Bsiesy, A; Burriel, M</t>
  </si>
  <si>
    <t>Khuu, Thoai-Khanh; Lefevre, Gauthier; Jimenez, Carmen; Roussel, Herve; Riaz, Adeel; Blonkowski, Serge; Jalaguier, Eric; Bsiesy, Ahmad; Burriel, Monica</t>
  </si>
  <si>
    <t>La2NiO4+δ-Based Memristive Devices Integrated on Si-Based Substrates</t>
  </si>
  <si>
    <t>ADVANCED MATERIALS TECHNOLOGIES</t>
  </si>
  <si>
    <t>lanthanum nickelate; memristive devices; metal organic chemical vapor deposition (MOCVD); resistive switching; valence change memories (VCMs)</t>
  </si>
  <si>
    <t>EPITAXIAL THIN-FILMS; CRYSTALLIZATION; CONDUCTIVITY; INTERFACE</t>
  </si>
  <si>
    <t>Valence change memories, in which internal redox reactions control the change in resistance are promising candidates for resistive random access memories (ReRAMs) and neuromorphic computing elements. In this context, La2NiO4+delta (L2NO4), a mixed ionic-electronic conducting oxide, well known for its highly mobile oxygen interstitial ions, emerges as a potential switching material for novel L2NO4-based memristive devices. However, their integration in complementary metal oxide semiconductor (CMOS) technology still has to be demonstrated, as the major focus of previous studies has been carried out on epitaxial films grown on single crystals. In this work, the optimization of the deposition temperature and precursor solution composition is presented, allowing to obtain high-quality polycrystalline L2NO4 thin films grown by metal organic chemical vapor deposition on a platinized silicon substrate, and to use these films to build memristive devices in vertical configuration with Ti top electrodes. A bipolar analog-type transition in resistance can be achieved in Ti/L2NO4/Pt memristive devices. While the forming process required for the devices based on nonoptimized L2NO4 thin films is considered as a drawback, the Ti/optimized L2NO4/Pt devices are forming-free and exhibit a good cyclability. These results prove the switching response of L2NO4-based devices in a vertical configuration for the first time.</t>
  </si>
  <si>
    <t>[Khuu, Thoai-Khanh; Jimenez, Carmen; Roussel, Herve; Riaz, Adeel; Burriel, Monica] Univ Grenoble Alpes, CNRS, Grenoble INP, LMGP, F-38000 Grenoble, France; [Lefevre, Gauthier; Bsiesy, Ahmad] Univ Grenoble Alpes, CNRS, CEA LETI Minatec, LTM, F-38000 Grenoble, France; [Blonkowski, Serge; Jalaguier, Eric] Univ Grenoble Alpes, CEA, LETI, F-38000 Grenoble, France</t>
  </si>
  <si>
    <t>Burriel, M (corresponding author), Univ Grenoble Alpes, CNRS, Grenoble INP, LMGP, F-38000 Grenoble, France.</t>
  </si>
  <si>
    <t>monica.burriel@grenoble-inp.fr</t>
  </si>
  <si>
    <t>10.1002/admt.202200329</t>
  </si>
  <si>
    <t>WOS:000833447900001</t>
  </si>
  <si>
    <t>Flagg, LQ; Onorato, JW; Luscombe, CK; Bhat, V; Risko, C; Levy-Wendt, B; Toney, MF; McNeill, CR; Freychet, G; Zhernenkov, M; Li, RP; Richter, LJ</t>
  </si>
  <si>
    <t>Flagg, Lucas Q.; Onorato, Jonathan W.; Luscombe, Christine K.; Bhat, Vinayak; Risko, Chad; Levy-Wendt, Ben; Toney, Michael F.; McNeill, Christopher R.; Freychet, Guillaume; Zhernenkov, Mikhail; Li, Ruipeng; Richter, Lee J.</t>
  </si>
  <si>
    <t>Resonant X-ray Diffraction Reveals the Location of Counterions in Doped Organic Mixed Ionic Conductors</t>
  </si>
  <si>
    <t>CHEMISTRY OF MATERIALS</t>
  </si>
  <si>
    <t>CONJUGATED POLYMER; POLY(3-HEXYLTHIOPHENE); SCATTERING</t>
  </si>
  <si>
    <t>Organic mixed ionic-electronic conductors (OMIECs) have the potential to enable diverse new technologies, ranging from novel in situ biosensors to flexible energy storage devices and neuromorphic computing platforms. However, their complex behavior in functional films involving electrolyte-induced swelling, ion ingress, and electrochemical doping inhibits rational material design. Of critical importance is an understanding of the specific location of the ions in the volumetrically doped material, yet this information is not readily available. In this report, we present the use of grazingincidence resonant X-ray diffraction (RXRD, also known as anomalous diffraction) at S and Cl K-edges to determine the structure of a doped, prototypical, semicrystalline polymer OMIEC based on oligo(ethylene glycol) substitution of regioregular polythiophene. The RXRD measurement provides two key insights. Quantitative analysis of the RXRD allows the determination of the position of the ion relative to the polymer backbone in the crystalline regions. We find that the anion is relatively distant from the backbone, nearer to the lamella mid-plane naively in conflict with expected Coulombic attraction between the ion and the doped polymer polaron. Comparison of RXRD to Cl- fluorescence (total Cl-) allows determination of the relative order of doping between the crystalline and amorphous regions. We find preferential doping of the crystalline regions. Both insights, the preferential doping of crystals at low potential and the specific location of the counterion with respect to the polymer backbone, are critical to developing a microscopic understanding of transport in OMIECs.</t>
  </si>
  <si>
    <t>[Flagg, Lucas Q.; Onorato, Jonathan W.; Richter, Lee J.] NIST, Mat Sci &amp; Engn Div, Gaithersburg, MD 20899 USA; [Luscombe, Christine K.] Okinawa Inst Sci &amp; Technol Grad Univ, Pi Conjugated Polymers Unit, Onna, Okinawa 9040495, Japan; [Bhat, Vinayak; Risko, Chad] Univ Kentucky, Dept Chem, Lexington, KY 40506 USA; [Bhat, Vinayak; Risko, Chad] Univ Kentucky, Ctr Appl Energy Res, Lexington, KY 40506 USA; [Levy-Wendt, Ben] Stanford Univ, Dept Mech Engn, Stanford, CA 94305 USA; [Toney, Michael F.] Univ Colorado, Dept Chem &amp; Biol Engn, Boulder, CO 80309 USA; [Toney, Michael F.] Univ Colorado Boulder, Renewable &amp; Sustainable Energy Inst RASEI, Boulder, CO 80309 USA; [McNeill, Christopher R.] Monash Univ, Dept Mat Sci &amp; Engn, Clayton, Vic 3800, Australia; [Freychet, Guillaume; Li, Ruipeng] Brookhaven Natl Lab, Natl Synchrotron Light Source 2, Upton, NY 11973 USA</t>
  </si>
  <si>
    <t>MAY 1</t>
  </si>
  <si>
    <t>10.1021/acs.chemmater.3c00180</t>
  </si>
  <si>
    <t>MAY 2023</t>
  </si>
  <si>
    <t>WOS:000986447600001</t>
  </si>
  <si>
    <t>Liang, YY; Tang, HR; Zhang, CY; Liu, CC; Lan, LF; Huang, F</t>
  </si>
  <si>
    <t>Liang, Yuanying; Tang, Haoran; Zhang, Chunyang; Liu, Chunchen; Lan, Linfeng; Huang, Fei</t>
  </si>
  <si>
    <t>Synergistic Effect of Oxoammonium Salt and Its Counterions for Fabricating Organic Electrochemical Transistors with Low Power Consumption</t>
  </si>
  <si>
    <t>organic electrochemical transistors; PEDOT; PSS; oxoammonium salts; nanostructure; neuromorphic device</t>
  </si>
  <si>
    <t>ELECTRICAL-CONDUCTIVITY; PEDOTPSS; STIMULATION; PEDOT/PSS; FILMS</t>
  </si>
  <si>
    <t>ABS T R A C T : The state-o f-t h e-a r t p o l y ( 3, 4-ethylenedioxythiophene):poly(styrene sulfonate) (PEDOT:PSS)-based organic electrochemical transistors (OECTs) are gaining importance for a variety of biological applications due to their mixed electronic and ionic conductivities featuring ion-to-electron conversion. A low operation voltage without sacrificing device performance is desired to realize long-term monitoring of biological activities. In the present work, oxoammonium salts with two different counterions (TEMPO+X-, where TEMPO = 2,2,6,6-tetramethylpiperidine-1-oxoammonium; X = Br- and TFSI-) are employed as secondary dopants to modulate the device perform-ance. Both oxoammonium salts feature a distinct dopant concentration-dependent doping effect, allowing precise control in improving the performance of OECTs. A zero-gate bias, corresponding to the maximum transconductance, and a low threshold voltage are realized by optimizing the dopant concentrations. In addition, TEMPO+TFSI- dopant exerts great capability in modulating the work function and in morphology reconstruction of PEDOT:PSS, ensuring a well-matched work function at the gold electrode-channel material interface and condensed microstructure stacking with an edge-on orientation in the doped PEDOT:PSS films. The synergistic effect of TEMPO and the TFSI- counterion endows the device with superior performance to its counterparts due to the resultant higher mu C* figure, benefiting from the efficient injection/extraction of holes at the interface and enhanced intra -and inter-chain carrier transport. The excellent device performance makes the OECT a promising neuromorphic device to mimic basic brain functions.</t>
  </si>
  <si>
    <t>[Liang, Yuanying; Tang, Haoran; Zhang, Chunyang; Liu, Chunchen; Lan, Linfeng; Huang, Fei] South China Univ Technol, Inst Polymer Optoelect Mat &amp; Devices, State Key Lab Luminescent Mat &amp; Devices, Guangzhou 510640, Peoples R China</t>
  </si>
  <si>
    <t>Huang, F (corresponding author), South China Univ Technol, Inst Polymer Optoelect Mat &amp; Devices, State Key Lab Luminescent Mat &amp; Devices, Guangzhou 510640, Peoples R China.</t>
  </si>
  <si>
    <t>msfhuang@scut.edu.cn</t>
  </si>
  <si>
    <t>2022 NOV 6</t>
  </si>
  <si>
    <t>10.1021/acsami.2c15934</t>
  </si>
  <si>
    <t>NOV 2022</t>
  </si>
  <si>
    <t>WOS:000883659800001</t>
  </si>
  <si>
    <t>Rogdakis, K; Loizos, M; Viskadouros, G; Kymakis, E</t>
  </si>
  <si>
    <t>Rogdakis, Konstantinos; Loizos, Michalis; Viskadouros, George; Kymakis, Emmanuel</t>
  </si>
  <si>
    <t>Memristive perovskite solar cells towards parallel solar energy harvesting and processing-in-memory computing</t>
  </si>
  <si>
    <t>INORGANIC HALIDE PEROVSKITES; CH3NH3PBI3-XCLX PEROVSKITE; FERROELECTRIC OXIDE; EFFICIENT; FUTURE</t>
  </si>
  <si>
    <t>The heterogeneity of peculiar ions and carriers observed in hybrid organic/inorganic materials is the source of their emergent cross-coupled light and electric field tuneable functions with potential utility in novel opto-electronic applications. Notably, mixed halide perovskites (HPs) have been used as active layers in high performing perovskite solar cells (PSCs) that led to efficient solar energy harvesting. Their rich dynamics enabled by inherently coupled ionic and electronic degrees of freedom have also led to the demonstration of optoelectronic memristors that emulate synaptic- and neural-like dynamics. Consequently, a printable single material stack fabricated at low temperature combining both solar energy harvesting and memristive functionalities attainable at low switching voltages would constitute a transformational breakthrough. In this study, we have demonstrated an inverted PSC with an average power conversion efficiency (PCE) of similar to 17% that with appropriate electric biasing procedure exhibits stable resistance switching characteristics at low voltages without losing its PCE performance even after thousands of switching cycles (hereafter this device is termed as MemPVCell). In particular, the MemPVCell demonstrates a high resistance state (HRS) to low resistance state (LRS) ratio of up to 10(5) and light-tunable switching cycles in the millisecond regime with an endurance of 3 x 10(3) cycles with no detectable HRS/LRS ratio drop. During state retention tests, the HRS exhibits no change in time, while the LRS gradually increases resulting in an overall HRS/LRS ratio retention of up to 3600 s with less than a 30% drop of its initial value in the optimum device configuration. Corresponding PCE performance was monitored after using multiple dc resistance switching loops and pulsed endurance cycles, demonstrating full PCE recovery to its initial value within a few minutes of rest. Complementary transient electrochemical impedance spectroscopy (EIS) measurements supported the MemPVCell switching effects. Aiming at further improving the device performance, modifications of MemPVCell's layered structure were investigated, a process that allowed identification of each layer's impact on the parallel photovoltaic and memristive switching characteristics. As a proof of concept towards neuromorphic circuits, basic synaptic functionalities tunable by light are demonstrated such as potentiation and depreciation protocols, short-term plasticity (STP) and long-term plasticity (LTP) effects and associated spike-timing dependent plasticity (STDP).</t>
  </si>
  <si>
    <t>[Rogdakis, Konstantinos; Loizos, Michalis; Viskadouros, George; Kymakis, Emmanuel] Hellen Mediterranean Univ HMU, Dept Elect &amp; Comp Engn, Iraklion 71410, Crete, Greece; [Rogdakis, Konstantinos; Kymakis, Emmanuel] Inst Emerging Technol I EMERGE HMU Res Ctr, Iraklion 71410, Greece</t>
  </si>
  <si>
    <t>Rogdakis, K; Kymakis, E (corresponding author), Hellen Mediterranean Univ HMU, Dept Elect &amp; Comp Engn, Iraklion 71410, Crete, Greece.;Rogdakis, K; Kymakis, E (corresponding author), Inst Emerging Technol I EMERGE HMU Res Ctr, Iraklion 71410, Greece.</t>
  </si>
  <si>
    <t>krogdakis@hmu.gr; kymakis@hmu.gr</t>
  </si>
  <si>
    <t>SEP 20</t>
  </si>
  <si>
    <t>10.1039/d2ma00402j</t>
  </si>
  <si>
    <t>WOS:000830022900001</t>
  </si>
  <si>
    <t>Tan, STM; Giovannitti, A; Marks, A; Moser, M; Quill, TJ; McCulloch, I; Salleo, A; Bonacchini, GE</t>
  </si>
  <si>
    <t>Tan, Siew Ting Melissa; Giovannitti, Alexander; Marks, Adam; Moser, Maximilian; Quill, Tyler J.; McCulloch, Iain; Salleo, Alberto; Bonacchini, Giorgio E.</t>
  </si>
  <si>
    <t>Conjugated Polymers for Microwave Applications: Untethered Sensing Platforms and Multifunctional Devices</t>
  </si>
  <si>
    <t>microwave devices; organic mixed conductors; wireless sensing</t>
  </si>
  <si>
    <t>DESIGN</t>
  </si>
  <si>
    <t>In the past two decades, organic electronic materials have enabled and accelerated a large and diverse set of technologies, from energy-harvesting devices and electromechanical actuators, to flexible and printed (opto)electronic circuitry. Among organic (semi)conductors, organic mixed ion-electronic conductors (OMIECs) are now at the center of renewed interest in organic electronics, as they are key drivers of recent developments in the fields of bioelectronics, energy storage, and neuromorphic computing. However, due to the relatively slow switching dynamics of organic electronics, their application in microwave technology, until recently, has been overlooked. Nonetheless, other unique properties of OMIECs, such as their substantial electrochemical tunability, charge-modulation range, and processability, make this field of use ripe with opportunities. In this work, the use of a series of solution-processed intrinsic OMIECs is demonstrated to actively tune the properties of metamaterial-inspired microwave devices, including an untethered bioelectrochemical sensing platform that requires no external power, and a tunable resonating structure with independent amplitude- and frequency-modulation. These devices showcase the considerable potential of OMIEC-based metadevices in autonomous bioelectronics and reconfigurable microwave optics.</t>
  </si>
  <si>
    <t>[Tan, Siew Ting Melissa; Giovannitti, Alexander; Quill, Tyler J.; Salleo, Alberto; Bonacchini, Giorgio E.] Stanford Univ, Dept Mat Sci &amp; Engn, Stanford, CA 94305 USA; [Marks, Adam; Moser, Maximilian; McCulloch, Iain] Univ Oxford, Dept Chem, Chem Res Lab, Oxford OX1 3TA, England; [Bonacchini, Giorgio E.] Ist Italiano Tecnol, Ctr Nano Sci &amp; Technol PoliMi, I-20133 Milan, Italy</t>
  </si>
  <si>
    <t>Salleo, A; Bonacchini, GE (corresponding author), Stanford Univ, Dept Mat Sci &amp; Engn, Stanford, CA 94305 USA.;Bonacchini, GE (corresponding author), Ist Italiano Tecnol, Ctr Nano Sci &amp; Technol PoliMi, I-20133 Milan, Italy.</t>
  </si>
  <si>
    <t>asalleo@stanford.edu; giorgio.bonacchini@iit.it</t>
  </si>
  <si>
    <t>10.1002/adma.202202994</t>
  </si>
  <si>
    <t>WOS:000825660100001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</si>
</sst>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3DDC3-59A4-409A-A7C0-2CE0B113BCD5}">
  <dimension ref="A1:BT45"/>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74</v>
      </c>
      <c r="N2" t="s">
        <v>78</v>
      </c>
      <c r="O2" t="s">
        <v>74</v>
      </c>
      <c r="P2" t="s">
        <v>74</v>
      </c>
      <c r="Q2" t="s">
        <v>74</v>
      </c>
      <c r="R2" t="s">
        <v>74</v>
      </c>
      <c r="S2" t="s">
        <v>74</v>
      </c>
      <c r="T2" t="s">
        <v>79</v>
      </c>
      <c r="U2" t="s">
        <v>80</v>
      </c>
      <c r="V2" t="s">
        <v>81</v>
      </c>
      <c r="W2" t="s">
        <v>82</v>
      </c>
      <c r="X2" t="s">
        <v>74</v>
      </c>
      <c r="Y2" t="s">
        <v>83</v>
      </c>
      <c r="Z2" t="s">
        <v>84</v>
      </c>
      <c r="AA2" t="s">
        <v>74</v>
      </c>
      <c r="AB2" t="s">
        <v>74</v>
      </c>
      <c r="AC2" t="s">
        <v>74</v>
      </c>
      <c r="AD2" t="s">
        <v>74</v>
      </c>
      <c r="AE2" t="s">
        <v>74</v>
      </c>
      <c r="AF2" t="s">
        <v>74</v>
      </c>
      <c r="AG2" t="s">
        <v>74</v>
      </c>
      <c r="AH2">
        <v>3</v>
      </c>
      <c r="AI2">
        <v>3</v>
      </c>
      <c r="AJ2" t="s">
        <v>74</v>
      </c>
      <c r="AK2" t="s">
        <v>74</v>
      </c>
      <c r="AL2" t="s">
        <v>74</v>
      </c>
      <c r="AM2" t="s">
        <v>74</v>
      </c>
      <c r="AN2" t="s">
        <v>74</v>
      </c>
      <c r="AO2" t="s">
        <v>74</v>
      </c>
      <c r="AP2" t="s">
        <v>74</v>
      </c>
      <c r="AQ2" t="s">
        <v>74</v>
      </c>
      <c r="AR2" t="s">
        <v>74</v>
      </c>
      <c r="AS2" t="s">
        <v>74</v>
      </c>
      <c r="AT2" t="s">
        <v>85</v>
      </c>
      <c r="AU2">
        <v>2024</v>
      </c>
      <c r="AV2">
        <v>11</v>
      </c>
      <c r="AW2">
        <v>27</v>
      </c>
      <c r="AX2" t="s">
        <v>74</v>
      </c>
      <c r="AY2" t="s">
        <v>74</v>
      </c>
      <c r="AZ2" t="s">
        <v>86</v>
      </c>
      <c r="BA2" t="s">
        <v>74</v>
      </c>
      <c r="BB2" t="s">
        <v>74</v>
      </c>
      <c r="BC2" t="s">
        <v>74</v>
      </c>
      <c r="BD2" t="s">
        <v>74</v>
      </c>
      <c r="BE2" t="s">
        <v>87</v>
      </c>
      <c r="BF2" t="str">
        <f>HYPERLINK("http://dx.doi.org/10.1002/advs.202306191","http://dx.doi.org/10.1002/advs.202306191")</f>
        <v>http://dx.doi.org/10.1002/advs.202306191</v>
      </c>
      <c r="BG2" t="s">
        <v>74</v>
      </c>
      <c r="BH2" t="s">
        <v>88</v>
      </c>
      <c r="BI2" t="s">
        <v>74</v>
      </c>
      <c r="BJ2" t="s">
        <v>74</v>
      </c>
      <c r="BK2" t="s">
        <v>74</v>
      </c>
      <c r="BL2" t="s">
        <v>89</v>
      </c>
      <c r="BM2" t="s">
        <v>74</v>
      </c>
      <c r="BN2" t="s">
        <v>74</v>
      </c>
      <c r="BO2" t="s">
        <v>74</v>
      </c>
      <c r="BP2" t="s">
        <v>74</v>
      </c>
      <c r="BQ2" t="s">
        <v>74</v>
      </c>
      <c r="BR2" t="s">
        <v>90</v>
      </c>
      <c r="BS2" t="s">
        <v>91</v>
      </c>
      <c r="BT2" t="str">
        <f>HYPERLINK("https%3A%2F%2Fwww.webofscience.com%2Fwos%2Fwoscc%2Ffull-record%2FWOS:001131799400001","View Full Record in Web of Science")</f>
        <v>View Full Record in Web of Science</v>
      </c>
    </row>
    <row r="3" spans="1:72" x14ac:dyDescent="0.25">
      <c r="A3" t="s">
        <v>72</v>
      </c>
      <c r="B3" t="s">
        <v>92</v>
      </c>
      <c r="C3" t="s">
        <v>74</v>
      </c>
      <c r="D3" t="s">
        <v>74</v>
      </c>
      <c r="E3" t="s">
        <v>74</v>
      </c>
      <c r="F3" t="s">
        <v>93</v>
      </c>
      <c r="G3" t="s">
        <v>74</v>
      </c>
      <c r="H3" t="s">
        <v>74</v>
      </c>
      <c r="I3" t="s">
        <v>94</v>
      </c>
      <c r="J3" t="s">
        <v>95</v>
      </c>
      <c r="K3" t="s">
        <v>74</v>
      </c>
      <c r="L3" t="s">
        <v>74</v>
      </c>
      <c r="M3" t="s">
        <v>74</v>
      </c>
      <c r="N3" t="s">
        <v>78</v>
      </c>
      <c r="O3" t="s">
        <v>74</v>
      </c>
      <c r="P3" t="s">
        <v>74</v>
      </c>
      <c r="Q3" t="s">
        <v>74</v>
      </c>
      <c r="R3" t="s">
        <v>74</v>
      </c>
      <c r="S3" t="s">
        <v>74</v>
      </c>
      <c r="T3" t="s">
        <v>96</v>
      </c>
      <c r="U3" t="s">
        <v>97</v>
      </c>
      <c r="V3" t="s">
        <v>98</v>
      </c>
      <c r="W3" t="s">
        <v>99</v>
      </c>
      <c r="X3" t="s">
        <v>74</v>
      </c>
      <c r="Y3" t="s">
        <v>100</v>
      </c>
      <c r="Z3" t="s">
        <v>101</v>
      </c>
      <c r="AA3" t="s">
        <v>74</v>
      </c>
      <c r="AB3" t="s">
        <v>74</v>
      </c>
      <c r="AC3" t="s">
        <v>74</v>
      </c>
      <c r="AD3" t="s">
        <v>74</v>
      </c>
      <c r="AE3" t="s">
        <v>74</v>
      </c>
      <c r="AF3" t="s">
        <v>74</v>
      </c>
      <c r="AG3" t="s">
        <v>74</v>
      </c>
      <c r="AH3">
        <v>6</v>
      </c>
      <c r="AI3">
        <v>6</v>
      </c>
      <c r="AJ3" t="s">
        <v>74</v>
      </c>
      <c r="AK3" t="s">
        <v>74</v>
      </c>
      <c r="AL3" t="s">
        <v>74</v>
      </c>
      <c r="AM3" t="s">
        <v>74</v>
      </c>
      <c r="AN3" t="s">
        <v>74</v>
      </c>
      <c r="AO3" t="s">
        <v>74</v>
      </c>
      <c r="AP3" t="s">
        <v>74</v>
      </c>
      <c r="AQ3" t="s">
        <v>74</v>
      </c>
      <c r="AR3" t="s">
        <v>74</v>
      </c>
      <c r="AS3" t="s">
        <v>74</v>
      </c>
      <c r="AT3" t="s">
        <v>102</v>
      </c>
      <c r="AU3">
        <v>2024</v>
      </c>
      <c r="AV3">
        <v>34</v>
      </c>
      <c r="AW3">
        <v>15</v>
      </c>
      <c r="AX3" t="s">
        <v>74</v>
      </c>
      <c r="AY3" t="s">
        <v>74</v>
      </c>
      <c r="AZ3" t="s">
        <v>86</v>
      </c>
      <c r="BA3" t="s">
        <v>74</v>
      </c>
      <c r="BB3" t="s">
        <v>74</v>
      </c>
      <c r="BC3" t="s">
        <v>74</v>
      </c>
      <c r="BD3" t="s">
        <v>74</v>
      </c>
      <c r="BE3" t="s">
        <v>103</v>
      </c>
      <c r="BF3" t="str">
        <f>HYPERLINK("http://dx.doi.org/10.1002/adfm.202307729","http://dx.doi.org/10.1002/adfm.202307729")</f>
        <v>http://dx.doi.org/10.1002/adfm.202307729</v>
      </c>
      <c r="BG3" t="s">
        <v>74</v>
      </c>
      <c r="BH3" t="s">
        <v>104</v>
      </c>
      <c r="BI3" t="s">
        <v>74</v>
      </c>
      <c r="BJ3" t="s">
        <v>74</v>
      </c>
      <c r="BK3" t="s">
        <v>74</v>
      </c>
      <c r="BL3" t="s">
        <v>105</v>
      </c>
      <c r="BM3" t="s">
        <v>74</v>
      </c>
      <c r="BN3" t="s">
        <v>74</v>
      </c>
      <c r="BO3" t="s">
        <v>74</v>
      </c>
      <c r="BP3" t="s">
        <v>74</v>
      </c>
      <c r="BQ3" t="s">
        <v>74</v>
      </c>
      <c r="BR3" t="s">
        <v>90</v>
      </c>
      <c r="BS3" t="s">
        <v>106</v>
      </c>
      <c r="BT3" t="str">
        <f>HYPERLINK("https%3A%2F%2Fwww.webofscience.com%2Fwos%2Fwoscc%2Ffull-record%2FWOS:001087479800001","View Full Record in Web of Science")</f>
        <v>View Full Record in Web of Science</v>
      </c>
    </row>
    <row r="4" spans="1:72" x14ac:dyDescent="0.25">
      <c r="A4" t="s">
        <v>72</v>
      </c>
      <c r="B4" t="s">
        <v>107</v>
      </c>
      <c r="C4" t="s">
        <v>74</v>
      </c>
      <c r="D4" t="s">
        <v>74</v>
      </c>
      <c r="E4" t="s">
        <v>74</v>
      </c>
      <c r="F4" t="s">
        <v>108</v>
      </c>
      <c r="G4" t="s">
        <v>74</v>
      </c>
      <c r="H4" t="s">
        <v>74</v>
      </c>
      <c r="I4" t="s">
        <v>109</v>
      </c>
      <c r="J4" t="s">
        <v>110</v>
      </c>
      <c r="K4" t="s">
        <v>74</v>
      </c>
      <c r="L4" t="s">
        <v>74</v>
      </c>
      <c r="M4" t="s">
        <v>74</v>
      </c>
      <c r="N4" t="s">
        <v>111</v>
      </c>
      <c r="O4" t="s">
        <v>74</v>
      </c>
      <c r="P4" t="s">
        <v>74</v>
      </c>
      <c r="Q4" t="s">
        <v>74</v>
      </c>
      <c r="R4" t="s">
        <v>74</v>
      </c>
      <c r="S4" t="s">
        <v>74</v>
      </c>
      <c r="T4" t="s">
        <v>74</v>
      </c>
      <c r="U4" t="s">
        <v>74</v>
      </c>
      <c r="V4" t="s">
        <v>112</v>
      </c>
      <c r="W4" t="s">
        <v>113</v>
      </c>
      <c r="X4" t="s">
        <v>74</v>
      </c>
      <c r="Y4" t="s">
        <v>114</v>
      </c>
      <c r="Z4" t="s">
        <v>115</v>
      </c>
      <c r="AA4" t="s">
        <v>74</v>
      </c>
      <c r="AB4" t="s">
        <v>74</v>
      </c>
      <c r="AC4" t="s">
        <v>74</v>
      </c>
      <c r="AD4" t="s">
        <v>74</v>
      </c>
      <c r="AE4" t="s">
        <v>74</v>
      </c>
      <c r="AF4" t="s">
        <v>74</v>
      </c>
      <c r="AG4" t="s">
        <v>74</v>
      </c>
      <c r="AH4">
        <v>0</v>
      </c>
      <c r="AI4">
        <v>1</v>
      </c>
      <c r="AJ4" t="s">
        <v>74</v>
      </c>
      <c r="AK4" t="s">
        <v>74</v>
      </c>
      <c r="AL4" t="s">
        <v>74</v>
      </c>
      <c r="AM4" t="s">
        <v>74</v>
      </c>
      <c r="AN4" t="s">
        <v>74</v>
      </c>
      <c r="AO4" t="s">
        <v>74</v>
      </c>
      <c r="AP4" t="s">
        <v>74</v>
      </c>
      <c r="AQ4" t="s">
        <v>74</v>
      </c>
      <c r="AR4" t="s">
        <v>74</v>
      </c>
      <c r="AS4" t="s">
        <v>74</v>
      </c>
      <c r="AT4" t="s">
        <v>116</v>
      </c>
      <c r="AU4">
        <v>2022</v>
      </c>
      <c r="AV4">
        <v>5</v>
      </c>
      <c r="AW4">
        <v>8</v>
      </c>
      <c r="AX4" t="s">
        <v>74</v>
      </c>
      <c r="AY4" t="s">
        <v>74</v>
      </c>
      <c r="AZ4" t="s">
        <v>74</v>
      </c>
      <c r="BA4" t="s">
        <v>74</v>
      </c>
      <c r="BB4">
        <v>2439</v>
      </c>
      <c r="BC4">
        <v>2442</v>
      </c>
      <c r="BD4" t="s">
        <v>74</v>
      </c>
      <c r="BE4" t="s">
        <v>117</v>
      </c>
      <c r="BF4" t="str">
        <f>HYPERLINK("http://dx.doi.org/10.1016/j.matt.2022.05.027","http://dx.doi.org/10.1016/j.matt.2022.05.027")</f>
        <v>http://dx.doi.org/10.1016/j.matt.2022.05.027</v>
      </c>
      <c r="BG4" t="s">
        <v>74</v>
      </c>
      <c r="BH4" t="s">
        <v>118</v>
      </c>
      <c r="BI4" t="s">
        <v>74</v>
      </c>
      <c r="BJ4" t="s">
        <v>74</v>
      </c>
      <c r="BK4" t="s">
        <v>74</v>
      </c>
      <c r="BL4" t="s">
        <v>119</v>
      </c>
      <c r="BM4" t="s">
        <v>74</v>
      </c>
      <c r="BN4" t="s">
        <v>74</v>
      </c>
      <c r="BO4" t="s">
        <v>74</v>
      </c>
      <c r="BP4" t="s">
        <v>74</v>
      </c>
      <c r="BQ4" t="s">
        <v>74</v>
      </c>
      <c r="BR4" t="s">
        <v>90</v>
      </c>
      <c r="BS4" t="s">
        <v>120</v>
      </c>
      <c r="BT4" t="str">
        <f>HYPERLINK("https%3A%2F%2Fwww.webofscience.com%2Fwos%2Fwoscc%2Ffull-record%2FWOS:000848693800020","View Full Record in Web of Science")</f>
        <v>View Full Record in Web of Science</v>
      </c>
    </row>
    <row r="5" spans="1:72" x14ac:dyDescent="0.25">
      <c r="A5" t="s">
        <v>72</v>
      </c>
      <c r="B5" t="s">
        <v>121</v>
      </c>
      <c r="C5" t="s">
        <v>74</v>
      </c>
      <c r="D5" t="s">
        <v>74</v>
      </c>
      <c r="E5" t="s">
        <v>74</v>
      </c>
      <c r="F5" t="s">
        <v>122</v>
      </c>
      <c r="G5" t="s">
        <v>74</v>
      </c>
      <c r="H5" t="s">
        <v>74</v>
      </c>
      <c r="I5" t="s">
        <v>123</v>
      </c>
      <c r="J5" t="s">
        <v>110</v>
      </c>
      <c r="K5" t="s">
        <v>74</v>
      </c>
      <c r="L5" t="s">
        <v>74</v>
      </c>
      <c r="M5" t="s">
        <v>74</v>
      </c>
      <c r="N5" t="s">
        <v>78</v>
      </c>
      <c r="O5" t="s">
        <v>74</v>
      </c>
      <c r="P5" t="s">
        <v>74</v>
      </c>
      <c r="Q5" t="s">
        <v>74</v>
      </c>
      <c r="R5" t="s">
        <v>74</v>
      </c>
      <c r="S5" t="s">
        <v>74</v>
      </c>
      <c r="T5" t="s">
        <v>74</v>
      </c>
      <c r="U5" t="s">
        <v>124</v>
      </c>
      <c r="V5" t="s">
        <v>125</v>
      </c>
      <c r="W5" t="s">
        <v>126</v>
      </c>
      <c r="X5" t="s">
        <v>74</v>
      </c>
      <c r="Y5" t="s">
        <v>127</v>
      </c>
      <c r="Z5" t="s">
        <v>128</v>
      </c>
      <c r="AA5" t="s">
        <v>74</v>
      </c>
      <c r="AB5" t="s">
        <v>74</v>
      </c>
      <c r="AC5" t="s">
        <v>74</v>
      </c>
      <c r="AD5" t="s">
        <v>74</v>
      </c>
      <c r="AE5" t="s">
        <v>74</v>
      </c>
      <c r="AF5" t="s">
        <v>74</v>
      </c>
      <c r="AG5" t="s">
        <v>74</v>
      </c>
      <c r="AH5">
        <v>27</v>
      </c>
      <c r="AI5">
        <v>27</v>
      </c>
      <c r="AJ5" t="s">
        <v>74</v>
      </c>
      <c r="AK5" t="s">
        <v>74</v>
      </c>
      <c r="AL5" t="s">
        <v>74</v>
      </c>
      <c r="AM5" t="s">
        <v>74</v>
      </c>
      <c r="AN5" t="s">
        <v>74</v>
      </c>
      <c r="AO5" t="s">
        <v>74</v>
      </c>
      <c r="AP5" t="s">
        <v>74</v>
      </c>
      <c r="AQ5" t="s">
        <v>74</v>
      </c>
      <c r="AR5" t="s">
        <v>74</v>
      </c>
      <c r="AS5" t="s">
        <v>74</v>
      </c>
      <c r="AT5" t="s">
        <v>129</v>
      </c>
      <c r="AU5">
        <v>2023</v>
      </c>
      <c r="AV5">
        <v>6</v>
      </c>
      <c r="AW5">
        <v>10</v>
      </c>
      <c r="AX5" t="s">
        <v>74</v>
      </c>
      <c r="AY5" t="s">
        <v>74</v>
      </c>
      <c r="AZ5" t="s">
        <v>74</v>
      </c>
      <c r="BA5" t="s">
        <v>74</v>
      </c>
      <c r="BB5">
        <v>3132</v>
      </c>
      <c r="BC5">
        <v>3164</v>
      </c>
      <c r="BD5" t="s">
        <v>74</v>
      </c>
      <c r="BE5" t="s">
        <v>130</v>
      </c>
      <c r="BF5" t="str">
        <f>HYPERLINK("http://dx.doi.org/10.1016/j.matt.2023.05.001","http://dx.doi.org/10.1016/j.matt.2023.05.001")</f>
        <v>http://dx.doi.org/10.1016/j.matt.2023.05.001</v>
      </c>
      <c r="BG5" t="s">
        <v>74</v>
      </c>
      <c r="BH5" t="s">
        <v>104</v>
      </c>
      <c r="BI5" t="s">
        <v>74</v>
      </c>
      <c r="BJ5" t="s">
        <v>74</v>
      </c>
      <c r="BK5" t="s">
        <v>74</v>
      </c>
      <c r="BL5" t="s">
        <v>119</v>
      </c>
      <c r="BM5" t="s">
        <v>74</v>
      </c>
      <c r="BN5" t="s">
        <v>74</v>
      </c>
      <c r="BO5" t="s">
        <v>74</v>
      </c>
      <c r="BP5" t="s">
        <v>74</v>
      </c>
      <c r="BQ5" t="s">
        <v>74</v>
      </c>
      <c r="BR5" t="s">
        <v>90</v>
      </c>
      <c r="BS5" t="s">
        <v>131</v>
      </c>
      <c r="BT5" t="str">
        <f>HYPERLINK("https%3A%2F%2Fwww.webofscience.com%2Fwos%2Fwoscc%2Ffull-record%2FWOS:001089150000001","View Full Record in Web of Science")</f>
        <v>View Full Record in Web of Science</v>
      </c>
    </row>
    <row r="6" spans="1:72" x14ac:dyDescent="0.25">
      <c r="A6" t="s">
        <v>72</v>
      </c>
      <c r="B6" t="s">
        <v>132</v>
      </c>
      <c r="C6" t="s">
        <v>74</v>
      </c>
      <c r="D6" t="s">
        <v>74</v>
      </c>
      <c r="E6" t="s">
        <v>74</v>
      </c>
      <c r="F6" t="s">
        <v>133</v>
      </c>
      <c r="G6" t="s">
        <v>74</v>
      </c>
      <c r="H6" t="s">
        <v>74</v>
      </c>
      <c r="I6" t="s">
        <v>134</v>
      </c>
      <c r="J6" t="s">
        <v>135</v>
      </c>
      <c r="K6" t="s">
        <v>74</v>
      </c>
      <c r="L6" t="s">
        <v>74</v>
      </c>
      <c r="M6" t="s">
        <v>74</v>
      </c>
      <c r="N6" t="s">
        <v>136</v>
      </c>
      <c r="O6" t="s">
        <v>74</v>
      </c>
      <c r="P6" t="s">
        <v>74</v>
      </c>
      <c r="Q6" t="s">
        <v>74</v>
      </c>
      <c r="R6" t="s">
        <v>74</v>
      </c>
      <c r="S6" t="s">
        <v>74</v>
      </c>
      <c r="T6" t="s">
        <v>74</v>
      </c>
      <c r="U6" t="s">
        <v>137</v>
      </c>
      <c r="V6" t="s">
        <v>138</v>
      </c>
      <c r="W6" t="s">
        <v>139</v>
      </c>
      <c r="X6" t="s">
        <v>74</v>
      </c>
      <c r="Y6" t="s">
        <v>140</v>
      </c>
      <c r="Z6" t="s">
        <v>74</v>
      </c>
      <c r="AA6" t="s">
        <v>74</v>
      </c>
      <c r="AB6" t="s">
        <v>74</v>
      </c>
      <c r="AC6" t="s">
        <v>74</v>
      </c>
      <c r="AD6" t="s">
        <v>74</v>
      </c>
      <c r="AE6" t="s">
        <v>74</v>
      </c>
      <c r="AF6" t="s">
        <v>74</v>
      </c>
      <c r="AG6" t="s">
        <v>74</v>
      </c>
      <c r="AH6">
        <v>9</v>
      </c>
      <c r="AI6">
        <v>9</v>
      </c>
      <c r="AJ6" t="s">
        <v>74</v>
      </c>
      <c r="AK6" t="s">
        <v>74</v>
      </c>
      <c r="AL6" t="s">
        <v>74</v>
      </c>
      <c r="AM6" t="s">
        <v>74</v>
      </c>
      <c r="AN6" t="s">
        <v>74</v>
      </c>
      <c r="AO6" t="s">
        <v>74</v>
      </c>
      <c r="AP6" t="s">
        <v>74</v>
      </c>
      <c r="AQ6" t="s">
        <v>74</v>
      </c>
      <c r="AR6" t="s">
        <v>74</v>
      </c>
      <c r="AS6" t="s">
        <v>74</v>
      </c>
      <c r="AT6" t="s">
        <v>141</v>
      </c>
      <c r="AU6">
        <v>2023</v>
      </c>
      <c r="AV6">
        <v>9</v>
      </c>
      <c r="AW6">
        <v>35</v>
      </c>
      <c r="AX6" t="s">
        <v>74</v>
      </c>
      <c r="AY6" t="s">
        <v>74</v>
      </c>
      <c r="AZ6" t="s">
        <v>74</v>
      </c>
      <c r="BA6" t="s">
        <v>74</v>
      </c>
      <c r="BB6" t="s">
        <v>74</v>
      </c>
      <c r="BC6" t="s">
        <v>74</v>
      </c>
      <c r="BD6" t="s">
        <v>142</v>
      </c>
      <c r="BE6" t="s">
        <v>143</v>
      </c>
      <c r="BF6" t="str">
        <f>HYPERLINK("http://dx.doi.org/10.1126/sciadv.adi3536","http://dx.doi.org/10.1126/sciadv.adi3536")</f>
        <v>http://dx.doi.org/10.1126/sciadv.adi3536</v>
      </c>
      <c r="BG6" t="s">
        <v>74</v>
      </c>
      <c r="BH6" t="s">
        <v>74</v>
      </c>
      <c r="BI6" t="s">
        <v>74</v>
      </c>
      <c r="BJ6" t="s">
        <v>74</v>
      </c>
      <c r="BK6" t="s">
        <v>74</v>
      </c>
      <c r="BL6" t="s">
        <v>144</v>
      </c>
      <c r="BM6" t="s">
        <v>74</v>
      </c>
      <c r="BN6" t="s">
        <v>74</v>
      </c>
      <c r="BO6" t="s">
        <v>74</v>
      </c>
      <c r="BP6" t="s">
        <v>74</v>
      </c>
      <c r="BQ6" t="s">
        <v>74</v>
      </c>
      <c r="BR6" t="s">
        <v>90</v>
      </c>
      <c r="BS6" t="s">
        <v>145</v>
      </c>
      <c r="BT6" t="str">
        <f>HYPERLINK("https%3A%2F%2Fwww.webofscience.com%2Fwos%2Fwoscc%2Ffull-record%2FWOS:001059133700001","View Full Record in Web of Science")</f>
        <v>View Full Record in Web of Science</v>
      </c>
    </row>
    <row r="7" spans="1:72" x14ac:dyDescent="0.25">
      <c r="A7" t="s">
        <v>72</v>
      </c>
      <c r="B7" t="s">
        <v>146</v>
      </c>
      <c r="C7" t="s">
        <v>74</v>
      </c>
      <c r="D7" t="s">
        <v>74</v>
      </c>
      <c r="E7" t="s">
        <v>74</v>
      </c>
      <c r="F7" t="s">
        <v>147</v>
      </c>
      <c r="G7" t="s">
        <v>74</v>
      </c>
      <c r="H7" t="s">
        <v>74</v>
      </c>
      <c r="I7" t="s">
        <v>148</v>
      </c>
      <c r="J7" t="s">
        <v>149</v>
      </c>
      <c r="K7" t="s">
        <v>74</v>
      </c>
      <c r="L7" t="s">
        <v>74</v>
      </c>
      <c r="M7" t="s">
        <v>74</v>
      </c>
      <c r="N7" t="s">
        <v>136</v>
      </c>
      <c r="O7" t="s">
        <v>74</v>
      </c>
      <c r="P7" t="s">
        <v>74</v>
      </c>
      <c r="Q7" t="s">
        <v>74</v>
      </c>
      <c r="R7" t="s">
        <v>74</v>
      </c>
      <c r="S7" t="s">
        <v>74</v>
      </c>
      <c r="T7" t="s">
        <v>74</v>
      </c>
      <c r="U7" t="s">
        <v>150</v>
      </c>
      <c r="V7" t="s">
        <v>151</v>
      </c>
      <c r="W7" t="s">
        <v>152</v>
      </c>
      <c r="X7" t="s">
        <v>74</v>
      </c>
      <c r="Y7" t="s">
        <v>153</v>
      </c>
      <c r="Z7" t="s">
        <v>154</v>
      </c>
      <c r="AA7" t="s">
        <v>74</v>
      </c>
      <c r="AB7" t="s">
        <v>74</v>
      </c>
      <c r="AC7" t="s">
        <v>74</v>
      </c>
      <c r="AD7" t="s">
        <v>74</v>
      </c>
      <c r="AE7" t="s">
        <v>74</v>
      </c>
      <c r="AF7" t="s">
        <v>74</v>
      </c>
      <c r="AG7" t="s">
        <v>74</v>
      </c>
      <c r="AH7">
        <v>5</v>
      </c>
      <c r="AI7">
        <v>5</v>
      </c>
      <c r="AJ7" t="s">
        <v>74</v>
      </c>
      <c r="AK7" t="s">
        <v>74</v>
      </c>
      <c r="AL7" t="s">
        <v>74</v>
      </c>
      <c r="AM7" t="s">
        <v>74</v>
      </c>
      <c r="AN7" t="s">
        <v>74</v>
      </c>
      <c r="AO7" t="s">
        <v>74</v>
      </c>
      <c r="AP7" t="s">
        <v>74</v>
      </c>
      <c r="AQ7" t="s">
        <v>74</v>
      </c>
      <c r="AR7" t="s">
        <v>74</v>
      </c>
      <c r="AS7" t="s">
        <v>74</v>
      </c>
      <c r="AT7" t="s">
        <v>155</v>
      </c>
      <c r="AU7">
        <v>2023</v>
      </c>
      <c r="AV7">
        <v>4</v>
      </c>
      <c r="AW7">
        <v>20</v>
      </c>
      <c r="AX7" t="s">
        <v>74</v>
      </c>
      <c r="AY7" t="s">
        <v>74</v>
      </c>
      <c r="AZ7" t="s">
        <v>74</v>
      </c>
      <c r="BA7" t="s">
        <v>74</v>
      </c>
      <c r="BB7">
        <v>4732</v>
      </c>
      <c r="BC7">
        <v>4743</v>
      </c>
      <c r="BD7" t="s">
        <v>74</v>
      </c>
      <c r="BE7" t="s">
        <v>156</v>
      </c>
      <c r="BF7" t="str">
        <f>HYPERLINK("http://dx.doi.org/10.1039/d3ma00573a","http://dx.doi.org/10.1039/d3ma00573a")</f>
        <v>http://dx.doi.org/10.1039/d3ma00573a</v>
      </c>
      <c r="BG7" t="s">
        <v>74</v>
      </c>
      <c r="BH7" t="s">
        <v>157</v>
      </c>
      <c r="BI7" t="s">
        <v>74</v>
      </c>
      <c r="BJ7" t="s">
        <v>74</v>
      </c>
      <c r="BK7" t="s">
        <v>74</v>
      </c>
      <c r="BL7" t="s">
        <v>119</v>
      </c>
      <c r="BM7" t="s">
        <v>74</v>
      </c>
      <c r="BN7" t="s">
        <v>74</v>
      </c>
      <c r="BO7" t="s">
        <v>74</v>
      </c>
      <c r="BP7" t="s">
        <v>74</v>
      </c>
      <c r="BQ7" t="s">
        <v>74</v>
      </c>
      <c r="BR7" t="s">
        <v>90</v>
      </c>
      <c r="BS7" t="s">
        <v>158</v>
      </c>
      <c r="BT7" t="str">
        <f>HYPERLINK("https%3A%2F%2Fwww.webofscience.com%2Fwos%2Fwoscc%2Ffull-record%2FWOS:001066878900001","View Full Record in Web of Science")</f>
        <v>View Full Record in Web of Science</v>
      </c>
    </row>
    <row r="8" spans="1:72" x14ac:dyDescent="0.25">
      <c r="A8" t="s">
        <v>72</v>
      </c>
      <c r="B8" t="s">
        <v>159</v>
      </c>
      <c r="C8" t="s">
        <v>74</v>
      </c>
      <c r="D8" t="s">
        <v>74</v>
      </c>
      <c r="E8" t="s">
        <v>74</v>
      </c>
      <c r="F8" t="s">
        <v>160</v>
      </c>
      <c r="G8" t="s">
        <v>74</v>
      </c>
      <c r="H8" t="s">
        <v>74</v>
      </c>
      <c r="I8" t="s">
        <v>161</v>
      </c>
      <c r="J8" t="s">
        <v>162</v>
      </c>
      <c r="K8" t="s">
        <v>74</v>
      </c>
      <c r="L8" t="s">
        <v>74</v>
      </c>
      <c r="M8" t="s">
        <v>74</v>
      </c>
      <c r="N8" t="s">
        <v>136</v>
      </c>
      <c r="O8" t="s">
        <v>74</v>
      </c>
      <c r="P8" t="s">
        <v>74</v>
      </c>
      <c r="Q8" t="s">
        <v>74</v>
      </c>
      <c r="R8" t="s">
        <v>74</v>
      </c>
      <c r="S8" t="s">
        <v>74</v>
      </c>
      <c r="T8" t="s">
        <v>74</v>
      </c>
      <c r="U8" t="s">
        <v>163</v>
      </c>
      <c r="V8" t="s">
        <v>164</v>
      </c>
      <c r="W8" t="s">
        <v>165</v>
      </c>
      <c r="X8" t="s">
        <v>74</v>
      </c>
      <c r="Y8" t="s">
        <v>166</v>
      </c>
      <c r="Z8" t="s">
        <v>167</v>
      </c>
      <c r="AA8" t="s">
        <v>74</v>
      </c>
      <c r="AB8" t="s">
        <v>74</v>
      </c>
      <c r="AC8" t="s">
        <v>74</v>
      </c>
      <c r="AD8" t="s">
        <v>74</v>
      </c>
      <c r="AE8" t="s">
        <v>74</v>
      </c>
      <c r="AF8" t="s">
        <v>74</v>
      </c>
      <c r="AG8" t="s">
        <v>74</v>
      </c>
      <c r="AH8">
        <v>23</v>
      </c>
      <c r="AI8">
        <v>24</v>
      </c>
      <c r="AJ8" t="s">
        <v>74</v>
      </c>
      <c r="AK8" t="s">
        <v>74</v>
      </c>
      <c r="AL8" t="s">
        <v>74</v>
      </c>
      <c r="AM8" t="s">
        <v>74</v>
      </c>
      <c r="AN8" t="s">
        <v>74</v>
      </c>
      <c r="AO8" t="s">
        <v>74</v>
      </c>
      <c r="AP8" t="s">
        <v>74</v>
      </c>
      <c r="AQ8" t="s">
        <v>74</v>
      </c>
      <c r="AR8" t="s">
        <v>74</v>
      </c>
      <c r="AS8" t="s">
        <v>74</v>
      </c>
      <c r="AT8" t="s">
        <v>168</v>
      </c>
      <c r="AU8">
        <v>2022</v>
      </c>
      <c r="AV8">
        <v>13</v>
      </c>
      <c r="AW8">
        <v>1</v>
      </c>
      <c r="AX8" t="s">
        <v>74</v>
      </c>
      <c r="AY8" t="s">
        <v>74</v>
      </c>
      <c r="AZ8" t="s">
        <v>74</v>
      </c>
      <c r="BA8" t="s">
        <v>74</v>
      </c>
      <c r="BB8" t="s">
        <v>74</v>
      </c>
      <c r="BC8" t="s">
        <v>74</v>
      </c>
      <c r="BD8">
        <v>7964</v>
      </c>
      <c r="BE8" t="s">
        <v>169</v>
      </c>
      <c r="BF8" t="str">
        <f>HYPERLINK("http://dx.doi.org/10.1038/s41467-022-35573-y","http://dx.doi.org/10.1038/s41467-022-35573-y")</f>
        <v>http://dx.doi.org/10.1038/s41467-022-35573-y</v>
      </c>
      <c r="BG8" t="s">
        <v>74</v>
      </c>
      <c r="BH8" t="s">
        <v>74</v>
      </c>
      <c r="BI8" t="s">
        <v>74</v>
      </c>
      <c r="BJ8" t="s">
        <v>74</v>
      </c>
      <c r="BK8" t="s">
        <v>74</v>
      </c>
      <c r="BL8" t="s">
        <v>144</v>
      </c>
      <c r="BM8" t="s">
        <v>74</v>
      </c>
      <c r="BN8" t="s">
        <v>74</v>
      </c>
      <c r="BO8" t="s">
        <v>74</v>
      </c>
      <c r="BP8" t="s">
        <v>74</v>
      </c>
      <c r="BQ8" t="s">
        <v>74</v>
      </c>
      <c r="BR8" t="s">
        <v>90</v>
      </c>
      <c r="BS8" t="s">
        <v>170</v>
      </c>
      <c r="BT8" t="str">
        <f>HYPERLINK("https%3A%2F%2Fwww.webofscience.com%2Fwos%2Fwoscc%2Ffull-record%2FWOS:000935585400011","View Full Record in Web of Science")</f>
        <v>View Full Record in Web of Science</v>
      </c>
    </row>
    <row r="9" spans="1:72" x14ac:dyDescent="0.25">
      <c r="A9" t="s">
        <v>72</v>
      </c>
      <c r="B9" t="s">
        <v>171</v>
      </c>
      <c r="C9" t="s">
        <v>74</v>
      </c>
      <c r="D9" t="s">
        <v>74</v>
      </c>
      <c r="E9" t="s">
        <v>74</v>
      </c>
      <c r="F9" t="s">
        <v>172</v>
      </c>
      <c r="G9" t="s">
        <v>74</v>
      </c>
      <c r="H9" t="s">
        <v>74</v>
      </c>
      <c r="I9" t="s">
        <v>173</v>
      </c>
      <c r="J9" t="s">
        <v>174</v>
      </c>
      <c r="K9" t="s">
        <v>74</v>
      </c>
      <c r="L9" t="s">
        <v>74</v>
      </c>
      <c r="M9" t="s">
        <v>74</v>
      </c>
      <c r="N9" t="s">
        <v>78</v>
      </c>
      <c r="O9" t="s">
        <v>74</v>
      </c>
      <c r="P9" t="s">
        <v>74</v>
      </c>
      <c r="Q9" t="s">
        <v>74</v>
      </c>
      <c r="R9" t="s">
        <v>74</v>
      </c>
      <c r="S9" t="s">
        <v>74</v>
      </c>
      <c r="T9" t="s">
        <v>74</v>
      </c>
      <c r="U9" t="s">
        <v>175</v>
      </c>
      <c r="V9" t="s">
        <v>176</v>
      </c>
      <c r="W9" t="s">
        <v>177</v>
      </c>
      <c r="X9" t="s">
        <v>74</v>
      </c>
      <c r="Y9" t="s">
        <v>178</v>
      </c>
      <c r="Z9" t="s">
        <v>179</v>
      </c>
      <c r="AA9" t="s">
        <v>74</v>
      </c>
      <c r="AB9" t="s">
        <v>74</v>
      </c>
      <c r="AC9" t="s">
        <v>74</v>
      </c>
      <c r="AD9" t="s">
        <v>74</v>
      </c>
      <c r="AE9" t="s">
        <v>74</v>
      </c>
      <c r="AF9" t="s">
        <v>74</v>
      </c>
      <c r="AG9" t="s">
        <v>74</v>
      </c>
      <c r="AH9">
        <v>11</v>
      </c>
      <c r="AI9">
        <v>11</v>
      </c>
      <c r="AJ9" t="s">
        <v>74</v>
      </c>
      <c r="AK9" t="s">
        <v>74</v>
      </c>
      <c r="AL9" t="s">
        <v>74</v>
      </c>
      <c r="AM9" t="s">
        <v>74</v>
      </c>
      <c r="AN9" t="s">
        <v>74</v>
      </c>
      <c r="AO9" t="s">
        <v>74</v>
      </c>
      <c r="AP9" t="s">
        <v>74</v>
      </c>
      <c r="AQ9" t="s">
        <v>74</v>
      </c>
      <c r="AR9" t="s">
        <v>74</v>
      </c>
      <c r="AS9" t="s">
        <v>74</v>
      </c>
      <c r="AT9" t="s">
        <v>180</v>
      </c>
      <c r="AU9">
        <v>2024</v>
      </c>
      <c r="AV9">
        <v>9</v>
      </c>
      <c r="AW9">
        <v>2</v>
      </c>
      <c r="AX9" t="s">
        <v>74</v>
      </c>
      <c r="AY9" t="s">
        <v>74</v>
      </c>
      <c r="AZ9" t="s">
        <v>74</v>
      </c>
      <c r="BA9" t="s">
        <v>74</v>
      </c>
      <c r="BB9">
        <v>134</v>
      </c>
      <c r="BC9">
        <v>149</v>
      </c>
      <c r="BD9" t="s">
        <v>74</v>
      </c>
      <c r="BE9" t="s">
        <v>181</v>
      </c>
      <c r="BF9" t="str">
        <f>HYPERLINK("http://dx.doi.org/10.1038/s41578-023-00622-5","http://dx.doi.org/10.1038/s41578-023-00622-5")</f>
        <v>http://dx.doi.org/10.1038/s41578-023-00622-5</v>
      </c>
      <c r="BG9" t="s">
        <v>74</v>
      </c>
      <c r="BH9" t="s">
        <v>88</v>
      </c>
      <c r="BI9" t="s">
        <v>74</v>
      </c>
      <c r="BJ9" t="s">
        <v>74</v>
      </c>
      <c r="BK9" t="s">
        <v>74</v>
      </c>
      <c r="BL9" t="s">
        <v>182</v>
      </c>
      <c r="BM9" t="s">
        <v>74</v>
      </c>
      <c r="BN9" t="s">
        <v>74</v>
      </c>
      <c r="BO9" t="s">
        <v>74</v>
      </c>
      <c r="BP9" t="s">
        <v>74</v>
      </c>
      <c r="BQ9" t="s">
        <v>74</v>
      </c>
      <c r="BR9" t="s">
        <v>90</v>
      </c>
      <c r="BS9" t="s">
        <v>183</v>
      </c>
      <c r="BT9" t="str">
        <f>HYPERLINK("https%3A%2F%2Fwww.webofscience.com%2Fwos%2Fwoscc%2Ffull-record%2FWOS:001132861200001","View Full Record in Web of Science")</f>
        <v>View Full Record in Web of Science</v>
      </c>
    </row>
    <row r="10" spans="1:72" x14ac:dyDescent="0.25">
      <c r="A10" t="s">
        <v>72</v>
      </c>
      <c r="B10" t="s">
        <v>184</v>
      </c>
      <c r="C10" t="s">
        <v>74</v>
      </c>
      <c r="D10" t="s">
        <v>74</v>
      </c>
      <c r="E10" t="s">
        <v>74</v>
      </c>
      <c r="F10" t="s">
        <v>185</v>
      </c>
      <c r="G10" t="s">
        <v>74</v>
      </c>
      <c r="H10" t="s">
        <v>74</v>
      </c>
      <c r="I10" t="s">
        <v>186</v>
      </c>
      <c r="J10" t="s">
        <v>187</v>
      </c>
      <c r="K10" t="s">
        <v>74</v>
      </c>
      <c r="L10" t="s">
        <v>74</v>
      </c>
      <c r="M10" t="s">
        <v>74</v>
      </c>
      <c r="N10" t="s">
        <v>136</v>
      </c>
      <c r="O10" t="s">
        <v>74</v>
      </c>
      <c r="P10" t="s">
        <v>74</v>
      </c>
      <c r="Q10" t="s">
        <v>74</v>
      </c>
      <c r="R10" t="s">
        <v>74</v>
      </c>
      <c r="S10" t="s">
        <v>74</v>
      </c>
      <c r="T10" t="s">
        <v>188</v>
      </c>
      <c r="U10" t="s">
        <v>189</v>
      </c>
      <c r="V10" t="s">
        <v>190</v>
      </c>
      <c r="W10" t="s">
        <v>191</v>
      </c>
      <c r="X10" t="s">
        <v>74</v>
      </c>
      <c r="Y10" t="s">
        <v>192</v>
      </c>
      <c r="Z10" t="s">
        <v>193</v>
      </c>
      <c r="AA10" t="s">
        <v>74</v>
      </c>
      <c r="AB10" t="s">
        <v>74</v>
      </c>
      <c r="AC10" t="s">
        <v>74</v>
      </c>
      <c r="AD10" t="s">
        <v>74</v>
      </c>
      <c r="AE10" t="s">
        <v>74</v>
      </c>
      <c r="AF10" t="s">
        <v>74</v>
      </c>
      <c r="AG10" t="s">
        <v>74</v>
      </c>
      <c r="AH10">
        <v>17</v>
      </c>
      <c r="AI10">
        <v>17</v>
      </c>
      <c r="AJ10" t="s">
        <v>74</v>
      </c>
      <c r="AK10" t="s">
        <v>74</v>
      </c>
      <c r="AL10" t="s">
        <v>74</v>
      </c>
      <c r="AM10" t="s">
        <v>74</v>
      </c>
      <c r="AN10" t="s">
        <v>74</v>
      </c>
      <c r="AO10" t="s">
        <v>74</v>
      </c>
      <c r="AP10" t="s">
        <v>74</v>
      </c>
      <c r="AQ10" t="s">
        <v>74</v>
      </c>
      <c r="AR10" t="s">
        <v>74</v>
      </c>
      <c r="AS10" t="s">
        <v>74</v>
      </c>
      <c r="AT10" t="s">
        <v>194</v>
      </c>
      <c r="AU10">
        <v>2023</v>
      </c>
      <c r="AV10">
        <v>293</v>
      </c>
      <c r="AW10" t="s">
        <v>74</v>
      </c>
      <c r="AX10" t="s">
        <v>74</v>
      </c>
      <c r="AY10" t="s">
        <v>74</v>
      </c>
      <c r="AZ10" t="s">
        <v>74</v>
      </c>
      <c r="BA10" t="s">
        <v>74</v>
      </c>
      <c r="BB10" t="s">
        <v>74</v>
      </c>
      <c r="BC10" t="s">
        <v>74</v>
      </c>
      <c r="BD10">
        <v>117295</v>
      </c>
      <c r="BE10" t="s">
        <v>195</v>
      </c>
      <c r="BF10" t="str">
        <f>HYPERLINK("http://dx.doi.org/10.1016/j.synthmet.2023.117295","http://dx.doi.org/10.1016/j.synthmet.2023.117295")</f>
        <v>http://dx.doi.org/10.1016/j.synthmet.2023.117295</v>
      </c>
      <c r="BG10" t="s">
        <v>74</v>
      </c>
      <c r="BH10" t="s">
        <v>196</v>
      </c>
      <c r="BI10" t="s">
        <v>74</v>
      </c>
      <c r="BJ10" t="s">
        <v>74</v>
      </c>
      <c r="BK10" t="s">
        <v>74</v>
      </c>
      <c r="BL10" t="s">
        <v>197</v>
      </c>
      <c r="BM10" t="s">
        <v>74</v>
      </c>
      <c r="BN10" t="s">
        <v>74</v>
      </c>
      <c r="BO10" t="s">
        <v>74</v>
      </c>
      <c r="BP10" t="s">
        <v>74</v>
      </c>
      <c r="BQ10" t="s">
        <v>74</v>
      </c>
      <c r="BR10" t="s">
        <v>90</v>
      </c>
      <c r="BS10" t="s">
        <v>198</v>
      </c>
      <c r="BT10" t="str">
        <f>HYPERLINK("https%3A%2F%2Fwww.webofscience.com%2Fwos%2Fwoscc%2Ffull-record%2FWOS:000964570300001","View Full Record in Web of Science")</f>
        <v>View Full Record in Web of Science</v>
      </c>
    </row>
    <row r="11" spans="1:72" x14ac:dyDescent="0.25">
      <c r="A11" t="s">
        <v>72</v>
      </c>
      <c r="B11" t="s">
        <v>199</v>
      </c>
      <c r="C11" t="s">
        <v>74</v>
      </c>
      <c r="D11" t="s">
        <v>74</v>
      </c>
      <c r="E11" t="s">
        <v>74</v>
      </c>
      <c r="F11" t="s">
        <v>200</v>
      </c>
      <c r="G11" t="s">
        <v>74</v>
      </c>
      <c r="H11" t="s">
        <v>74</v>
      </c>
      <c r="I11" t="s">
        <v>201</v>
      </c>
      <c r="J11" t="s">
        <v>162</v>
      </c>
      <c r="K11" t="s">
        <v>74</v>
      </c>
      <c r="L11" t="s">
        <v>74</v>
      </c>
      <c r="M11" t="s">
        <v>74</v>
      </c>
      <c r="N11" t="s">
        <v>136</v>
      </c>
      <c r="O11" t="s">
        <v>74</v>
      </c>
      <c r="P11" t="s">
        <v>74</v>
      </c>
      <c r="Q11" t="s">
        <v>74</v>
      </c>
      <c r="R11" t="s">
        <v>74</v>
      </c>
      <c r="S11" t="s">
        <v>74</v>
      </c>
      <c r="T11" t="s">
        <v>74</v>
      </c>
      <c r="U11" t="s">
        <v>202</v>
      </c>
      <c r="V11" t="s">
        <v>203</v>
      </c>
      <c r="W11" t="s">
        <v>204</v>
      </c>
      <c r="X11" t="s">
        <v>74</v>
      </c>
      <c r="Y11" t="s">
        <v>205</v>
      </c>
      <c r="Z11" t="s">
        <v>206</v>
      </c>
      <c r="AA11" t="s">
        <v>74</v>
      </c>
      <c r="AB11" t="s">
        <v>74</v>
      </c>
      <c r="AC11" t="s">
        <v>74</v>
      </c>
      <c r="AD11" t="s">
        <v>74</v>
      </c>
      <c r="AE11" t="s">
        <v>74</v>
      </c>
      <c r="AF11" t="s">
        <v>74</v>
      </c>
      <c r="AG11" t="s">
        <v>74</v>
      </c>
      <c r="AH11">
        <v>0</v>
      </c>
      <c r="AI11">
        <v>0</v>
      </c>
      <c r="AJ11" t="s">
        <v>74</v>
      </c>
      <c r="AK11" t="s">
        <v>74</v>
      </c>
      <c r="AL11" t="s">
        <v>74</v>
      </c>
      <c r="AM11" t="s">
        <v>74</v>
      </c>
      <c r="AN11" t="s">
        <v>74</v>
      </c>
      <c r="AO11" t="s">
        <v>74</v>
      </c>
      <c r="AP11" t="s">
        <v>74</v>
      </c>
      <c r="AQ11" t="s">
        <v>74</v>
      </c>
      <c r="AR11" t="s">
        <v>74</v>
      </c>
      <c r="AS11" t="s">
        <v>74</v>
      </c>
      <c r="AT11" t="s">
        <v>207</v>
      </c>
      <c r="AU11">
        <v>2024</v>
      </c>
      <c r="AV11">
        <v>15</v>
      </c>
      <c r="AW11">
        <v>1</v>
      </c>
      <c r="AX11" t="s">
        <v>74</v>
      </c>
      <c r="AY11" t="s">
        <v>74</v>
      </c>
      <c r="AZ11" t="s">
        <v>74</v>
      </c>
      <c r="BA11" t="s">
        <v>74</v>
      </c>
      <c r="BB11" t="s">
        <v>74</v>
      </c>
      <c r="BC11" t="s">
        <v>74</v>
      </c>
      <c r="BD11">
        <v>5350</v>
      </c>
      <c r="BE11" t="s">
        <v>208</v>
      </c>
      <c r="BF11" t="str">
        <f>HYPERLINK("http://dx.doi.org/10.1038/s41467-024-49668-1","http://dx.doi.org/10.1038/s41467-024-49668-1")</f>
        <v>http://dx.doi.org/10.1038/s41467-024-49668-1</v>
      </c>
      <c r="BG11" t="s">
        <v>74</v>
      </c>
      <c r="BH11" t="s">
        <v>74</v>
      </c>
      <c r="BI11" t="s">
        <v>74</v>
      </c>
      <c r="BJ11" t="s">
        <v>74</v>
      </c>
      <c r="BK11" t="s">
        <v>74</v>
      </c>
      <c r="BL11" t="s">
        <v>144</v>
      </c>
      <c r="BM11" t="s">
        <v>74</v>
      </c>
      <c r="BN11" t="s">
        <v>74</v>
      </c>
      <c r="BO11" t="s">
        <v>74</v>
      </c>
      <c r="BP11" t="s">
        <v>74</v>
      </c>
      <c r="BQ11" t="s">
        <v>74</v>
      </c>
      <c r="BR11" t="s">
        <v>90</v>
      </c>
      <c r="BS11" t="s">
        <v>209</v>
      </c>
      <c r="BT11" t="str">
        <f>HYPERLINK("https%3A%2F%2Fwww.webofscience.com%2Fwos%2Fwoscc%2Ffull-record%2FWOS:001253228800010","View Full Record in Web of Science")</f>
        <v>View Full Record in Web of Science</v>
      </c>
    </row>
    <row r="12" spans="1:72" x14ac:dyDescent="0.25">
      <c r="A12" t="s">
        <v>72</v>
      </c>
      <c r="B12" t="s">
        <v>210</v>
      </c>
      <c r="C12" t="s">
        <v>74</v>
      </c>
      <c r="D12" t="s">
        <v>74</v>
      </c>
      <c r="E12" t="s">
        <v>74</v>
      </c>
      <c r="F12" t="s">
        <v>211</v>
      </c>
      <c r="G12" t="s">
        <v>74</v>
      </c>
      <c r="H12" t="s">
        <v>74</v>
      </c>
      <c r="I12" t="s">
        <v>212</v>
      </c>
      <c r="J12" t="s">
        <v>213</v>
      </c>
      <c r="K12" t="s">
        <v>74</v>
      </c>
      <c r="L12" t="s">
        <v>74</v>
      </c>
      <c r="M12" t="s">
        <v>74</v>
      </c>
      <c r="N12" t="s">
        <v>136</v>
      </c>
      <c r="O12" t="s">
        <v>74</v>
      </c>
      <c r="P12" t="s">
        <v>74</v>
      </c>
      <c r="Q12" t="s">
        <v>74</v>
      </c>
      <c r="R12" t="s">
        <v>74</v>
      </c>
      <c r="S12" t="s">
        <v>74</v>
      </c>
      <c r="T12" t="s">
        <v>214</v>
      </c>
      <c r="U12" t="s">
        <v>74</v>
      </c>
      <c r="V12" t="s">
        <v>215</v>
      </c>
      <c r="W12" t="s">
        <v>216</v>
      </c>
      <c r="X12" t="s">
        <v>74</v>
      </c>
      <c r="Y12" t="s">
        <v>217</v>
      </c>
      <c r="Z12" t="s">
        <v>218</v>
      </c>
      <c r="AA12" t="s">
        <v>74</v>
      </c>
      <c r="AB12" t="s">
        <v>74</v>
      </c>
      <c r="AC12" t="s">
        <v>74</v>
      </c>
      <c r="AD12" t="s">
        <v>74</v>
      </c>
      <c r="AE12" t="s">
        <v>74</v>
      </c>
      <c r="AF12" t="s">
        <v>74</v>
      </c>
      <c r="AG12" t="s">
        <v>74</v>
      </c>
      <c r="AH12">
        <v>0</v>
      </c>
      <c r="AI12">
        <v>0</v>
      </c>
      <c r="AJ12" t="s">
        <v>74</v>
      </c>
      <c r="AK12" t="s">
        <v>74</v>
      </c>
      <c r="AL12" t="s">
        <v>74</v>
      </c>
      <c r="AM12" t="s">
        <v>74</v>
      </c>
      <c r="AN12" t="s">
        <v>74</v>
      </c>
      <c r="AO12" t="s">
        <v>74</v>
      </c>
      <c r="AP12" t="s">
        <v>74</v>
      </c>
      <c r="AQ12" t="s">
        <v>74</v>
      </c>
      <c r="AR12" t="s">
        <v>74</v>
      </c>
      <c r="AS12" t="s">
        <v>74</v>
      </c>
      <c r="AT12" t="s">
        <v>219</v>
      </c>
      <c r="AU12">
        <v>2024</v>
      </c>
      <c r="AV12">
        <v>4</v>
      </c>
      <c r="AW12">
        <v>2</v>
      </c>
      <c r="AX12" t="s">
        <v>74</v>
      </c>
      <c r="AY12" t="s">
        <v>74</v>
      </c>
      <c r="AZ12" t="s">
        <v>74</v>
      </c>
      <c r="BA12" t="s">
        <v>74</v>
      </c>
      <c r="BB12" t="s">
        <v>74</v>
      </c>
      <c r="BC12" t="s">
        <v>74</v>
      </c>
      <c r="BD12">
        <v>24001</v>
      </c>
      <c r="BE12" t="s">
        <v>220</v>
      </c>
      <c r="BF12" t="str">
        <f>HYPERLINK("http://dx.doi.org/10.1088/2634-4386/ad3a96","http://dx.doi.org/10.1088/2634-4386/ad3a96")</f>
        <v>http://dx.doi.org/10.1088/2634-4386/ad3a96</v>
      </c>
      <c r="BG12" t="s">
        <v>74</v>
      </c>
      <c r="BH12" t="s">
        <v>74</v>
      </c>
      <c r="BI12" t="s">
        <v>74</v>
      </c>
      <c r="BJ12" t="s">
        <v>74</v>
      </c>
      <c r="BK12" t="s">
        <v>74</v>
      </c>
      <c r="BL12" t="s">
        <v>221</v>
      </c>
      <c r="BM12" t="s">
        <v>74</v>
      </c>
      <c r="BN12" t="s">
        <v>74</v>
      </c>
      <c r="BO12" t="s">
        <v>74</v>
      </c>
      <c r="BP12" t="s">
        <v>74</v>
      </c>
      <c r="BQ12" t="s">
        <v>74</v>
      </c>
      <c r="BR12" t="s">
        <v>90</v>
      </c>
      <c r="BS12" t="s">
        <v>222</v>
      </c>
      <c r="BT12" t="str">
        <f>HYPERLINK("https%3A%2F%2Fwww.webofscience.com%2Fwos%2Fwoscc%2Ffull-record%2FWOS:001201274500001","View Full Record in Web of Science")</f>
        <v>View Full Record in Web of Science</v>
      </c>
    </row>
    <row r="13" spans="1:72" x14ac:dyDescent="0.25">
      <c r="A13" t="s">
        <v>72</v>
      </c>
      <c r="B13" t="s">
        <v>223</v>
      </c>
      <c r="C13" t="s">
        <v>74</v>
      </c>
      <c r="D13" t="s">
        <v>74</v>
      </c>
      <c r="E13" t="s">
        <v>74</v>
      </c>
      <c r="F13" t="s">
        <v>224</v>
      </c>
      <c r="G13" t="s">
        <v>74</v>
      </c>
      <c r="H13" t="s">
        <v>74</v>
      </c>
      <c r="I13" t="s">
        <v>225</v>
      </c>
      <c r="J13" t="s">
        <v>162</v>
      </c>
      <c r="K13" t="s">
        <v>74</v>
      </c>
      <c r="L13" t="s">
        <v>74</v>
      </c>
      <c r="M13" t="s">
        <v>74</v>
      </c>
      <c r="N13" t="s">
        <v>136</v>
      </c>
      <c r="O13" t="s">
        <v>74</v>
      </c>
      <c r="P13" t="s">
        <v>74</v>
      </c>
      <c r="Q13" t="s">
        <v>74</v>
      </c>
      <c r="R13" t="s">
        <v>74</v>
      </c>
      <c r="S13" t="s">
        <v>74</v>
      </c>
      <c r="T13" t="s">
        <v>74</v>
      </c>
      <c r="U13" t="s">
        <v>226</v>
      </c>
      <c r="V13" t="s">
        <v>227</v>
      </c>
      <c r="W13" t="s">
        <v>228</v>
      </c>
      <c r="X13" t="s">
        <v>74</v>
      </c>
      <c r="Y13" t="s">
        <v>229</v>
      </c>
      <c r="Z13" t="s">
        <v>230</v>
      </c>
      <c r="AA13" t="s">
        <v>74</v>
      </c>
      <c r="AB13" t="s">
        <v>74</v>
      </c>
      <c r="AC13" t="s">
        <v>74</v>
      </c>
      <c r="AD13" t="s">
        <v>74</v>
      </c>
      <c r="AE13" t="s">
        <v>74</v>
      </c>
      <c r="AF13" t="s">
        <v>74</v>
      </c>
      <c r="AG13" t="s">
        <v>74</v>
      </c>
      <c r="AH13">
        <v>0</v>
      </c>
      <c r="AI13">
        <v>0</v>
      </c>
      <c r="AJ13" t="s">
        <v>74</v>
      </c>
      <c r="AK13" t="s">
        <v>74</v>
      </c>
      <c r="AL13" t="s">
        <v>74</v>
      </c>
      <c r="AM13" t="s">
        <v>74</v>
      </c>
      <c r="AN13" t="s">
        <v>74</v>
      </c>
      <c r="AO13" t="s">
        <v>74</v>
      </c>
      <c r="AP13" t="s">
        <v>74</v>
      </c>
      <c r="AQ13" t="s">
        <v>74</v>
      </c>
      <c r="AR13" t="s">
        <v>74</v>
      </c>
      <c r="AS13" t="s">
        <v>74</v>
      </c>
      <c r="AT13" t="s">
        <v>231</v>
      </c>
      <c r="AU13">
        <v>2024</v>
      </c>
      <c r="AV13">
        <v>15</v>
      </c>
      <c r="AW13">
        <v>1</v>
      </c>
      <c r="AX13" t="s">
        <v>74</v>
      </c>
      <c r="AY13" t="s">
        <v>74</v>
      </c>
      <c r="AZ13" t="s">
        <v>74</v>
      </c>
      <c r="BA13" t="s">
        <v>74</v>
      </c>
      <c r="BB13" t="s">
        <v>74</v>
      </c>
      <c r="BC13" t="s">
        <v>74</v>
      </c>
      <c r="BD13">
        <v>2868</v>
      </c>
      <c r="BE13" t="s">
        <v>232</v>
      </c>
      <c r="BF13" t="str">
        <f>HYPERLINK("http://dx.doi.org/10.1038/s41467-024-47226-3","http://dx.doi.org/10.1038/s41467-024-47226-3")</f>
        <v>http://dx.doi.org/10.1038/s41467-024-47226-3</v>
      </c>
      <c r="BG13" t="s">
        <v>74</v>
      </c>
      <c r="BH13" t="s">
        <v>74</v>
      </c>
      <c r="BI13" t="s">
        <v>74</v>
      </c>
      <c r="BJ13" t="s">
        <v>74</v>
      </c>
      <c r="BK13" t="s">
        <v>74</v>
      </c>
      <c r="BL13" t="s">
        <v>144</v>
      </c>
      <c r="BM13" t="s">
        <v>74</v>
      </c>
      <c r="BN13" t="s">
        <v>74</v>
      </c>
      <c r="BO13" t="s">
        <v>74</v>
      </c>
      <c r="BP13" t="s">
        <v>74</v>
      </c>
      <c r="BQ13" t="s">
        <v>74</v>
      </c>
      <c r="BR13" t="s">
        <v>90</v>
      </c>
      <c r="BS13" t="s">
        <v>233</v>
      </c>
      <c r="BT13" t="str">
        <f>HYPERLINK("https%3A%2F%2Fwww.webofscience.com%2Fwos%2Fwoscc%2Ffull-record%2FWOS:001197842900014","View Full Record in Web of Science")</f>
        <v>View Full Record in Web of Science</v>
      </c>
    </row>
    <row r="14" spans="1:72" x14ac:dyDescent="0.25">
      <c r="A14" t="s">
        <v>72</v>
      </c>
      <c r="B14" t="s">
        <v>234</v>
      </c>
      <c r="C14" t="s">
        <v>74</v>
      </c>
      <c r="D14" t="s">
        <v>74</v>
      </c>
      <c r="E14" t="s">
        <v>74</v>
      </c>
      <c r="F14" t="s">
        <v>235</v>
      </c>
      <c r="G14" t="s">
        <v>74</v>
      </c>
      <c r="H14" t="s">
        <v>74</v>
      </c>
      <c r="I14" t="s">
        <v>236</v>
      </c>
      <c r="J14" t="s">
        <v>237</v>
      </c>
      <c r="K14" t="s">
        <v>74</v>
      </c>
      <c r="L14" t="s">
        <v>74</v>
      </c>
      <c r="M14" t="s">
        <v>74</v>
      </c>
      <c r="N14" t="s">
        <v>136</v>
      </c>
      <c r="O14" t="s">
        <v>74</v>
      </c>
      <c r="P14" t="s">
        <v>74</v>
      </c>
      <c r="Q14" t="s">
        <v>74</v>
      </c>
      <c r="R14" t="s">
        <v>74</v>
      </c>
      <c r="S14" t="s">
        <v>74</v>
      </c>
      <c r="T14" t="s">
        <v>238</v>
      </c>
      <c r="U14" t="s">
        <v>239</v>
      </c>
      <c r="V14" t="s">
        <v>240</v>
      </c>
      <c r="W14" t="s">
        <v>241</v>
      </c>
      <c r="X14" t="s">
        <v>74</v>
      </c>
      <c r="Y14" t="s">
        <v>242</v>
      </c>
      <c r="Z14" t="s">
        <v>243</v>
      </c>
      <c r="AA14" t="s">
        <v>74</v>
      </c>
      <c r="AB14" t="s">
        <v>74</v>
      </c>
      <c r="AC14" t="s">
        <v>74</v>
      </c>
      <c r="AD14" t="s">
        <v>74</v>
      </c>
      <c r="AE14" t="s">
        <v>74</v>
      </c>
      <c r="AF14" t="s">
        <v>74</v>
      </c>
      <c r="AG14" t="s">
        <v>74</v>
      </c>
      <c r="AH14">
        <v>3</v>
      </c>
      <c r="AI14">
        <v>3</v>
      </c>
      <c r="AJ14" t="s">
        <v>74</v>
      </c>
      <c r="AK14" t="s">
        <v>74</v>
      </c>
      <c r="AL14" t="s">
        <v>74</v>
      </c>
      <c r="AM14" t="s">
        <v>74</v>
      </c>
      <c r="AN14" t="s">
        <v>74</v>
      </c>
      <c r="AO14" t="s">
        <v>74</v>
      </c>
      <c r="AP14" t="s">
        <v>74</v>
      </c>
      <c r="AQ14" t="s">
        <v>74</v>
      </c>
      <c r="AR14" t="s">
        <v>74</v>
      </c>
      <c r="AS14" t="s">
        <v>74</v>
      </c>
      <c r="AT14" t="s">
        <v>180</v>
      </c>
      <c r="AU14">
        <v>2022</v>
      </c>
      <c r="AV14">
        <v>8</v>
      </c>
      <c r="AW14">
        <v>2</v>
      </c>
      <c r="AX14" t="s">
        <v>74</v>
      </c>
      <c r="AY14" t="s">
        <v>74</v>
      </c>
      <c r="AZ14" t="s">
        <v>74</v>
      </c>
      <c r="BA14" t="s">
        <v>74</v>
      </c>
      <c r="BB14" t="s">
        <v>74</v>
      </c>
      <c r="BC14" t="s">
        <v>74</v>
      </c>
      <c r="BD14">
        <v>2100866</v>
      </c>
      <c r="BE14" t="s">
        <v>244</v>
      </c>
      <c r="BF14" t="str">
        <f>HYPERLINK("http://dx.doi.org/10.1002/aelm.202100866","http://dx.doi.org/10.1002/aelm.202100866")</f>
        <v>http://dx.doi.org/10.1002/aelm.202100866</v>
      </c>
      <c r="BG14" t="s">
        <v>74</v>
      </c>
      <c r="BH14" t="s">
        <v>245</v>
      </c>
      <c r="BI14" t="s">
        <v>74</v>
      </c>
      <c r="BJ14" t="s">
        <v>74</v>
      </c>
      <c r="BK14" t="s">
        <v>74</v>
      </c>
      <c r="BL14" t="s">
        <v>246</v>
      </c>
      <c r="BM14" t="s">
        <v>74</v>
      </c>
      <c r="BN14" t="s">
        <v>74</v>
      </c>
      <c r="BO14" t="s">
        <v>74</v>
      </c>
      <c r="BP14" t="s">
        <v>74</v>
      </c>
      <c r="BQ14" t="s">
        <v>74</v>
      </c>
      <c r="BR14" t="s">
        <v>90</v>
      </c>
      <c r="BS14" t="s">
        <v>247</v>
      </c>
      <c r="BT14" t="str">
        <f>HYPERLINK("https%3A%2F%2Fwww.webofscience.com%2Fwos%2Fwoscc%2Ffull-record%2FWOS:000736098000001","View Full Record in Web of Science")</f>
        <v>View Full Record in Web of Science</v>
      </c>
    </row>
    <row r="15" spans="1:72" x14ac:dyDescent="0.25">
      <c r="A15" t="s">
        <v>72</v>
      </c>
      <c r="B15" t="s">
        <v>248</v>
      </c>
      <c r="C15" t="s">
        <v>74</v>
      </c>
      <c r="D15" t="s">
        <v>74</v>
      </c>
      <c r="E15" t="s">
        <v>74</v>
      </c>
      <c r="F15" t="s">
        <v>249</v>
      </c>
      <c r="G15" t="s">
        <v>74</v>
      </c>
      <c r="H15" t="s">
        <v>74</v>
      </c>
      <c r="I15" t="s">
        <v>250</v>
      </c>
      <c r="J15" t="s">
        <v>251</v>
      </c>
      <c r="K15" t="s">
        <v>74</v>
      </c>
      <c r="L15" t="s">
        <v>74</v>
      </c>
      <c r="M15" t="s">
        <v>74</v>
      </c>
      <c r="N15" t="s">
        <v>136</v>
      </c>
      <c r="O15" t="s">
        <v>74</v>
      </c>
      <c r="P15" t="s">
        <v>74</v>
      </c>
      <c r="Q15" t="s">
        <v>74</v>
      </c>
      <c r="R15" t="s">
        <v>74</v>
      </c>
      <c r="S15" t="s">
        <v>74</v>
      </c>
      <c r="T15" t="s">
        <v>252</v>
      </c>
      <c r="U15" t="s">
        <v>253</v>
      </c>
      <c r="V15" t="s">
        <v>254</v>
      </c>
      <c r="W15" t="s">
        <v>255</v>
      </c>
      <c r="X15" t="s">
        <v>74</v>
      </c>
      <c r="Y15" t="s">
        <v>256</v>
      </c>
      <c r="Z15" t="s">
        <v>257</v>
      </c>
      <c r="AA15" t="s">
        <v>74</v>
      </c>
      <c r="AB15" t="s">
        <v>74</v>
      </c>
      <c r="AC15" t="s">
        <v>74</v>
      </c>
      <c r="AD15" t="s">
        <v>74</v>
      </c>
      <c r="AE15" t="s">
        <v>74</v>
      </c>
      <c r="AF15" t="s">
        <v>74</v>
      </c>
      <c r="AG15" t="s">
        <v>74</v>
      </c>
      <c r="AH15">
        <v>37</v>
      </c>
      <c r="AI15">
        <v>38</v>
      </c>
      <c r="AJ15" t="s">
        <v>74</v>
      </c>
      <c r="AK15" t="s">
        <v>74</v>
      </c>
      <c r="AL15" t="s">
        <v>74</v>
      </c>
      <c r="AM15" t="s">
        <v>74</v>
      </c>
      <c r="AN15" t="s">
        <v>74</v>
      </c>
      <c r="AO15" t="s">
        <v>74</v>
      </c>
      <c r="AP15" t="s">
        <v>74</v>
      </c>
      <c r="AQ15" t="s">
        <v>74</v>
      </c>
      <c r="AR15" t="s">
        <v>74</v>
      </c>
      <c r="AS15" t="s">
        <v>74</v>
      </c>
      <c r="AT15" t="s">
        <v>258</v>
      </c>
      <c r="AU15">
        <v>2022</v>
      </c>
      <c r="AV15">
        <v>34</v>
      </c>
      <c r="AW15">
        <v>20</v>
      </c>
      <c r="AX15" t="s">
        <v>74</v>
      </c>
      <c r="AY15" t="s">
        <v>74</v>
      </c>
      <c r="AZ15" t="s">
        <v>74</v>
      </c>
      <c r="BA15" t="s">
        <v>74</v>
      </c>
      <c r="BB15" t="s">
        <v>74</v>
      </c>
      <c r="BC15" t="s">
        <v>74</v>
      </c>
      <c r="BD15">
        <v>2200393</v>
      </c>
      <c r="BE15" t="s">
        <v>259</v>
      </c>
      <c r="BF15" t="str">
        <f>HYPERLINK("http://dx.doi.org/10.1002/adma.202200393","http://dx.doi.org/10.1002/adma.202200393")</f>
        <v>http://dx.doi.org/10.1002/adma.202200393</v>
      </c>
      <c r="BG15" t="s">
        <v>74</v>
      </c>
      <c r="BH15" t="s">
        <v>260</v>
      </c>
      <c r="BI15" t="s">
        <v>74</v>
      </c>
      <c r="BJ15" t="s">
        <v>74</v>
      </c>
      <c r="BK15" t="s">
        <v>74</v>
      </c>
      <c r="BL15" t="s">
        <v>105</v>
      </c>
      <c r="BM15" t="s">
        <v>74</v>
      </c>
      <c r="BN15" t="s">
        <v>74</v>
      </c>
      <c r="BO15" t="s">
        <v>74</v>
      </c>
      <c r="BP15" t="s">
        <v>74</v>
      </c>
      <c r="BQ15" t="s">
        <v>74</v>
      </c>
      <c r="BR15" t="s">
        <v>90</v>
      </c>
      <c r="BS15" t="s">
        <v>261</v>
      </c>
      <c r="BT15" t="str">
        <f>HYPERLINK("https%3A%2F%2Fwww.webofscience.com%2Fwos%2Fwoscc%2Ffull-record%2FWOS:000783022000001","View Full Record in Web of Science")</f>
        <v>View Full Record in Web of Science</v>
      </c>
    </row>
    <row r="16" spans="1:72" x14ac:dyDescent="0.25">
      <c r="A16" t="s">
        <v>72</v>
      </c>
      <c r="B16" t="s">
        <v>262</v>
      </c>
      <c r="C16" t="s">
        <v>74</v>
      </c>
      <c r="D16" t="s">
        <v>74</v>
      </c>
      <c r="E16" t="s">
        <v>74</v>
      </c>
      <c r="F16" t="s">
        <v>263</v>
      </c>
      <c r="G16" t="s">
        <v>74</v>
      </c>
      <c r="H16" t="s">
        <v>74</v>
      </c>
      <c r="I16" t="s">
        <v>264</v>
      </c>
      <c r="J16" t="s">
        <v>237</v>
      </c>
      <c r="K16" t="s">
        <v>74</v>
      </c>
      <c r="L16" t="s">
        <v>74</v>
      </c>
      <c r="M16" t="s">
        <v>74</v>
      </c>
      <c r="N16" t="s">
        <v>136</v>
      </c>
      <c r="O16" t="s">
        <v>74</v>
      </c>
      <c r="P16" t="s">
        <v>74</v>
      </c>
      <c r="Q16" t="s">
        <v>74</v>
      </c>
      <c r="R16" t="s">
        <v>74</v>
      </c>
      <c r="S16" t="s">
        <v>74</v>
      </c>
      <c r="T16" t="s">
        <v>265</v>
      </c>
      <c r="U16" t="s">
        <v>266</v>
      </c>
      <c r="V16" t="s">
        <v>267</v>
      </c>
      <c r="W16" t="s">
        <v>268</v>
      </c>
      <c r="X16" t="s">
        <v>74</v>
      </c>
      <c r="Y16" t="s">
        <v>269</v>
      </c>
      <c r="Z16" t="s">
        <v>270</v>
      </c>
      <c r="AA16" t="s">
        <v>74</v>
      </c>
      <c r="AB16" t="s">
        <v>74</v>
      </c>
      <c r="AC16" t="s">
        <v>74</v>
      </c>
      <c r="AD16" t="s">
        <v>74</v>
      </c>
      <c r="AE16" t="s">
        <v>74</v>
      </c>
      <c r="AF16" t="s">
        <v>74</v>
      </c>
      <c r="AG16" t="s">
        <v>74</v>
      </c>
      <c r="AH16">
        <v>12</v>
      </c>
      <c r="AI16">
        <v>13</v>
      </c>
      <c r="AJ16" t="s">
        <v>74</v>
      </c>
      <c r="AK16" t="s">
        <v>74</v>
      </c>
      <c r="AL16" t="s">
        <v>74</v>
      </c>
      <c r="AM16" t="s">
        <v>74</v>
      </c>
      <c r="AN16" t="s">
        <v>74</v>
      </c>
      <c r="AO16" t="s">
        <v>74</v>
      </c>
      <c r="AP16" t="s">
        <v>74</v>
      </c>
      <c r="AQ16" t="s">
        <v>74</v>
      </c>
      <c r="AR16" t="s">
        <v>74</v>
      </c>
      <c r="AS16" t="s">
        <v>74</v>
      </c>
      <c r="AT16" t="s">
        <v>271</v>
      </c>
      <c r="AU16">
        <v>2021</v>
      </c>
      <c r="AV16">
        <v>7</v>
      </c>
      <c r="AW16">
        <v>10</v>
      </c>
      <c r="AX16" t="s">
        <v>74</v>
      </c>
      <c r="AY16" t="s">
        <v>74</v>
      </c>
      <c r="AZ16" t="s">
        <v>74</v>
      </c>
      <c r="BA16" t="s">
        <v>74</v>
      </c>
      <c r="BB16" t="s">
        <v>74</v>
      </c>
      <c r="BC16" t="s">
        <v>74</v>
      </c>
      <c r="BD16">
        <v>2100086</v>
      </c>
      <c r="BE16" t="s">
        <v>272</v>
      </c>
      <c r="BF16" t="str">
        <f>HYPERLINK("http://dx.doi.org/10.1002/aelm.202100086","http://dx.doi.org/10.1002/aelm.202100086")</f>
        <v>http://dx.doi.org/10.1002/aelm.202100086</v>
      </c>
      <c r="BG16" t="s">
        <v>74</v>
      </c>
      <c r="BH16" t="s">
        <v>273</v>
      </c>
      <c r="BI16" t="s">
        <v>74</v>
      </c>
      <c r="BJ16" t="s">
        <v>74</v>
      </c>
      <c r="BK16" t="s">
        <v>74</v>
      </c>
      <c r="BL16" t="s">
        <v>246</v>
      </c>
      <c r="BM16" t="s">
        <v>74</v>
      </c>
      <c r="BN16" t="s">
        <v>74</v>
      </c>
      <c r="BO16" t="s">
        <v>74</v>
      </c>
      <c r="BP16" t="s">
        <v>74</v>
      </c>
      <c r="BQ16" t="s">
        <v>74</v>
      </c>
      <c r="BR16" t="s">
        <v>90</v>
      </c>
      <c r="BS16" t="s">
        <v>274</v>
      </c>
      <c r="BT16" t="str">
        <f>HYPERLINK("https%3A%2F%2Fwww.webofscience.com%2Fwos%2Fwoscc%2Ffull-record%2FWOS:000680061500001","View Full Record in Web of Science")</f>
        <v>View Full Record in Web of Science</v>
      </c>
    </row>
    <row r="17" spans="1:72" x14ac:dyDescent="0.25">
      <c r="A17" t="s">
        <v>72</v>
      </c>
      <c r="B17" t="s">
        <v>275</v>
      </c>
      <c r="C17" t="s">
        <v>74</v>
      </c>
      <c r="D17" t="s">
        <v>74</v>
      </c>
      <c r="E17" t="s">
        <v>74</v>
      </c>
      <c r="F17" t="s">
        <v>276</v>
      </c>
      <c r="G17" t="s">
        <v>74</v>
      </c>
      <c r="H17" t="s">
        <v>74</v>
      </c>
      <c r="I17" t="s">
        <v>277</v>
      </c>
      <c r="J17" t="s">
        <v>278</v>
      </c>
      <c r="K17" t="s">
        <v>74</v>
      </c>
      <c r="L17" t="s">
        <v>74</v>
      </c>
      <c r="M17" t="s">
        <v>74</v>
      </c>
      <c r="N17" t="s">
        <v>279</v>
      </c>
      <c r="O17" t="s">
        <v>74</v>
      </c>
      <c r="P17" t="s">
        <v>74</v>
      </c>
      <c r="Q17" t="s">
        <v>74</v>
      </c>
      <c r="R17" t="s">
        <v>74</v>
      </c>
      <c r="S17" t="s">
        <v>74</v>
      </c>
      <c r="T17" t="s">
        <v>74</v>
      </c>
      <c r="U17" t="s">
        <v>280</v>
      </c>
      <c r="V17" t="s">
        <v>281</v>
      </c>
      <c r="W17" t="s">
        <v>282</v>
      </c>
      <c r="X17" t="s">
        <v>74</v>
      </c>
      <c r="Y17" t="s">
        <v>283</v>
      </c>
      <c r="Z17" t="s">
        <v>284</v>
      </c>
      <c r="AA17" t="s">
        <v>74</v>
      </c>
      <c r="AB17" t="s">
        <v>74</v>
      </c>
      <c r="AC17" t="s">
        <v>74</v>
      </c>
      <c r="AD17" t="s">
        <v>74</v>
      </c>
      <c r="AE17" t="s">
        <v>74</v>
      </c>
      <c r="AF17" t="s">
        <v>74</v>
      </c>
      <c r="AG17" t="s">
        <v>74</v>
      </c>
      <c r="AH17">
        <v>0</v>
      </c>
      <c r="AI17">
        <v>0</v>
      </c>
      <c r="AJ17" t="s">
        <v>74</v>
      </c>
      <c r="AK17" t="s">
        <v>74</v>
      </c>
      <c r="AL17" t="s">
        <v>74</v>
      </c>
      <c r="AM17" t="s">
        <v>74</v>
      </c>
      <c r="AN17" t="s">
        <v>74</v>
      </c>
      <c r="AO17" t="s">
        <v>74</v>
      </c>
      <c r="AP17" t="s">
        <v>74</v>
      </c>
      <c r="AQ17" t="s">
        <v>74</v>
      </c>
      <c r="AR17" t="s">
        <v>74</v>
      </c>
      <c r="AS17" t="s">
        <v>74</v>
      </c>
      <c r="AT17" t="s">
        <v>285</v>
      </c>
      <c r="AU17">
        <v>2024</v>
      </c>
      <c r="AV17" t="s">
        <v>74</v>
      </c>
      <c r="AW17" t="s">
        <v>74</v>
      </c>
      <c r="AX17" t="s">
        <v>74</v>
      </c>
      <c r="AY17" t="s">
        <v>74</v>
      </c>
      <c r="AZ17" t="s">
        <v>74</v>
      </c>
      <c r="BA17" t="s">
        <v>74</v>
      </c>
      <c r="BB17" t="s">
        <v>74</v>
      </c>
      <c r="BC17" t="s">
        <v>74</v>
      </c>
      <c r="BD17" t="s">
        <v>74</v>
      </c>
      <c r="BE17" t="s">
        <v>286</v>
      </c>
      <c r="BF17" t="str">
        <f>HYPERLINK("http://dx.doi.org/10.1038/s41563-024-01953-6","http://dx.doi.org/10.1038/s41563-024-01953-6")</f>
        <v>http://dx.doi.org/10.1038/s41563-024-01953-6</v>
      </c>
      <c r="BG17" t="s">
        <v>74</v>
      </c>
      <c r="BH17" t="s">
        <v>287</v>
      </c>
      <c r="BI17" t="s">
        <v>74</v>
      </c>
      <c r="BJ17" t="s">
        <v>74</v>
      </c>
      <c r="BK17" t="s">
        <v>74</v>
      </c>
      <c r="BL17" t="s">
        <v>288</v>
      </c>
      <c r="BM17" t="s">
        <v>74</v>
      </c>
      <c r="BN17" t="s">
        <v>74</v>
      </c>
      <c r="BO17" t="s">
        <v>74</v>
      </c>
      <c r="BP17" t="s">
        <v>74</v>
      </c>
      <c r="BQ17" t="s">
        <v>74</v>
      </c>
      <c r="BR17" t="s">
        <v>90</v>
      </c>
      <c r="BS17" t="s">
        <v>289</v>
      </c>
      <c r="BT17" t="str">
        <f>HYPERLINK("https%3A%2F%2Fwww.webofscience.com%2Fwos%2Fwoscc%2Ffull-record%2FWOS:001276947200002","View Full Record in Web of Science")</f>
        <v>View Full Record in Web of Science</v>
      </c>
    </row>
    <row r="18" spans="1:72" x14ac:dyDescent="0.25">
      <c r="A18" t="s">
        <v>72</v>
      </c>
      <c r="B18" t="s">
        <v>290</v>
      </c>
      <c r="C18" t="s">
        <v>74</v>
      </c>
      <c r="D18" t="s">
        <v>74</v>
      </c>
      <c r="E18" t="s">
        <v>74</v>
      </c>
      <c r="F18" t="s">
        <v>291</v>
      </c>
      <c r="G18" t="s">
        <v>74</v>
      </c>
      <c r="H18" t="s">
        <v>74</v>
      </c>
      <c r="I18" t="s">
        <v>292</v>
      </c>
      <c r="J18" t="s">
        <v>293</v>
      </c>
      <c r="K18" t="s">
        <v>74</v>
      </c>
      <c r="L18" t="s">
        <v>74</v>
      </c>
      <c r="M18" t="s">
        <v>74</v>
      </c>
      <c r="N18" t="s">
        <v>136</v>
      </c>
      <c r="O18" t="s">
        <v>74</v>
      </c>
      <c r="P18" t="s">
        <v>74</v>
      </c>
      <c r="Q18" t="s">
        <v>74</v>
      </c>
      <c r="R18" t="s">
        <v>74</v>
      </c>
      <c r="S18" t="s">
        <v>74</v>
      </c>
      <c r="T18" t="s">
        <v>74</v>
      </c>
      <c r="U18" t="s">
        <v>294</v>
      </c>
      <c r="V18" t="s">
        <v>295</v>
      </c>
      <c r="W18" t="s">
        <v>296</v>
      </c>
      <c r="X18" t="s">
        <v>74</v>
      </c>
      <c r="Y18" t="s">
        <v>297</v>
      </c>
      <c r="Z18" t="s">
        <v>298</v>
      </c>
      <c r="AA18" t="s">
        <v>74</v>
      </c>
      <c r="AB18" t="s">
        <v>74</v>
      </c>
      <c r="AC18" t="s">
        <v>74</v>
      </c>
      <c r="AD18" t="s">
        <v>74</v>
      </c>
      <c r="AE18" t="s">
        <v>74</v>
      </c>
      <c r="AF18" t="s">
        <v>74</v>
      </c>
      <c r="AG18" t="s">
        <v>74</v>
      </c>
      <c r="AH18">
        <v>3</v>
      </c>
      <c r="AI18">
        <v>3</v>
      </c>
      <c r="AJ18" t="s">
        <v>74</v>
      </c>
      <c r="AK18" t="s">
        <v>74</v>
      </c>
      <c r="AL18" t="s">
        <v>74</v>
      </c>
      <c r="AM18" t="s">
        <v>74</v>
      </c>
      <c r="AN18" t="s">
        <v>74</v>
      </c>
      <c r="AO18" t="s">
        <v>74</v>
      </c>
      <c r="AP18" t="s">
        <v>74</v>
      </c>
      <c r="AQ18" t="s">
        <v>74</v>
      </c>
      <c r="AR18" t="s">
        <v>74</v>
      </c>
      <c r="AS18" t="s">
        <v>74</v>
      </c>
      <c r="AT18" t="s">
        <v>299</v>
      </c>
      <c r="AU18">
        <v>2023</v>
      </c>
      <c r="AV18">
        <v>26</v>
      </c>
      <c r="AW18">
        <v>1</v>
      </c>
      <c r="AX18" t="s">
        <v>74</v>
      </c>
      <c r="AY18" t="s">
        <v>74</v>
      </c>
      <c r="AZ18" t="s">
        <v>74</v>
      </c>
      <c r="BA18" t="s">
        <v>74</v>
      </c>
      <c r="BB18" t="s">
        <v>74</v>
      </c>
      <c r="BC18" t="s">
        <v>74</v>
      </c>
      <c r="BD18">
        <v>105888</v>
      </c>
      <c r="BE18" t="s">
        <v>300</v>
      </c>
      <c r="BF18" t="str">
        <f>HYPERLINK("http://dx.doi.org/10.1016/j.isci.2022.105888","http://dx.doi.org/10.1016/j.isci.2022.105888")</f>
        <v>http://dx.doi.org/10.1016/j.isci.2022.105888</v>
      </c>
      <c r="BG18" t="s">
        <v>74</v>
      </c>
      <c r="BH18" t="s">
        <v>196</v>
      </c>
      <c r="BI18" t="s">
        <v>74</v>
      </c>
      <c r="BJ18" t="s">
        <v>74</v>
      </c>
      <c r="BK18" t="s">
        <v>74</v>
      </c>
      <c r="BL18" t="s">
        <v>144</v>
      </c>
      <c r="BM18" t="s">
        <v>74</v>
      </c>
      <c r="BN18" t="s">
        <v>74</v>
      </c>
      <c r="BO18" t="s">
        <v>74</v>
      </c>
      <c r="BP18" t="s">
        <v>74</v>
      </c>
      <c r="BQ18" t="s">
        <v>74</v>
      </c>
      <c r="BR18" t="s">
        <v>90</v>
      </c>
      <c r="BS18" t="s">
        <v>301</v>
      </c>
      <c r="BT18" t="str">
        <f>HYPERLINK("https%3A%2F%2Fwww.webofscience.com%2Fwos%2Fwoscc%2Ffull-record%2FWOS:000996467100001","View Full Record in Web of Science")</f>
        <v>View Full Record in Web of Science</v>
      </c>
    </row>
    <row r="19" spans="1:72" x14ac:dyDescent="0.25">
      <c r="A19" t="s">
        <v>72</v>
      </c>
      <c r="B19" t="s">
        <v>302</v>
      </c>
      <c r="C19" t="s">
        <v>74</v>
      </c>
      <c r="D19" t="s">
        <v>74</v>
      </c>
      <c r="E19" t="s">
        <v>74</v>
      </c>
      <c r="F19" t="s">
        <v>303</v>
      </c>
      <c r="G19" t="s">
        <v>74</v>
      </c>
      <c r="H19" t="s">
        <v>74</v>
      </c>
      <c r="I19" t="s">
        <v>304</v>
      </c>
      <c r="J19" t="s">
        <v>305</v>
      </c>
      <c r="K19" t="s">
        <v>74</v>
      </c>
      <c r="L19" t="s">
        <v>74</v>
      </c>
      <c r="M19" t="s">
        <v>74</v>
      </c>
      <c r="N19" t="s">
        <v>136</v>
      </c>
      <c r="O19" t="s">
        <v>74</v>
      </c>
      <c r="P19" t="s">
        <v>74</v>
      </c>
      <c r="Q19" t="s">
        <v>74</v>
      </c>
      <c r="R19" t="s">
        <v>74</v>
      </c>
      <c r="S19" t="s">
        <v>74</v>
      </c>
      <c r="T19" t="s">
        <v>74</v>
      </c>
      <c r="U19" t="s">
        <v>306</v>
      </c>
      <c r="V19" t="s">
        <v>307</v>
      </c>
      <c r="W19" t="s">
        <v>308</v>
      </c>
      <c r="X19" t="s">
        <v>74</v>
      </c>
      <c r="Y19" t="s">
        <v>309</v>
      </c>
      <c r="Z19" t="s">
        <v>310</v>
      </c>
      <c r="AA19" t="s">
        <v>74</v>
      </c>
      <c r="AB19" t="s">
        <v>74</v>
      </c>
      <c r="AC19" t="s">
        <v>74</v>
      </c>
      <c r="AD19" t="s">
        <v>74</v>
      </c>
      <c r="AE19" t="s">
        <v>74</v>
      </c>
      <c r="AF19" t="s">
        <v>74</v>
      </c>
      <c r="AG19" t="s">
        <v>74</v>
      </c>
      <c r="AH19">
        <v>29</v>
      </c>
      <c r="AI19">
        <v>32</v>
      </c>
      <c r="AJ19" t="s">
        <v>74</v>
      </c>
      <c r="AK19" t="s">
        <v>74</v>
      </c>
      <c r="AL19" t="s">
        <v>74</v>
      </c>
      <c r="AM19" t="s">
        <v>74</v>
      </c>
      <c r="AN19" t="s">
        <v>74</v>
      </c>
      <c r="AO19" t="s">
        <v>74</v>
      </c>
      <c r="AP19" t="s">
        <v>74</v>
      </c>
      <c r="AQ19" t="s">
        <v>74</v>
      </c>
      <c r="AR19" t="s">
        <v>74</v>
      </c>
      <c r="AS19" t="s">
        <v>74</v>
      </c>
      <c r="AT19" t="s">
        <v>311</v>
      </c>
      <c r="AU19">
        <v>2020</v>
      </c>
      <c r="AV19">
        <v>117</v>
      </c>
      <c r="AW19">
        <v>8</v>
      </c>
      <c r="AX19" t="s">
        <v>74</v>
      </c>
      <c r="AY19" t="s">
        <v>74</v>
      </c>
      <c r="AZ19" t="s">
        <v>74</v>
      </c>
      <c r="BA19" t="s">
        <v>74</v>
      </c>
      <c r="BB19" t="s">
        <v>74</v>
      </c>
      <c r="BC19" t="s">
        <v>74</v>
      </c>
      <c r="BD19">
        <v>80501</v>
      </c>
      <c r="BE19" t="s">
        <v>312</v>
      </c>
      <c r="BF19" t="str">
        <f>HYPERLINK("http://dx.doi.org/10.1063/5.0012599","http://dx.doi.org/10.1063/5.0012599")</f>
        <v>http://dx.doi.org/10.1063/5.0012599</v>
      </c>
      <c r="BG19" t="s">
        <v>74</v>
      </c>
      <c r="BH19" t="s">
        <v>74</v>
      </c>
      <c r="BI19" t="s">
        <v>74</v>
      </c>
      <c r="BJ19" t="s">
        <v>74</v>
      </c>
      <c r="BK19" t="s">
        <v>74</v>
      </c>
      <c r="BL19" t="s">
        <v>313</v>
      </c>
      <c r="BM19" t="s">
        <v>74</v>
      </c>
      <c r="BN19" t="s">
        <v>74</v>
      </c>
      <c r="BO19" t="s">
        <v>74</v>
      </c>
      <c r="BP19" t="s">
        <v>74</v>
      </c>
      <c r="BQ19" t="s">
        <v>74</v>
      </c>
      <c r="BR19" t="s">
        <v>90</v>
      </c>
      <c r="BS19" t="s">
        <v>314</v>
      </c>
      <c r="BT19" t="str">
        <f>HYPERLINK("https%3A%2F%2Fwww.webofscience.com%2Fwos%2Fwoscc%2Ffull-record%2FWOS:000565322800001","View Full Record in Web of Science")</f>
        <v>View Full Record in Web of Science</v>
      </c>
    </row>
    <row r="20" spans="1:72" x14ac:dyDescent="0.25">
      <c r="A20" t="s">
        <v>72</v>
      </c>
      <c r="B20" t="s">
        <v>315</v>
      </c>
      <c r="C20" t="s">
        <v>74</v>
      </c>
      <c r="D20" t="s">
        <v>74</v>
      </c>
      <c r="E20" t="s">
        <v>74</v>
      </c>
      <c r="F20" t="s">
        <v>316</v>
      </c>
      <c r="G20" t="s">
        <v>74</v>
      </c>
      <c r="H20" t="s">
        <v>74</v>
      </c>
      <c r="I20" t="s">
        <v>317</v>
      </c>
      <c r="J20" t="s">
        <v>278</v>
      </c>
      <c r="K20" t="s">
        <v>74</v>
      </c>
      <c r="L20" t="s">
        <v>74</v>
      </c>
      <c r="M20" t="s">
        <v>74</v>
      </c>
      <c r="N20" t="s">
        <v>136</v>
      </c>
      <c r="O20" t="s">
        <v>74</v>
      </c>
      <c r="P20" t="s">
        <v>74</v>
      </c>
      <c r="Q20" t="s">
        <v>74</v>
      </c>
      <c r="R20" t="s">
        <v>74</v>
      </c>
      <c r="S20" t="s">
        <v>74</v>
      </c>
      <c r="T20" t="s">
        <v>74</v>
      </c>
      <c r="U20" t="s">
        <v>318</v>
      </c>
      <c r="V20" t="s">
        <v>319</v>
      </c>
      <c r="W20" t="s">
        <v>320</v>
      </c>
      <c r="X20" t="s">
        <v>74</v>
      </c>
      <c r="Y20" t="s">
        <v>321</v>
      </c>
      <c r="Z20" t="s">
        <v>322</v>
      </c>
      <c r="AA20" t="s">
        <v>74</v>
      </c>
      <c r="AB20" t="s">
        <v>74</v>
      </c>
      <c r="AC20" t="s">
        <v>74</v>
      </c>
      <c r="AD20" t="s">
        <v>74</v>
      </c>
      <c r="AE20" t="s">
        <v>74</v>
      </c>
      <c r="AF20" t="s">
        <v>74</v>
      </c>
      <c r="AG20" t="s">
        <v>74</v>
      </c>
      <c r="AH20">
        <v>16</v>
      </c>
      <c r="AI20">
        <v>17</v>
      </c>
      <c r="AJ20" t="s">
        <v>74</v>
      </c>
      <c r="AK20" t="s">
        <v>74</v>
      </c>
      <c r="AL20" t="s">
        <v>74</v>
      </c>
      <c r="AM20" t="s">
        <v>74</v>
      </c>
      <c r="AN20" t="s">
        <v>74</v>
      </c>
      <c r="AO20" t="s">
        <v>74</v>
      </c>
      <c r="AP20" t="s">
        <v>74</v>
      </c>
      <c r="AQ20" t="s">
        <v>74</v>
      </c>
      <c r="AR20" t="s">
        <v>74</v>
      </c>
      <c r="AS20" t="s">
        <v>74</v>
      </c>
      <c r="AT20" t="s">
        <v>323</v>
      </c>
      <c r="AU20">
        <v>2023</v>
      </c>
      <c r="AV20">
        <v>22</v>
      </c>
      <c r="AW20">
        <v>6</v>
      </c>
      <c r="AX20" t="s">
        <v>74</v>
      </c>
      <c r="AY20" t="s">
        <v>74</v>
      </c>
      <c r="AZ20" t="s">
        <v>74</v>
      </c>
      <c r="BA20" t="s">
        <v>74</v>
      </c>
      <c r="BB20">
        <v>746</v>
      </c>
      <c r="BC20" t="s">
        <v>324</v>
      </c>
      <c r="BD20" t="s">
        <v>74</v>
      </c>
      <c r="BE20" t="s">
        <v>325</v>
      </c>
      <c r="BF20" t="str">
        <f>HYPERLINK("http://dx.doi.org/10.1038/s41563-023-01524-1","http://dx.doi.org/10.1038/s41563-023-01524-1")</f>
        <v>http://dx.doi.org/10.1038/s41563-023-01524-1</v>
      </c>
      <c r="BG20" t="s">
        <v>74</v>
      </c>
      <c r="BH20" t="s">
        <v>326</v>
      </c>
      <c r="BI20" t="s">
        <v>74</v>
      </c>
      <c r="BJ20" t="s">
        <v>74</v>
      </c>
      <c r="BK20" t="s">
        <v>74</v>
      </c>
      <c r="BL20" t="s">
        <v>288</v>
      </c>
      <c r="BM20" t="s">
        <v>74</v>
      </c>
      <c r="BN20" t="s">
        <v>74</v>
      </c>
      <c r="BO20" t="s">
        <v>74</v>
      </c>
      <c r="BP20" t="s">
        <v>74</v>
      </c>
      <c r="BQ20" t="s">
        <v>74</v>
      </c>
      <c r="BR20" t="s">
        <v>90</v>
      </c>
      <c r="BS20" t="s">
        <v>327</v>
      </c>
      <c r="BT20" t="str">
        <f>HYPERLINK("https%3A%2F%2Fwww.webofscience.com%2Fwos%2Fwoscc%2Ffull-record%2FWOS:000975989600003","View Full Record in Web of Science")</f>
        <v>View Full Record in Web of Science</v>
      </c>
    </row>
    <row r="21" spans="1:72" x14ac:dyDescent="0.25">
      <c r="A21" t="s">
        <v>72</v>
      </c>
      <c r="B21" t="s">
        <v>328</v>
      </c>
      <c r="C21" t="s">
        <v>74</v>
      </c>
      <c r="D21" t="s">
        <v>74</v>
      </c>
      <c r="E21" t="s">
        <v>74</v>
      </c>
      <c r="F21" t="s">
        <v>329</v>
      </c>
      <c r="G21" t="s">
        <v>74</v>
      </c>
      <c r="H21" t="s">
        <v>74</v>
      </c>
      <c r="I21" t="s">
        <v>330</v>
      </c>
      <c r="J21" t="s">
        <v>331</v>
      </c>
      <c r="K21" t="s">
        <v>74</v>
      </c>
      <c r="L21" t="s">
        <v>74</v>
      </c>
      <c r="M21" t="s">
        <v>74</v>
      </c>
      <c r="N21" t="s">
        <v>78</v>
      </c>
      <c r="O21" t="s">
        <v>74</v>
      </c>
      <c r="P21" t="s">
        <v>74</v>
      </c>
      <c r="Q21" t="s">
        <v>74</v>
      </c>
      <c r="R21" t="s">
        <v>74</v>
      </c>
      <c r="S21" t="s">
        <v>74</v>
      </c>
      <c r="T21" t="s">
        <v>332</v>
      </c>
      <c r="U21" t="s">
        <v>333</v>
      </c>
      <c r="V21" t="s">
        <v>334</v>
      </c>
      <c r="W21" t="s">
        <v>335</v>
      </c>
      <c r="X21" t="s">
        <v>74</v>
      </c>
      <c r="Y21" t="s">
        <v>336</v>
      </c>
      <c r="Z21" t="s">
        <v>337</v>
      </c>
      <c r="AA21" t="s">
        <v>74</v>
      </c>
      <c r="AB21" t="s">
        <v>74</v>
      </c>
      <c r="AC21" t="s">
        <v>74</v>
      </c>
      <c r="AD21" t="s">
        <v>74</v>
      </c>
      <c r="AE21" t="s">
        <v>74</v>
      </c>
      <c r="AF21" t="s">
        <v>74</v>
      </c>
      <c r="AG21" t="s">
        <v>74</v>
      </c>
      <c r="AH21">
        <v>76</v>
      </c>
      <c r="AI21">
        <v>80</v>
      </c>
      <c r="AJ21" t="s">
        <v>74</v>
      </c>
      <c r="AK21" t="s">
        <v>74</v>
      </c>
      <c r="AL21" t="s">
        <v>74</v>
      </c>
      <c r="AM21" t="s">
        <v>74</v>
      </c>
      <c r="AN21" t="s">
        <v>74</v>
      </c>
      <c r="AO21" t="s">
        <v>74</v>
      </c>
      <c r="AP21" t="s">
        <v>74</v>
      </c>
      <c r="AQ21" t="s">
        <v>74</v>
      </c>
      <c r="AR21" t="s">
        <v>74</v>
      </c>
      <c r="AS21" t="s">
        <v>74</v>
      </c>
      <c r="AT21" t="s">
        <v>180</v>
      </c>
      <c r="AU21">
        <v>2022</v>
      </c>
      <c r="AV21">
        <v>9</v>
      </c>
      <c r="AW21">
        <v>6</v>
      </c>
      <c r="AX21" t="s">
        <v>74</v>
      </c>
      <c r="AY21" t="s">
        <v>74</v>
      </c>
      <c r="AZ21" t="s">
        <v>74</v>
      </c>
      <c r="BA21" t="s">
        <v>74</v>
      </c>
      <c r="BB21" t="s">
        <v>74</v>
      </c>
      <c r="BC21" t="s">
        <v>74</v>
      </c>
      <c r="BD21">
        <v>2102039</v>
      </c>
      <c r="BE21" t="s">
        <v>338</v>
      </c>
      <c r="BF21" t="str">
        <f>HYPERLINK("http://dx.doi.org/10.1002/admi.202102039","http://dx.doi.org/10.1002/admi.202102039")</f>
        <v>http://dx.doi.org/10.1002/admi.202102039</v>
      </c>
      <c r="BG21" t="s">
        <v>74</v>
      </c>
      <c r="BH21" t="s">
        <v>339</v>
      </c>
      <c r="BI21" t="s">
        <v>74</v>
      </c>
      <c r="BJ21" t="s">
        <v>74</v>
      </c>
      <c r="BK21" t="s">
        <v>74</v>
      </c>
      <c r="BL21" t="s">
        <v>340</v>
      </c>
      <c r="BM21" t="s">
        <v>74</v>
      </c>
      <c r="BN21" t="s">
        <v>74</v>
      </c>
      <c r="BO21" t="s">
        <v>74</v>
      </c>
      <c r="BP21" t="s">
        <v>74</v>
      </c>
      <c r="BQ21" t="s">
        <v>74</v>
      </c>
      <c r="BR21" t="s">
        <v>90</v>
      </c>
      <c r="BS21" t="s">
        <v>341</v>
      </c>
      <c r="BT21" t="str">
        <f>HYPERLINK("https%3A%2F%2Fwww.webofscience.com%2Fwos%2Fwoscc%2Ffull-record%2FWOS:000747555700001","View Full Record in Web of Science")</f>
        <v>View Full Record in Web of Science</v>
      </c>
    </row>
    <row r="22" spans="1:72" x14ac:dyDescent="0.25">
      <c r="A22" t="s">
        <v>72</v>
      </c>
      <c r="B22" t="s">
        <v>342</v>
      </c>
      <c r="C22" t="s">
        <v>74</v>
      </c>
      <c r="D22" t="s">
        <v>74</v>
      </c>
      <c r="E22" t="s">
        <v>74</v>
      </c>
      <c r="F22" t="s">
        <v>343</v>
      </c>
      <c r="G22" t="s">
        <v>74</v>
      </c>
      <c r="H22" t="s">
        <v>74</v>
      </c>
      <c r="I22" t="s">
        <v>344</v>
      </c>
      <c r="J22" t="s">
        <v>95</v>
      </c>
      <c r="K22" t="s">
        <v>74</v>
      </c>
      <c r="L22" t="s">
        <v>74</v>
      </c>
      <c r="M22" t="s">
        <v>74</v>
      </c>
      <c r="N22" t="s">
        <v>279</v>
      </c>
      <c r="O22" t="s">
        <v>74</v>
      </c>
      <c r="P22" t="s">
        <v>74</v>
      </c>
      <c r="Q22" t="s">
        <v>74</v>
      </c>
      <c r="R22" t="s">
        <v>74</v>
      </c>
      <c r="S22" t="s">
        <v>74</v>
      </c>
      <c r="T22" t="s">
        <v>345</v>
      </c>
      <c r="U22" t="s">
        <v>346</v>
      </c>
      <c r="V22" t="s">
        <v>347</v>
      </c>
      <c r="W22" t="s">
        <v>348</v>
      </c>
      <c r="X22" t="s">
        <v>74</v>
      </c>
      <c r="Y22" t="s">
        <v>349</v>
      </c>
      <c r="Z22" t="s">
        <v>350</v>
      </c>
      <c r="AA22" t="s">
        <v>74</v>
      </c>
      <c r="AB22" t="s">
        <v>74</v>
      </c>
      <c r="AC22" t="s">
        <v>74</v>
      </c>
      <c r="AD22" t="s">
        <v>74</v>
      </c>
      <c r="AE22" t="s">
        <v>74</v>
      </c>
      <c r="AF22" t="s">
        <v>74</v>
      </c>
      <c r="AG22" t="s">
        <v>74</v>
      </c>
      <c r="AH22">
        <v>0</v>
      </c>
      <c r="AI22">
        <v>0</v>
      </c>
      <c r="AJ22" t="s">
        <v>74</v>
      </c>
      <c r="AK22" t="s">
        <v>74</v>
      </c>
      <c r="AL22" t="s">
        <v>74</v>
      </c>
      <c r="AM22" t="s">
        <v>74</v>
      </c>
      <c r="AN22" t="s">
        <v>74</v>
      </c>
      <c r="AO22" t="s">
        <v>74</v>
      </c>
      <c r="AP22" t="s">
        <v>74</v>
      </c>
      <c r="AQ22" t="s">
        <v>74</v>
      </c>
      <c r="AR22" t="s">
        <v>74</v>
      </c>
      <c r="AS22" t="s">
        <v>74</v>
      </c>
      <c r="AT22" t="s">
        <v>351</v>
      </c>
      <c r="AU22">
        <v>2024</v>
      </c>
      <c r="AV22" t="s">
        <v>74</v>
      </c>
      <c r="AW22" t="s">
        <v>74</v>
      </c>
      <c r="AX22" t="s">
        <v>74</v>
      </c>
      <c r="AY22" t="s">
        <v>74</v>
      </c>
      <c r="AZ22" t="s">
        <v>74</v>
      </c>
      <c r="BA22" t="s">
        <v>74</v>
      </c>
      <c r="BB22" t="s">
        <v>74</v>
      </c>
      <c r="BC22" t="s">
        <v>74</v>
      </c>
      <c r="BD22" t="s">
        <v>74</v>
      </c>
      <c r="BE22" t="s">
        <v>352</v>
      </c>
      <c r="BF22" t="str">
        <f>HYPERLINK("http://dx.doi.org/10.1002/adfm.202403710","http://dx.doi.org/10.1002/adfm.202403710")</f>
        <v>http://dx.doi.org/10.1002/adfm.202403710</v>
      </c>
      <c r="BG22" t="s">
        <v>74</v>
      </c>
      <c r="BH22" t="s">
        <v>353</v>
      </c>
      <c r="BI22" t="s">
        <v>74</v>
      </c>
      <c r="BJ22" t="s">
        <v>74</v>
      </c>
      <c r="BK22" t="s">
        <v>74</v>
      </c>
      <c r="BL22" t="s">
        <v>105</v>
      </c>
      <c r="BM22" t="s">
        <v>74</v>
      </c>
      <c r="BN22" t="s">
        <v>74</v>
      </c>
      <c r="BO22" t="s">
        <v>74</v>
      </c>
      <c r="BP22" t="s">
        <v>74</v>
      </c>
      <c r="BQ22" t="s">
        <v>74</v>
      </c>
      <c r="BR22" t="s">
        <v>90</v>
      </c>
      <c r="BS22" t="s">
        <v>354</v>
      </c>
      <c r="BT22" t="str">
        <f>HYPERLINK("https%3A%2F%2Fwww.webofscience.com%2Fwos%2Fwoscc%2Ffull-record%2FWOS:001229699000001","View Full Record in Web of Science")</f>
        <v>View Full Record in Web of Science</v>
      </c>
    </row>
    <row r="23" spans="1:72" x14ac:dyDescent="0.25">
      <c r="A23" t="s">
        <v>72</v>
      </c>
      <c r="B23" t="s">
        <v>355</v>
      </c>
      <c r="C23" t="s">
        <v>74</v>
      </c>
      <c r="D23" t="s">
        <v>74</v>
      </c>
      <c r="E23" t="s">
        <v>74</v>
      </c>
      <c r="F23" t="s">
        <v>356</v>
      </c>
      <c r="G23" t="s">
        <v>74</v>
      </c>
      <c r="H23" t="s">
        <v>74</v>
      </c>
      <c r="I23" t="s">
        <v>357</v>
      </c>
      <c r="J23" t="s">
        <v>77</v>
      </c>
      <c r="K23" t="s">
        <v>74</v>
      </c>
      <c r="L23" t="s">
        <v>74</v>
      </c>
      <c r="M23" t="s">
        <v>74</v>
      </c>
      <c r="N23" t="s">
        <v>279</v>
      </c>
      <c r="O23" t="s">
        <v>74</v>
      </c>
      <c r="P23" t="s">
        <v>74</v>
      </c>
      <c r="Q23" t="s">
        <v>74</v>
      </c>
      <c r="R23" t="s">
        <v>74</v>
      </c>
      <c r="S23" t="s">
        <v>74</v>
      </c>
      <c r="T23" t="s">
        <v>358</v>
      </c>
      <c r="U23" t="s">
        <v>359</v>
      </c>
      <c r="V23" t="s">
        <v>360</v>
      </c>
      <c r="W23" t="s">
        <v>361</v>
      </c>
      <c r="X23" t="s">
        <v>74</v>
      </c>
      <c r="Y23" t="s">
        <v>362</v>
      </c>
      <c r="Z23" t="s">
        <v>363</v>
      </c>
      <c r="AA23" t="s">
        <v>74</v>
      </c>
      <c r="AB23" t="s">
        <v>74</v>
      </c>
      <c r="AC23" t="s">
        <v>74</v>
      </c>
      <c r="AD23" t="s">
        <v>74</v>
      </c>
      <c r="AE23" t="s">
        <v>74</v>
      </c>
      <c r="AF23" t="s">
        <v>74</v>
      </c>
      <c r="AG23" t="s">
        <v>74</v>
      </c>
      <c r="AH23">
        <v>0</v>
      </c>
      <c r="AI23">
        <v>0</v>
      </c>
      <c r="AJ23" t="s">
        <v>74</v>
      </c>
      <c r="AK23" t="s">
        <v>74</v>
      </c>
      <c r="AL23" t="s">
        <v>74</v>
      </c>
      <c r="AM23" t="s">
        <v>74</v>
      </c>
      <c r="AN23" t="s">
        <v>74</v>
      </c>
      <c r="AO23" t="s">
        <v>74</v>
      </c>
      <c r="AP23" t="s">
        <v>74</v>
      </c>
      <c r="AQ23" t="s">
        <v>74</v>
      </c>
      <c r="AR23" t="s">
        <v>74</v>
      </c>
      <c r="AS23" t="s">
        <v>74</v>
      </c>
      <c r="AT23" t="s">
        <v>364</v>
      </c>
      <c r="AU23">
        <v>2024</v>
      </c>
      <c r="AV23" t="s">
        <v>74</v>
      </c>
      <c r="AW23" t="s">
        <v>74</v>
      </c>
      <c r="AX23" t="s">
        <v>74</v>
      </c>
      <c r="AY23" t="s">
        <v>74</v>
      </c>
      <c r="AZ23" t="s">
        <v>74</v>
      </c>
      <c r="BA23" t="s">
        <v>74</v>
      </c>
      <c r="BB23" t="s">
        <v>74</v>
      </c>
      <c r="BC23" t="s">
        <v>74</v>
      </c>
      <c r="BD23" t="s">
        <v>74</v>
      </c>
      <c r="BE23" t="s">
        <v>365</v>
      </c>
      <c r="BF23" t="str">
        <f>HYPERLINK("http://dx.doi.org/10.1002/advs.202400872","http://dx.doi.org/10.1002/advs.202400872")</f>
        <v>http://dx.doi.org/10.1002/advs.202400872</v>
      </c>
      <c r="BG23" t="s">
        <v>74</v>
      </c>
      <c r="BH23" t="s">
        <v>353</v>
      </c>
      <c r="BI23" t="s">
        <v>74</v>
      </c>
      <c r="BJ23" t="s">
        <v>74</v>
      </c>
      <c r="BK23" t="s">
        <v>74</v>
      </c>
      <c r="BL23" t="s">
        <v>89</v>
      </c>
      <c r="BM23" t="s">
        <v>74</v>
      </c>
      <c r="BN23" t="s">
        <v>74</v>
      </c>
      <c r="BO23" t="s">
        <v>74</v>
      </c>
      <c r="BP23" t="s">
        <v>74</v>
      </c>
      <c r="BQ23" t="s">
        <v>74</v>
      </c>
      <c r="BR23" t="s">
        <v>90</v>
      </c>
      <c r="BS23" t="s">
        <v>366</v>
      </c>
      <c r="BT23" t="str">
        <f>HYPERLINK("https%3A%2F%2Fwww.webofscience.com%2Fwos%2Fwoscc%2Ffull-record%2FWOS:001234718900001","View Full Record in Web of Science")</f>
        <v>View Full Record in Web of Science</v>
      </c>
    </row>
    <row r="24" spans="1:72" x14ac:dyDescent="0.25">
      <c r="A24" t="s">
        <v>72</v>
      </c>
      <c r="B24" t="s">
        <v>367</v>
      </c>
      <c r="C24" t="s">
        <v>74</v>
      </c>
      <c r="D24" t="s">
        <v>74</v>
      </c>
      <c r="E24" t="s">
        <v>74</v>
      </c>
      <c r="F24" t="s">
        <v>368</v>
      </c>
      <c r="G24" t="s">
        <v>74</v>
      </c>
      <c r="H24" t="s">
        <v>74</v>
      </c>
      <c r="I24" t="s">
        <v>369</v>
      </c>
      <c r="J24" t="s">
        <v>251</v>
      </c>
      <c r="K24" t="s">
        <v>74</v>
      </c>
      <c r="L24" t="s">
        <v>74</v>
      </c>
      <c r="M24" t="s">
        <v>74</v>
      </c>
      <c r="N24" t="s">
        <v>279</v>
      </c>
      <c r="O24" t="s">
        <v>74</v>
      </c>
      <c r="P24" t="s">
        <v>74</v>
      </c>
      <c r="Q24" t="s">
        <v>74</v>
      </c>
      <c r="R24" t="s">
        <v>74</v>
      </c>
      <c r="S24" t="s">
        <v>74</v>
      </c>
      <c r="T24" t="s">
        <v>370</v>
      </c>
      <c r="U24" t="s">
        <v>371</v>
      </c>
      <c r="V24" t="s">
        <v>372</v>
      </c>
      <c r="W24" t="s">
        <v>373</v>
      </c>
      <c r="X24" t="s">
        <v>74</v>
      </c>
      <c r="Y24" t="s">
        <v>374</v>
      </c>
      <c r="Z24" t="s">
        <v>375</v>
      </c>
      <c r="AA24" t="s">
        <v>74</v>
      </c>
      <c r="AB24" t="s">
        <v>74</v>
      </c>
      <c r="AC24" t="s">
        <v>74</v>
      </c>
      <c r="AD24" t="s">
        <v>74</v>
      </c>
      <c r="AE24" t="s">
        <v>74</v>
      </c>
      <c r="AF24" t="s">
        <v>74</v>
      </c>
      <c r="AG24" t="s">
        <v>74</v>
      </c>
      <c r="AH24">
        <v>1</v>
      </c>
      <c r="AI24">
        <v>1</v>
      </c>
      <c r="AJ24" t="s">
        <v>74</v>
      </c>
      <c r="AK24" t="s">
        <v>74</v>
      </c>
      <c r="AL24" t="s">
        <v>74</v>
      </c>
      <c r="AM24" t="s">
        <v>74</v>
      </c>
      <c r="AN24" t="s">
        <v>74</v>
      </c>
      <c r="AO24" t="s">
        <v>74</v>
      </c>
      <c r="AP24" t="s">
        <v>74</v>
      </c>
      <c r="AQ24" t="s">
        <v>74</v>
      </c>
      <c r="AR24" t="s">
        <v>74</v>
      </c>
      <c r="AS24" t="s">
        <v>74</v>
      </c>
      <c r="AT24" t="s">
        <v>376</v>
      </c>
      <c r="AU24">
        <v>2024</v>
      </c>
      <c r="AV24" t="s">
        <v>74</v>
      </c>
      <c r="AW24" t="s">
        <v>74</v>
      </c>
      <c r="AX24" t="s">
        <v>74</v>
      </c>
      <c r="AY24" t="s">
        <v>74</v>
      </c>
      <c r="AZ24" t="s">
        <v>74</v>
      </c>
      <c r="BA24" t="s">
        <v>74</v>
      </c>
      <c r="BB24" t="s">
        <v>74</v>
      </c>
      <c r="BC24" t="s">
        <v>74</v>
      </c>
      <c r="BD24" t="s">
        <v>74</v>
      </c>
      <c r="BE24" t="s">
        <v>377</v>
      </c>
      <c r="BF24" t="str">
        <f>HYPERLINK("http://dx.doi.org/10.1002/adma.202310157","http://dx.doi.org/10.1002/adma.202310157")</f>
        <v>http://dx.doi.org/10.1002/adma.202310157</v>
      </c>
      <c r="BG24" t="s">
        <v>74</v>
      </c>
      <c r="BH24" t="s">
        <v>378</v>
      </c>
      <c r="BI24" t="s">
        <v>74</v>
      </c>
      <c r="BJ24" t="s">
        <v>74</v>
      </c>
      <c r="BK24" t="s">
        <v>74</v>
      </c>
      <c r="BL24" t="s">
        <v>105</v>
      </c>
      <c r="BM24" t="s">
        <v>74</v>
      </c>
      <c r="BN24" t="s">
        <v>74</v>
      </c>
      <c r="BO24" t="s">
        <v>74</v>
      </c>
      <c r="BP24" t="s">
        <v>74</v>
      </c>
      <c r="BQ24" t="s">
        <v>74</v>
      </c>
      <c r="BR24" t="s">
        <v>90</v>
      </c>
      <c r="BS24" t="s">
        <v>379</v>
      </c>
      <c r="BT24" t="str">
        <f>HYPERLINK("https%3A%2F%2Fwww.webofscience.com%2Fwos%2Fwoscc%2Ffull-record%2FWOS:001145462600001","View Full Record in Web of Science")</f>
        <v>View Full Record in Web of Science</v>
      </c>
    </row>
    <row r="25" spans="1:72" x14ac:dyDescent="0.25">
      <c r="A25" t="s">
        <v>72</v>
      </c>
      <c r="B25" t="s">
        <v>380</v>
      </c>
      <c r="C25" t="s">
        <v>74</v>
      </c>
      <c r="D25" t="s">
        <v>74</v>
      </c>
      <c r="E25" t="s">
        <v>74</v>
      </c>
      <c r="F25" t="s">
        <v>381</v>
      </c>
      <c r="G25" t="s">
        <v>74</v>
      </c>
      <c r="H25" t="s">
        <v>74</v>
      </c>
      <c r="I25" t="s">
        <v>382</v>
      </c>
      <c r="J25" t="s">
        <v>383</v>
      </c>
      <c r="K25" t="s">
        <v>74</v>
      </c>
      <c r="L25" t="s">
        <v>74</v>
      </c>
      <c r="M25" t="s">
        <v>74</v>
      </c>
      <c r="N25" t="s">
        <v>78</v>
      </c>
      <c r="O25" t="s">
        <v>74</v>
      </c>
      <c r="P25" t="s">
        <v>74</v>
      </c>
      <c r="Q25" t="s">
        <v>74</v>
      </c>
      <c r="R25" t="s">
        <v>74</v>
      </c>
      <c r="S25" t="s">
        <v>74</v>
      </c>
      <c r="T25" t="s">
        <v>384</v>
      </c>
      <c r="U25" t="s">
        <v>385</v>
      </c>
      <c r="V25" t="s">
        <v>386</v>
      </c>
      <c r="W25" t="s">
        <v>387</v>
      </c>
      <c r="X25" t="s">
        <v>74</v>
      </c>
      <c r="Y25" t="s">
        <v>388</v>
      </c>
      <c r="Z25" t="s">
        <v>389</v>
      </c>
      <c r="AA25" t="s">
        <v>74</v>
      </c>
      <c r="AB25" t="s">
        <v>74</v>
      </c>
      <c r="AC25" t="s">
        <v>74</v>
      </c>
      <c r="AD25" t="s">
        <v>74</v>
      </c>
      <c r="AE25" t="s">
        <v>74</v>
      </c>
      <c r="AF25" t="s">
        <v>74</v>
      </c>
      <c r="AG25" t="s">
        <v>74</v>
      </c>
      <c r="AH25">
        <v>136</v>
      </c>
      <c r="AI25">
        <v>142</v>
      </c>
      <c r="AJ25" t="s">
        <v>74</v>
      </c>
      <c r="AK25" t="s">
        <v>74</v>
      </c>
      <c r="AL25" t="s">
        <v>74</v>
      </c>
      <c r="AM25" t="s">
        <v>74</v>
      </c>
      <c r="AN25" t="s">
        <v>74</v>
      </c>
      <c r="AO25" t="s">
        <v>74</v>
      </c>
      <c r="AP25" t="s">
        <v>74</v>
      </c>
      <c r="AQ25" t="s">
        <v>74</v>
      </c>
      <c r="AR25" t="s">
        <v>74</v>
      </c>
      <c r="AS25" t="s">
        <v>74</v>
      </c>
      <c r="AT25" t="s">
        <v>323</v>
      </c>
      <c r="AU25">
        <v>2019</v>
      </c>
      <c r="AV25">
        <v>1</v>
      </c>
      <c r="AW25">
        <v>2</v>
      </c>
      <c r="AX25" t="s">
        <v>74</v>
      </c>
      <c r="AY25" t="s">
        <v>74</v>
      </c>
      <c r="AZ25" t="s">
        <v>74</v>
      </c>
      <c r="BA25" t="s">
        <v>74</v>
      </c>
      <c r="BB25">
        <v>183</v>
      </c>
      <c r="BC25">
        <v>210</v>
      </c>
      <c r="BD25" t="s">
        <v>74</v>
      </c>
      <c r="BE25" t="s">
        <v>390</v>
      </c>
      <c r="BF25" t="str">
        <f>HYPERLINK("http://dx.doi.org/10.1002/inf2.12012","http://dx.doi.org/10.1002/inf2.12012")</f>
        <v>http://dx.doi.org/10.1002/inf2.12012</v>
      </c>
      <c r="BG25" t="s">
        <v>74</v>
      </c>
      <c r="BH25" t="s">
        <v>74</v>
      </c>
      <c r="BI25" t="s">
        <v>74</v>
      </c>
      <c r="BJ25" t="s">
        <v>74</v>
      </c>
      <c r="BK25" t="s">
        <v>74</v>
      </c>
      <c r="BL25" t="s">
        <v>119</v>
      </c>
      <c r="BM25" t="s">
        <v>74</v>
      </c>
      <c r="BN25" t="s">
        <v>74</v>
      </c>
      <c r="BO25" t="s">
        <v>74</v>
      </c>
      <c r="BP25" t="s">
        <v>74</v>
      </c>
      <c r="BQ25" t="s">
        <v>74</v>
      </c>
      <c r="BR25" t="s">
        <v>90</v>
      </c>
      <c r="BS25" t="s">
        <v>391</v>
      </c>
      <c r="BT25" t="str">
        <f>HYPERLINK("https%3A%2F%2Fwww.webofscience.com%2Fwos%2Fwoscc%2Ffull-record%2FWOS:000554892900004","View Full Record in Web of Science")</f>
        <v>View Full Record in Web of Science</v>
      </c>
    </row>
    <row r="26" spans="1:72" x14ac:dyDescent="0.25">
      <c r="A26" t="s">
        <v>72</v>
      </c>
      <c r="B26" t="s">
        <v>392</v>
      </c>
      <c r="C26" t="s">
        <v>74</v>
      </c>
      <c r="D26" t="s">
        <v>74</v>
      </c>
      <c r="E26" t="s">
        <v>74</v>
      </c>
      <c r="F26" t="s">
        <v>393</v>
      </c>
      <c r="G26" t="s">
        <v>74</v>
      </c>
      <c r="H26" t="s">
        <v>74</v>
      </c>
      <c r="I26" t="s">
        <v>394</v>
      </c>
      <c r="J26" t="s">
        <v>251</v>
      </c>
      <c r="K26" t="s">
        <v>74</v>
      </c>
      <c r="L26" t="s">
        <v>74</v>
      </c>
      <c r="M26" t="s">
        <v>74</v>
      </c>
      <c r="N26" t="s">
        <v>136</v>
      </c>
      <c r="O26" t="s">
        <v>74</v>
      </c>
      <c r="P26" t="s">
        <v>74</v>
      </c>
      <c r="Q26" t="s">
        <v>74</v>
      </c>
      <c r="R26" t="s">
        <v>74</v>
      </c>
      <c r="S26" t="s">
        <v>74</v>
      </c>
      <c r="T26" t="s">
        <v>395</v>
      </c>
      <c r="U26" t="s">
        <v>396</v>
      </c>
      <c r="V26" t="s">
        <v>397</v>
      </c>
      <c r="W26" t="s">
        <v>398</v>
      </c>
      <c r="X26" t="s">
        <v>74</v>
      </c>
      <c r="Y26" t="s">
        <v>399</v>
      </c>
      <c r="Z26" t="s">
        <v>400</v>
      </c>
      <c r="AA26" t="s">
        <v>74</v>
      </c>
      <c r="AB26" t="s">
        <v>74</v>
      </c>
      <c r="AC26" t="s">
        <v>74</v>
      </c>
      <c r="AD26" t="s">
        <v>74</v>
      </c>
      <c r="AE26" t="s">
        <v>74</v>
      </c>
      <c r="AF26" t="s">
        <v>74</v>
      </c>
      <c r="AG26" t="s">
        <v>74</v>
      </c>
      <c r="AH26">
        <v>23</v>
      </c>
      <c r="AI26">
        <v>25</v>
      </c>
      <c r="AJ26" t="s">
        <v>74</v>
      </c>
      <c r="AK26" t="s">
        <v>74</v>
      </c>
      <c r="AL26" t="s">
        <v>74</v>
      </c>
      <c r="AM26" t="s">
        <v>74</v>
      </c>
      <c r="AN26" t="s">
        <v>74</v>
      </c>
      <c r="AO26" t="s">
        <v>74</v>
      </c>
      <c r="AP26" t="s">
        <v>74</v>
      </c>
      <c r="AQ26" t="s">
        <v>74</v>
      </c>
      <c r="AR26" t="s">
        <v>74</v>
      </c>
      <c r="AS26" t="s">
        <v>74</v>
      </c>
      <c r="AT26" t="s">
        <v>258</v>
      </c>
      <c r="AU26">
        <v>2022</v>
      </c>
      <c r="AV26">
        <v>34</v>
      </c>
      <c r="AW26">
        <v>21</v>
      </c>
      <c r="AX26" t="s">
        <v>74</v>
      </c>
      <c r="AY26" t="s">
        <v>74</v>
      </c>
      <c r="AZ26" t="s">
        <v>74</v>
      </c>
      <c r="BA26" t="s">
        <v>74</v>
      </c>
      <c r="BB26" t="s">
        <v>74</v>
      </c>
      <c r="BC26" t="s">
        <v>74</v>
      </c>
      <c r="BD26">
        <v>2110703</v>
      </c>
      <c r="BE26" t="s">
        <v>401</v>
      </c>
      <c r="BF26" t="str">
        <f>HYPERLINK("http://dx.doi.org/10.1002/adma.202110703","http://dx.doi.org/10.1002/adma.202110703")</f>
        <v>http://dx.doi.org/10.1002/adma.202110703</v>
      </c>
      <c r="BG26" t="s">
        <v>74</v>
      </c>
      <c r="BH26" t="s">
        <v>260</v>
      </c>
      <c r="BI26" t="s">
        <v>74</v>
      </c>
      <c r="BJ26" t="s">
        <v>74</v>
      </c>
      <c r="BK26" t="s">
        <v>74</v>
      </c>
      <c r="BL26" t="s">
        <v>105</v>
      </c>
      <c r="BM26" t="s">
        <v>74</v>
      </c>
      <c r="BN26" t="s">
        <v>74</v>
      </c>
      <c r="BO26" t="s">
        <v>74</v>
      </c>
      <c r="BP26" t="s">
        <v>74</v>
      </c>
      <c r="BQ26" t="s">
        <v>74</v>
      </c>
      <c r="BR26" t="s">
        <v>90</v>
      </c>
      <c r="BS26" t="s">
        <v>402</v>
      </c>
      <c r="BT26" t="str">
        <f>HYPERLINK("https%3A%2F%2Fwww.webofscience.com%2Fwos%2Fwoscc%2Ffull-record%2FWOS:000789552000001","View Full Record in Web of Science")</f>
        <v>View Full Record in Web of Science</v>
      </c>
    </row>
    <row r="27" spans="1:72" x14ac:dyDescent="0.25">
      <c r="A27" t="s">
        <v>72</v>
      </c>
      <c r="B27" t="s">
        <v>403</v>
      </c>
      <c r="C27" t="s">
        <v>74</v>
      </c>
      <c r="D27" t="s">
        <v>74</v>
      </c>
      <c r="E27" t="s">
        <v>74</v>
      </c>
      <c r="F27" t="s">
        <v>404</v>
      </c>
      <c r="G27" t="s">
        <v>74</v>
      </c>
      <c r="H27" t="s">
        <v>74</v>
      </c>
      <c r="I27" t="s">
        <v>405</v>
      </c>
      <c r="J27" t="s">
        <v>251</v>
      </c>
      <c r="K27" t="s">
        <v>74</v>
      </c>
      <c r="L27" t="s">
        <v>74</v>
      </c>
      <c r="M27" t="s">
        <v>74</v>
      </c>
      <c r="N27" t="s">
        <v>136</v>
      </c>
      <c r="O27" t="s">
        <v>74</v>
      </c>
      <c r="P27" t="s">
        <v>74</v>
      </c>
      <c r="Q27" t="s">
        <v>74</v>
      </c>
      <c r="R27" t="s">
        <v>74</v>
      </c>
      <c r="S27" t="s">
        <v>74</v>
      </c>
      <c r="T27" t="s">
        <v>406</v>
      </c>
      <c r="U27" t="s">
        <v>407</v>
      </c>
      <c r="V27" t="s">
        <v>408</v>
      </c>
      <c r="W27" t="s">
        <v>409</v>
      </c>
      <c r="X27" t="s">
        <v>74</v>
      </c>
      <c r="Y27" t="s">
        <v>410</v>
      </c>
      <c r="Z27" t="s">
        <v>411</v>
      </c>
      <c r="AA27" t="s">
        <v>74</v>
      </c>
      <c r="AB27" t="s">
        <v>74</v>
      </c>
      <c r="AC27" t="s">
        <v>74</v>
      </c>
      <c r="AD27" t="s">
        <v>74</v>
      </c>
      <c r="AE27" t="s">
        <v>74</v>
      </c>
      <c r="AF27" t="s">
        <v>74</v>
      </c>
      <c r="AG27" t="s">
        <v>74</v>
      </c>
      <c r="AH27">
        <v>191</v>
      </c>
      <c r="AI27">
        <v>198</v>
      </c>
      <c r="AJ27" t="s">
        <v>74</v>
      </c>
      <c r="AK27" t="s">
        <v>74</v>
      </c>
      <c r="AL27" t="s">
        <v>74</v>
      </c>
      <c r="AM27" t="s">
        <v>74</v>
      </c>
      <c r="AN27" t="s">
        <v>74</v>
      </c>
      <c r="AO27" t="s">
        <v>74</v>
      </c>
      <c r="AP27" t="s">
        <v>74</v>
      </c>
      <c r="AQ27" t="s">
        <v>74</v>
      </c>
      <c r="AR27" t="s">
        <v>74</v>
      </c>
      <c r="AS27" t="s">
        <v>74</v>
      </c>
      <c r="AT27" t="s">
        <v>412</v>
      </c>
      <c r="AU27">
        <v>2019</v>
      </c>
      <c r="AV27">
        <v>31</v>
      </c>
      <c r="AW27">
        <v>2</v>
      </c>
      <c r="AX27" t="s">
        <v>74</v>
      </c>
      <c r="AY27" t="s">
        <v>74</v>
      </c>
      <c r="AZ27" t="s">
        <v>74</v>
      </c>
      <c r="BA27" t="s">
        <v>74</v>
      </c>
      <c r="BB27" t="s">
        <v>74</v>
      </c>
      <c r="BC27" t="s">
        <v>74</v>
      </c>
      <c r="BD27">
        <v>1805544</v>
      </c>
      <c r="BE27" t="s">
        <v>413</v>
      </c>
      <c r="BF27" t="str">
        <f>HYPERLINK("http://dx.doi.org/10.1002/adma.201805544","http://dx.doi.org/10.1002/adma.201805544")</f>
        <v>http://dx.doi.org/10.1002/adma.201805544</v>
      </c>
      <c r="BG27" t="s">
        <v>74</v>
      </c>
      <c r="BH27" t="s">
        <v>74</v>
      </c>
      <c r="BI27" t="s">
        <v>74</v>
      </c>
      <c r="BJ27" t="s">
        <v>74</v>
      </c>
      <c r="BK27" t="s">
        <v>74</v>
      </c>
      <c r="BL27" t="s">
        <v>105</v>
      </c>
      <c r="BM27" t="s">
        <v>74</v>
      </c>
      <c r="BN27" t="s">
        <v>74</v>
      </c>
      <c r="BO27" t="s">
        <v>74</v>
      </c>
      <c r="BP27" t="s">
        <v>74</v>
      </c>
      <c r="BQ27" t="s">
        <v>74</v>
      </c>
      <c r="BR27" t="s">
        <v>90</v>
      </c>
      <c r="BS27" t="s">
        <v>414</v>
      </c>
      <c r="BT27" t="str">
        <f>HYPERLINK("https%3A%2F%2Fwww.webofscience.com%2Fwos%2Fwoscc%2Ffull-record%2FWOS:000455111100021","View Full Record in Web of Science")</f>
        <v>View Full Record in Web of Science</v>
      </c>
    </row>
    <row r="28" spans="1:72" x14ac:dyDescent="0.25">
      <c r="A28" t="s">
        <v>72</v>
      </c>
      <c r="B28" t="s">
        <v>415</v>
      </c>
      <c r="C28" t="s">
        <v>74</v>
      </c>
      <c r="D28" t="s">
        <v>74</v>
      </c>
      <c r="E28" t="s">
        <v>74</v>
      </c>
      <c r="F28" t="s">
        <v>416</v>
      </c>
      <c r="G28" t="s">
        <v>74</v>
      </c>
      <c r="H28" t="s">
        <v>74</v>
      </c>
      <c r="I28" t="s">
        <v>417</v>
      </c>
      <c r="J28" t="s">
        <v>418</v>
      </c>
      <c r="K28" t="s">
        <v>74</v>
      </c>
      <c r="L28" t="s">
        <v>74</v>
      </c>
      <c r="M28" t="s">
        <v>74</v>
      </c>
      <c r="N28" t="s">
        <v>136</v>
      </c>
      <c r="O28" t="s">
        <v>74</v>
      </c>
      <c r="P28" t="s">
        <v>74</v>
      </c>
      <c r="Q28" t="s">
        <v>74</v>
      </c>
      <c r="R28" t="s">
        <v>74</v>
      </c>
      <c r="S28" t="s">
        <v>74</v>
      </c>
      <c r="T28" t="s">
        <v>419</v>
      </c>
      <c r="U28" t="s">
        <v>420</v>
      </c>
      <c r="V28" t="s">
        <v>421</v>
      </c>
      <c r="W28" t="s">
        <v>422</v>
      </c>
      <c r="X28" t="s">
        <v>74</v>
      </c>
      <c r="Y28" t="s">
        <v>423</v>
      </c>
      <c r="Z28" t="s">
        <v>424</v>
      </c>
      <c r="AA28" t="s">
        <v>74</v>
      </c>
      <c r="AB28" t="s">
        <v>74</v>
      </c>
      <c r="AC28" t="s">
        <v>74</v>
      </c>
      <c r="AD28" t="s">
        <v>74</v>
      </c>
      <c r="AE28" t="s">
        <v>74</v>
      </c>
      <c r="AF28" t="s">
        <v>74</v>
      </c>
      <c r="AG28" t="s">
        <v>74</v>
      </c>
      <c r="AH28">
        <v>0</v>
      </c>
      <c r="AI28">
        <v>0</v>
      </c>
      <c r="AJ28" t="s">
        <v>74</v>
      </c>
      <c r="AK28" t="s">
        <v>74</v>
      </c>
      <c r="AL28" t="s">
        <v>74</v>
      </c>
      <c r="AM28" t="s">
        <v>74</v>
      </c>
      <c r="AN28" t="s">
        <v>74</v>
      </c>
      <c r="AO28" t="s">
        <v>74</v>
      </c>
      <c r="AP28" t="s">
        <v>74</v>
      </c>
      <c r="AQ28" t="s">
        <v>74</v>
      </c>
      <c r="AR28" t="s">
        <v>74</v>
      </c>
      <c r="AS28" t="s">
        <v>74</v>
      </c>
      <c r="AT28" t="s">
        <v>425</v>
      </c>
      <c r="AU28">
        <v>2024</v>
      </c>
      <c r="AV28">
        <v>63</v>
      </c>
      <c r="AW28">
        <v>18</v>
      </c>
      <c r="AX28" t="s">
        <v>74</v>
      </c>
      <c r="AY28" t="s">
        <v>74</v>
      </c>
      <c r="AZ28" t="s">
        <v>74</v>
      </c>
      <c r="BA28" t="s">
        <v>74</v>
      </c>
      <c r="BB28" t="s">
        <v>74</v>
      </c>
      <c r="BC28" t="s">
        <v>74</v>
      </c>
      <c r="BD28" t="s">
        <v>74</v>
      </c>
      <c r="BE28" t="s">
        <v>426</v>
      </c>
      <c r="BF28" t="str">
        <f>HYPERLINK("http://dx.doi.org/10.1002/anie.202401773","http://dx.doi.org/10.1002/anie.202401773")</f>
        <v>http://dx.doi.org/10.1002/anie.202401773</v>
      </c>
      <c r="BG28" t="s">
        <v>74</v>
      </c>
      <c r="BH28" t="s">
        <v>427</v>
      </c>
      <c r="BI28" t="s">
        <v>74</v>
      </c>
      <c r="BJ28" t="s">
        <v>74</v>
      </c>
      <c r="BK28" t="s">
        <v>74</v>
      </c>
      <c r="BL28" t="s">
        <v>428</v>
      </c>
      <c r="BM28" t="s">
        <v>74</v>
      </c>
      <c r="BN28" t="s">
        <v>74</v>
      </c>
      <c r="BO28" t="s">
        <v>74</v>
      </c>
      <c r="BP28" t="s">
        <v>74</v>
      </c>
      <c r="BQ28" t="s">
        <v>74</v>
      </c>
      <c r="BR28" t="s">
        <v>90</v>
      </c>
      <c r="BS28" t="s">
        <v>429</v>
      </c>
      <c r="BT28" t="str">
        <f>HYPERLINK("https%3A%2F%2Fwww.webofscience.com%2Fwos%2Fwoscc%2Ffull-record%2FWOS:001187013400001","View Full Record in Web of Science")</f>
        <v>View Full Record in Web of Science</v>
      </c>
    </row>
    <row r="29" spans="1:72" x14ac:dyDescent="0.25">
      <c r="A29" t="s">
        <v>72</v>
      </c>
      <c r="B29" t="s">
        <v>430</v>
      </c>
      <c r="C29" t="s">
        <v>74</v>
      </c>
      <c r="D29" t="s">
        <v>74</v>
      </c>
      <c r="E29" t="s">
        <v>74</v>
      </c>
      <c r="F29" t="s">
        <v>431</v>
      </c>
      <c r="G29" t="s">
        <v>74</v>
      </c>
      <c r="H29" t="s">
        <v>74</v>
      </c>
      <c r="I29" t="s">
        <v>432</v>
      </c>
      <c r="J29" t="s">
        <v>433</v>
      </c>
      <c r="K29" t="s">
        <v>74</v>
      </c>
      <c r="L29" t="s">
        <v>74</v>
      </c>
      <c r="M29" t="s">
        <v>74</v>
      </c>
      <c r="N29" t="s">
        <v>136</v>
      </c>
      <c r="O29" t="s">
        <v>74</v>
      </c>
      <c r="P29" t="s">
        <v>74</v>
      </c>
      <c r="Q29" t="s">
        <v>74</v>
      </c>
      <c r="R29" t="s">
        <v>74</v>
      </c>
      <c r="S29" t="s">
        <v>74</v>
      </c>
      <c r="T29" t="s">
        <v>74</v>
      </c>
      <c r="U29" t="s">
        <v>434</v>
      </c>
      <c r="V29" t="s">
        <v>435</v>
      </c>
      <c r="W29" t="s">
        <v>436</v>
      </c>
      <c r="X29" t="s">
        <v>74</v>
      </c>
      <c r="Y29" t="s">
        <v>437</v>
      </c>
      <c r="Z29" t="s">
        <v>438</v>
      </c>
      <c r="AA29" t="s">
        <v>74</v>
      </c>
      <c r="AB29" t="s">
        <v>74</v>
      </c>
      <c r="AC29" t="s">
        <v>74</v>
      </c>
      <c r="AD29" t="s">
        <v>74</v>
      </c>
      <c r="AE29" t="s">
        <v>74</v>
      </c>
      <c r="AF29" t="s">
        <v>74</v>
      </c>
      <c r="AG29" t="s">
        <v>74</v>
      </c>
      <c r="AH29">
        <v>54</v>
      </c>
      <c r="AI29">
        <v>60</v>
      </c>
      <c r="AJ29" t="s">
        <v>74</v>
      </c>
      <c r="AK29" t="s">
        <v>74</v>
      </c>
      <c r="AL29" t="s">
        <v>74</v>
      </c>
      <c r="AM29" t="s">
        <v>74</v>
      </c>
      <c r="AN29" t="s">
        <v>74</v>
      </c>
      <c r="AO29" t="s">
        <v>74</v>
      </c>
      <c r="AP29" t="s">
        <v>74</v>
      </c>
      <c r="AQ29" t="s">
        <v>74</v>
      </c>
      <c r="AR29" t="s">
        <v>74</v>
      </c>
      <c r="AS29" t="s">
        <v>74</v>
      </c>
      <c r="AT29" t="s">
        <v>439</v>
      </c>
      <c r="AU29">
        <v>2020</v>
      </c>
      <c r="AV29">
        <v>2</v>
      </c>
      <c r="AW29">
        <v>3</v>
      </c>
      <c r="AX29" t="s">
        <v>74</v>
      </c>
      <c r="AY29" t="s">
        <v>74</v>
      </c>
      <c r="AZ29" t="s">
        <v>74</v>
      </c>
      <c r="BA29" t="s">
        <v>74</v>
      </c>
      <c r="BB29">
        <v>254</v>
      </c>
      <c r="BC29">
        <v>260</v>
      </c>
      <c r="BD29" t="s">
        <v>74</v>
      </c>
      <c r="BE29" t="s">
        <v>440</v>
      </c>
      <c r="BF29" t="str">
        <f>HYPERLINK("http://dx.doi.org/10.1021/acsmaterialslett.9b00501","http://dx.doi.org/10.1021/acsmaterialslett.9b00501")</f>
        <v>http://dx.doi.org/10.1021/acsmaterialslett.9b00501</v>
      </c>
      <c r="BG29" t="s">
        <v>74</v>
      </c>
      <c r="BH29" t="s">
        <v>74</v>
      </c>
      <c r="BI29" t="s">
        <v>74</v>
      </c>
      <c r="BJ29" t="s">
        <v>74</v>
      </c>
      <c r="BK29" t="s">
        <v>74</v>
      </c>
      <c r="BL29" t="s">
        <v>119</v>
      </c>
      <c r="BM29" t="s">
        <v>74</v>
      </c>
      <c r="BN29" t="s">
        <v>74</v>
      </c>
      <c r="BO29" t="s">
        <v>74</v>
      </c>
      <c r="BP29" t="s">
        <v>74</v>
      </c>
      <c r="BQ29" t="s">
        <v>74</v>
      </c>
      <c r="BR29" t="s">
        <v>90</v>
      </c>
      <c r="BS29" t="s">
        <v>441</v>
      </c>
      <c r="BT29" t="str">
        <f>HYPERLINK("https%3A%2F%2Fwww.webofscience.com%2Fwos%2Fwoscc%2Ffull-record%2FWOS:000526387200007","View Full Record in Web of Science")</f>
        <v>View Full Record in Web of Science</v>
      </c>
    </row>
    <row r="30" spans="1:72" x14ac:dyDescent="0.25">
      <c r="A30" t="s">
        <v>72</v>
      </c>
      <c r="B30" t="s">
        <v>442</v>
      </c>
      <c r="C30" t="s">
        <v>74</v>
      </c>
      <c r="D30" t="s">
        <v>74</v>
      </c>
      <c r="E30" t="s">
        <v>74</v>
      </c>
      <c r="F30" t="s">
        <v>443</v>
      </c>
      <c r="G30" t="s">
        <v>74</v>
      </c>
      <c r="H30" t="s">
        <v>74</v>
      </c>
      <c r="I30" t="s">
        <v>444</v>
      </c>
      <c r="J30" t="s">
        <v>445</v>
      </c>
      <c r="K30" t="s">
        <v>74</v>
      </c>
      <c r="L30" t="s">
        <v>74</v>
      </c>
      <c r="M30" t="s">
        <v>74</v>
      </c>
      <c r="N30" t="s">
        <v>136</v>
      </c>
      <c r="O30" t="s">
        <v>74</v>
      </c>
      <c r="P30" t="s">
        <v>74</v>
      </c>
      <c r="Q30" t="s">
        <v>74</v>
      </c>
      <c r="R30" t="s">
        <v>74</v>
      </c>
      <c r="S30" t="s">
        <v>74</v>
      </c>
      <c r="T30" t="s">
        <v>446</v>
      </c>
      <c r="U30" t="s">
        <v>447</v>
      </c>
      <c r="V30" t="s">
        <v>448</v>
      </c>
      <c r="W30" t="s">
        <v>449</v>
      </c>
      <c r="X30" t="s">
        <v>74</v>
      </c>
      <c r="Y30" t="s">
        <v>450</v>
      </c>
      <c r="Z30" t="s">
        <v>451</v>
      </c>
      <c r="AA30" t="s">
        <v>74</v>
      </c>
      <c r="AB30" t="s">
        <v>74</v>
      </c>
      <c r="AC30" t="s">
        <v>74</v>
      </c>
      <c r="AD30" t="s">
        <v>74</v>
      </c>
      <c r="AE30" t="s">
        <v>74</v>
      </c>
      <c r="AF30" t="s">
        <v>74</v>
      </c>
      <c r="AG30" t="s">
        <v>74</v>
      </c>
      <c r="AH30">
        <v>14</v>
      </c>
      <c r="AI30">
        <v>16</v>
      </c>
      <c r="AJ30" t="s">
        <v>74</v>
      </c>
      <c r="AK30" t="s">
        <v>74</v>
      </c>
      <c r="AL30" t="s">
        <v>74</v>
      </c>
      <c r="AM30" t="s">
        <v>74</v>
      </c>
      <c r="AN30" t="s">
        <v>74</v>
      </c>
      <c r="AO30" t="s">
        <v>74</v>
      </c>
      <c r="AP30" t="s">
        <v>74</v>
      </c>
      <c r="AQ30" t="s">
        <v>74</v>
      </c>
      <c r="AR30" t="s">
        <v>74</v>
      </c>
      <c r="AS30" t="s">
        <v>74</v>
      </c>
      <c r="AT30" t="s">
        <v>85</v>
      </c>
      <c r="AU30">
        <v>2023</v>
      </c>
      <c r="AV30">
        <v>16</v>
      </c>
      <c r="AW30">
        <v>7</v>
      </c>
      <c r="AX30" t="s">
        <v>74</v>
      </c>
      <c r="AY30" t="s">
        <v>74</v>
      </c>
      <c r="AZ30" t="s">
        <v>74</v>
      </c>
      <c r="BA30" t="s">
        <v>74</v>
      </c>
      <c r="BB30">
        <v>10206</v>
      </c>
      <c r="BC30">
        <v>10214</v>
      </c>
      <c r="BD30" t="s">
        <v>74</v>
      </c>
      <c r="BE30" t="s">
        <v>452</v>
      </c>
      <c r="BF30" t="str">
        <f>HYPERLINK("http://dx.doi.org/10.1007/s12274-023-5633-y","http://dx.doi.org/10.1007/s12274-023-5633-y")</f>
        <v>http://dx.doi.org/10.1007/s12274-023-5633-y</v>
      </c>
      <c r="BG30" t="s">
        <v>74</v>
      </c>
      <c r="BH30" t="s">
        <v>326</v>
      </c>
      <c r="BI30" t="s">
        <v>74</v>
      </c>
      <c r="BJ30" t="s">
        <v>74</v>
      </c>
      <c r="BK30" t="s">
        <v>74</v>
      </c>
      <c r="BL30" t="s">
        <v>105</v>
      </c>
      <c r="BM30" t="s">
        <v>74</v>
      </c>
      <c r="BN30" t="s">
        <v>74</v>
      </c>
      <c r="BO30" t="s">
        <v>74</v>
      </c>
      <c r="BP30" t="s">
        <v>74</v>
      </c>
      <c r="BQ30" t="s">
        <v>74</v>
      </c>
      <c r="BR30" t="s">
        <v>90</v>
      </c>
      <c r="BS30" t="s">
        <v>453</v>
      </c>
      <c r="BT30" t="str">
        <f>HYPERLINK("https%3A%2F%2Fwww.webofscience.com%2Fwos%2Fwoscc%2Ffull-record%2FWOS:000977019800005","View Full Record in Web of Science")</f>
        <v>View Full Record in Web of Science</v>
      </c>
    </row>
    <row r="31" spans="1:72" x14ac:dyDescent="0.25">
      <c r="A31" t="s">
        <v>72</v>
      </c>
      <c r="B31" t="s">
        <v>454</v>
      </c>
      <c r="C31" t="s">
        <v>74</v>
      </c>
      <c r="D31" t="s">
        <v>74</v>
      </c>
      <c r="E31" t="s">
        <v>74</v>
      </c>
      <c r="F31" t="s">
        <v>455</v>
      </c>
      <c r="G31" t="s">
        <v>74</v>
      </c>
      <c r="H31" t="s">
        <v>74</v>
      </c>
      <c r="I31" t="s">
        <v>456</v>
      </c>
      <c r="J31" t="s">
        <v>457</v>
      </c>
      <c r="K31" t="s">
        <v>74</v>
      </c>
      <c r="L31" t="s">
        <v>74</v>
      </c>
      <c r="M31" t="s">
        <v>74</v>
      </c>
      <c r="N31" t="s">
        <v>136</v>
      </c>
      <c r="O31" t="s">
        <v>74</v>
      </c>
      <c r="P31" t="s">
        <v>74</v>
      </c>
      <c r="Q31" t="s">
        <v>74</v>
      </c>
      <c r="R31" t="s">
        <v>74</v>
      </c>
      <c r="S31" t="s">
        <v>74</v>
      </c>
      <c r="T31" t="s">
        <v>458</v>
      </c>
      <c r="U31" t="s">
        <v>459</v>
      </c>
      <c r="V31" t="s">
        <v>460</v>
      </c>
      <c r="W31" t="s">
        <v>461</v>
      </c>
      <c r="X31" t="s">
        <v>74</v>
      </c>
      <c r="Y31" t="s">
        <v>462</v>
      </c>
      <c r="Z31" t="s">
        <v>438</v>
      </c>
      <c r="AA31" t="s">
        <v>74</v>
      </c>
      <c r="AB31" t="s">
        <v>74</v>
      </c>
      <c r="AC31" t="s">
        <v>74</v>
      </c>
      <c r="AD31" t="s">
        <v>74</v>
      </c>
      <c r="AE31" t="s">
        <v>74</v>
      </c>
      <c r="AF31" t="s">
        <v>74</v>
      </c>
      <c r="AG31" t="s">
        <v>74</v>
      </c>
      <c r="AH31">
        <v>74</v>
      </c>
      <c r="AI31">
        <v>79</v>
      </c>
      <c r="AJ31" t="s">
        <v>74</v>
      </c>
      <c r="AK31" t="s">
        <v>74</v>
      </c>
      <c r="AL31" t="s">
        <v>74</v>
      </c>
      <c r="AM31" t="s">
        <v>74</v>
      </c>
      <c r="AN31" t="s">
        <v>74</v>
      </c>
      <c r="AO31" t="s">
        <v>74</v>
      </c>
      <c r="AP31" t="s">
        <v>74</v>
      </c>
      <c r="AQ31" t="s">
        <v>74</v>
      </c>
      <c r="AR31" t="s">
        <v>74</v>
      </c>
      <c r="AS31" t="s">
        <v>74</v>
      </c>
      <c r="AT31" t="s">
        <v>463</v>
      </c>
      <c r="AU31">
        <v>2019</v>
      </c>
      <c r="AV31">
        <v>11</v>
      </c>
      <c r="AW31">
        <v>31</v>
      </c>
      <c r="AX31" t="s">
        <v>74</v>
      </c>
      <c r="AY31" t="s">
        <v>74</v>
      </c>
      <c r="AZ31" t="s">
        <v>74</v>
      </c>
      <c r="BA31" t="s">
        <v>74</v>
      </c>
      <c r="BB31">
        <v>28138</v>
      </c>
      <c r="BC31">
        <v>28144</v>
      </c>
      <c r="BD31" t="s">
        <v>74</v>
      </c>
      <c r="BE31" t="s">
        <v>464</v>
      </c>
      <c r="BF31" t="str">
        <f>HYPERLINK("http://dx.doi.org/10.1021/acsami.9b11370","http://dx.doi.org/10.1021/acsami.9b11370")</f>
        <v>http://dx.doi.org/10.1021/acsami.9b11370</v>
      </c>
      <c r="BG31" t="s">
        <v>74</v>
      </c>
      <c r="BH31" t="s">
        <v>74</v>
      </c>
      <c r="BI31" t="s">
        <v>74</v>
      </c>
      <c r="BJ31" t="s">
        <v>74</v>
      </c>
      <c r="BK31" t="s">
        <v>74</v>
      </c>
      <c r="BL31" t="s">
        <v>182</v>
      </c>
      <c r="BM31" t="s">
        <v>74</v>
      </c>
      <c r="BN31" t="s">
        <v>74</v>
      </c>
      <c r="BO31" t="s">
        <v>74</v>
      </c>
      <c r="BP31" t="s">
        <v>74</v>
      </c>
      <c r="BQ31" t="s">
        <v>74</v>
      </c>
      <c r="BR31" t="s">
        <v>90</v>
      </c>
      <c r="BS31" t="s">
        <v>465</v>
      </c>
      <c r="BT31" t="str">
        <f>HYPERLINK("https%3A%2F%2Fwww.webofscience.com%2Fwos%2Fwoscc%2Ffull-record%2FWOS:000480498600071","View Full Record in Web of Science")</f>
        <v>View Full Record in Web of Science</v>
      </c>
    </row>
    <row r="32" spans="1:72" x14ac:dyDescent="0.25">
      <c r="A32" t="s">
        <v>72</v>
      </c>
      <c r="B32" t="s">
        <v>466</v>
      </c>
      <c r="C32" t="s">
        <v>74</v>
      </c>
      <c r="D32" t="s">
        <v>74</v>
      </c>
      <c r="E32" t="s">
        <v>74</v>
      </c>
      <c r="F32" t="s">
        <v>467</v>
      </c>
      <c r="G32" t="s">
        <v>74</v>
      </c>
      <c r="H32" t="s">
        <v>74</v>
      </c>
      <c r="I32" t="s">
        <v>468</v>
      </c>
      <c r="J32" t="s">
        <v>213</v>
      </c>
      <c r="K32" t="s">
        <v>74</v>
      </c>
      <c r="L32" t="s">
        <v>74</v>
      </c>
      <c r="M32" t="s">
        <v>74</v>
      </c>
      <c r="N32" t="s">
        <v>136</v>
      </c>
      <c r="O32" t="s">
        <v>74</v>
      </c>
      <c r="P32" t="s">
        <v>74</v>
      </c>
      <c r="Q32" t="s">
        <v>74</v>
      </c>
      <c r="R32" t="s">
        <v>74</v>
      </c>
      <c r="S32" t="s">
        <v>74</v>
      </c>
      <c r="T32" t="s">
        <v>469</v>
      </c>
      <c r="U32" t="s">
        <v>470</v>
      </c>
      <c r="V32" t="s">
        <v>471</v>
      </c>
      <c r="W32" t="s">
        <v>472</v>
      </c>
      <c r="X32" t="s">
        <v>74</v>
      </c>
      <c r="Y32" t="s">
        <v>473</v>
      </c>
      <c r="Z32" t="s">
        <v>474</v>
      </c>
      <c r="AA32" t="s">
        <v>74</v>
      </c>
      <c r="AB32" t="s">
        <v>74</v>
      </c>
      <c r="AC32" t="s">
        <v>74</v>
      </c>
      <c r="AD32" t="s">
        <v>74</v>
      </c>
      <c r="AE32" t="s">
        <v>74</v>
      </c>
      <c r="AF32" t="s">
        <v>74</v>
      </c>
      <c r="AG32" t="s">
        <v>74</v>
      </c>
      <c r="AH32">
        <v>5</v>
      </c>
      <c r="AI32">
        <v>5</v>
      </c>
      <c r="AJ32" t="s">
        <v>74</v>
      </c>
      <c r="AK32" t="s">
        <v>74</v>
      </c>
      <c r="AL32" t="s">
        <v>74</v>
      </c>
      <c r="AM32" t="s">
        <v>74</v>
      </c>
      <c r="AN32" t="s">
        <v>74</v>
      </c>
      <c r="AO32" t="s">
        <v>74</v>
      </c>
      <c r="AP32" t="s">
        <v>74</v>
      </c>
      <c r="AQ32" t="s">
        <v>74</v>
      </c>
      <c r="AR32" t="s">
        <v>74</v>
      </c>
      <c r="AS32" t="s">
        <v>74</v>
      </c>
      <c r="AT32" t="s">
        <v>219</v>
      </c>
      <c r="AU32">
        <v>2023</v>
      </c>
      <c r="AV32">
        <v>3</v>
      </c>
      <c r="AW32">
        <v>2</v>
      </c>
      <c r="AX32" t="s">
        <v>74</v>
      </c>
      <c r="AY32" t="s">
        <v>74</v>
      </c>
      <c r="AZ32" t="s">
        <v>74</v>
      </c>
      <c r="BA32" t="s">
        <v>74</v>
      </c>
      <c r="BB32" t="s">
        <v>74</v>
      </c>
      <c r="BC32" t="s">
        <v>74</v>
      </c>
      <c r="BD32">
        <v>23002</v>
      </c>
      <c r="BE32" t="s">
        <v>475</v>
      </c>
      <c r="BF32" t="str">
        <f>HYPERLINK("http://dx.doi.org/10.1088/2634-4386/acc683","http://dx.doi.org/10.1088/2634-4386/acc683")</f>
        <v>http://dx.doi.org/10.1088/2634-4386/acc683</v>
      </c>
      <c r="BG32" t="s">
        <v>74</v>
      </c>
      <c r="BH32" t="s">
        <v>74</v>
      </c>
      <c r="BI32" t="s">
        <v>74</v>
      </c>
      <c r="BJ32" t="s">
        <v>74</v>
      </c>
      <c r="BK32" t="s">
        <v>74</v>
      </c>
      <c r="BL32" t="s">
        <v>221</v>
      </c>
      <c r="BM32" t="s">
        <v>74</v>
      </c>
      <c r="BN32" t="s">
        <v>74</v>
      </c>
      <c r="BO32" t="s">
        <v>74</v>
      </c>
      <c r="BP32" t="s">
        <v>74</v>
      </c>
      <c r="BQ32" t="s">
        <v>74</v>
      </c>
      <c r="BR32" t="s">
        <v>90</v>
      </c>
      <c r="BS32" t="s">
        <v>476</v>
      </c>
      <c r="BT32" t="str">
        <f>HYPERLINK("https%3A%2F%2Fwww.webofscience.com%2Fwos%2Fwoscc%2Ffull-record%2FWOS:001066413200001","View Full Record in Web of Science")</f>
        <v>View Full Record in Web of Science</v>
      </c>
    </row>
    <row r="33" spans="1:72" x14ac:dyDescent="0.25">
      <c r="A33" t="s">
        <v>72</v>
      </c>
      <c r="B33" t="s">
        <v>477</v>
      </c>
      <c r="C33" t="s">
        <v>74</v>
      </c>
      <c r="D33" t="s">
        <v>74</v>
      </c>
      <c r="E33" t="s">
        <v>74</v>
      </c>
      <c r="F33" t="s">
        <v>478</v>
      </c>
      <c r="G33" t="s">
        <v>74</v>
      </c>
      <c r="H33" t="s">
        <v>74</v>
      </c>
      <c r="I33" t="s">
        <v>479</v>
      </c>
      <c r="J33" t="s">
        <v>480</v>
      </c>
      <c r="K33" t="s">
        <v>74</v>
      </c>
      <c r="L33" t="s">
        <v>74</v>
      </c>
      <c r="M33" t="s">
        <v>74</v>
      </c>
      <c r="N33" t="s">
        <v>136</v>
      </c>
      <c r="O33" t="s">
        <v>74</v>
      </c>
      <c r="P33" t="s">
        <v>74</v>
      </c>
      <c r="Q33" t="s">
        <v>74</v>
      </c>
      <c r="R33" t="s">
        <v>74</v>
      </c>
      <c r="S33" t="s">
        <v>74</v>
      </c>
      <c r="T33" t="s">
        <v>74</v>
      </c>
      <c r="U33" t="s">
        <v>481</v>
      </c>
      <c r="V33" t="s">
        <v>482</v>
      </c>
      <c r="W33" t="s">
        <v>483</v>
      </c>
      <c r="X33" t="s">
        <v>74</v>
      </c>
      <c r="Y33" t="s">
        <v>484</v>
      </c>
      <c r="Z33" t="s">
        <v>485</v>
      </c>
      <c r="AA33" t="s">
        <v>74</v>
      </c>
      <c r="AB33" t="s">
        <v>74</v>
      </c>
      <c r="AC33" t="s">
        <v>74</v>
      </c>
      <c r="AD33" t="s">
        <v>74</v>
      </c>
      <c r="AE33" t="s">
        <v>74</v>
      </c>
      <c r="AF33" t="s">
        <v>74</v>
      </c>
      <c r="AG33" t="s">
        <v>74</v>
      </c>
      <c r="AH33">
        <v>0</v>
      </c>
      <c r="AI33">
        <v>0</v>
      </c>
      <c r="AJ33" t="s">
        <v>74</v>
      </c>
      <c r="AK33" t="s">
        <v>74</v>
      </c>
      <c r="AL33" t="s">
        <v>74</v>
      </c>
      <c r="AM33" t="s">
        <v>74</v>
      </c>
      <c r="AN33" t="s">
        <v>74</v>
      </c>
      <c r="AO33" t="s">
        <v>74</v>
      </c>
      <c r="AP33" t="s">
        <v>74</v>
      </c>
      <c r="AQ33" t="s">
        <v>74</v>
      </c>
      <c r="AR33" t="s">
        <v>74</v>
      </c>
      <c r="AS33" t="s">
        <v>74</v>
      </c>
      <c r="AT33" t="s">
        <v>207</v>
      </c>
      <c r="AU33">
        <v>2024</v>
      </c>
      <c r="AV33">
        <v>9</v>
      </c>
      <c r="AW33">
        <v>7</v>
      </c>
      <c r="AX33" t="s">
        <v>74</v>
      </c>
      <c r="AY33" t="s">
        <v>74</v>
      </c>
      <c r="AZ33" t="s">
        <v>74</v>
      </c>
      <c r="BA33" t="s">
        <v>74</v>
      </c>
      <c r="BB33">
        <v>1146</v>
      </c>
      <c r="BC33">
        <v>1154</v>
      </c>
      <c r="BD33" t="s">
        <v>74</v>
      </c>
      <c r="BE33" t="s">
        <v>486</v>
      </c>
      <c r="BF33" t="str">
        <f>HYPERLINK("http://dx.doi.org/10.1039/d4nh00104d","http://dx.doi.org/10.1039/d4nh00104d")</f>
        <v>http://dx.doi.org/10.1039/d4nh00104d</v>
      </c>
      <c r="BG33" t="s">
        <v>74</v>
      </c>
      <c r="BH33" t="s">
        <v>353</v>
      </c>
      <c r="BI33" t="s">
        <v>74</v>
      </c>
      <c r="BJ33" t="s">
        <v>74</v>
      </c>
      <c r="BK33" t="s">
        <v>74</v>
      </c>
      <c r="BL33" t="s">
        <v>89</v>
      </c>
      <c r="BM33" t="s">
        <v>74</v>
      </c>
      <c r="BN33" t="s">
        <v>74</v>
      </c>
      <c r="BO33" t="s">
        <v>74</v>
      </c>
      <c r="BP33" t="s">
        <v>74</v>
      </c>
      <c r="BQ33" t="s">
        <v>74</v>
      </c>
      <c r="BR33" t="s">
        <v>90</v>
      </c>
      <c r="BS33" t="s">
        <v>487</v>
      </c>
      <c r="BT33" t="str">
        <f>HYPERLINK("https%3A%2F%2Fwww.webofscience.com%2Fwos%2Fwoscc%2Ffull-record%2FWOS:001227207100001","View Full Record in Web of Science")</f>
        <v>View Full Record in Web of Science</v>
      </c>
    </row>
    <row r="34" spans="1:72" x14ac:dyDescent="0.25">
      <c r="A34" t="s">
        <v>72</v>
      </c>
      <c r="B34" t="s">
        <v>488</v>
      </c>
      <c r="C34" t="s">
        <v>74</v>
      </c>
      <c r="D34" t="s">
        <v>74</v>
      </c>
      <c r="E34" t="s">
        <v>74</v>
      </c>
      <c r="F34" t="s">
        <v>489</v>
      </c>
      <c r="G34" t="s">
        <v>74</v>
      </c>
      <c r="H34" t="s">
        <v>74</v>
      </c>
      <c r="I34" t="s">
        <v>490</v>
      </c>
      <c r="J34" t="s">
        <v>251</v>
      </c>
      <c r="K34" t="s">
        <v>74</v>
      </c>
      <c r="L34" t="s">
        <v>74</v>
      </c>
      <c r="M34" t="s">
        <v>74</v>
      </c>
      <c r="N34" t="s">
        <v>136</v>
      </c>
      <c r="O34" t="s">
        <v>74</v>
      </c>
      <c r="P34" t="s">
        <v>74</v>
      </c>
      <c r="Q34" t="s">
        <v>74</v>
      </c>
      <c r="R34" t="s">
        <v>74</v>
      </c>
      <c r="S34" t="s">
        <v>74</v>
      </c>
      <c r="T34" t="s">
        <v>491</v>
      </c>
      <c r="U34" t="s">
        <v>492</v>
      </c>
      <c r="V34" t="s">
        <v>493</v>
      </c>
      <c r="W34" t="s">
        <v>494</v>
      </c>
      <c r="X34" t="s">
        <v>74</v>
      </c>
      <c r="Y34" t="s">
        <v>495</v>
      </c>
      <c r="Z34" t="s">
        <v>496</v>
      </c>
      <c r="AA34" t="s">
        <v>74</v>
      </c>
      <c r="AB34" t="s">
        <v>74</v>
      </c>
      <c r="AC34" t="s">
        <v>74</v>
      </c>
      <c r="AD34" t="s">
        <v>74</v>
      </c>
      <c r="AE34" t="s">
        <v>74</v>
      </c>
      <c r="AF34" t="s">
        <v>74</v>
      </c>
      <c r="AG34" t="s">
        <v>74</v>
      </c>
      <c r="AH34">
        <v>17</v>
      </c>
      <c r="AI34">
        <v>17</v>
      </c>
      <c r="AJ34" t="s">
        <v>74</v>
      </c>
      <c r="AK34" t="s">
        <v>74</v>
      </c>
      <c r="AL34" t="s">
        <v>74</v>
      </c>
      <c r="AM34" t="s">
        <v>74</v>
      </c>
      <c r="AN34" t="s">
        <v>74</v>
      </c>
      <c r="AO34" t="s">
        <v>74</v>
      </c>
      <c r="AP34" t="s">
        <v>74</v>
      </c>
      <c r="AQ34" t="s">
        <v>74</v>
      </c>
      <c r="AR34" t="s">
        <v>74</v>
      </c>
      <c r="AS34" t="s">
        <v>74</v>
      </c>
      <c r="AT34" t="s">
        <v>497</v>
      </c>
      <c r="AU34">
        <v>2023</v>
      </c>
      <c r="AV34">
        <v>35</v>
      </c>
      <c r="AW34">
        <v>35</v>
      </c>
      <c r="AX34" t="s">
        <v>74</v>
      </c>
      <c r="AY34" t="s">
        <v>74</v>
      </c>
      <c r="AZ34" t="s">
        <v>74</v>
      </c>
      <c r="BA34" t="s">
        <v>74</v>
      </c>
      <c r="BB34" t="s">
        <v>74</v>
      </c>
      <c r="BC34" t="s">
        <v>74</v>
      </c>
      <c r="BD34" t="s">
        <v>74</v>
      </c>
      <c r="BE34" t="s">
        <v>498</v>
      </c>
      <c r="BF34" t="str">
        <f>HYPERLINK("http://dx.doi.org/10.1002/adma.202300308","http://dx.doi.org/10.1002/adma.202300308")</f>
        <v>http://dx.doi.org/10.1002/adma.202300308</v>
      </c>
      <c r="BG34" t="s">
        <v>74</v>
      </c>
      <c r="BH34" t="s">
        <v>499</v>
      </c>
      <c r="BI34" t="s">
        <v>74</v>
      </c>
      <c r="BJ34" t="s">
        <v>74</v>
      </c>
      <c r="BK34" t="s">
        <v>74</v>
      </c>
      <c r="BL34" t="s">
        <v>105</v>
      </c>
      <c r="BM34" t="s">
        <v>74</v>
      </c>
      <c r="BN34" t="s">
        <v>74</v>
      </c>
      <c r="BO34" t="s">
        <v>74</v>
      </c>
      <c r="BP34" t="s">
        <v>74</v>
      </c>
      <c r="BQ34" t="s">
        <v>74</v>
      </c>
      <c r="BR34" t="s">
        <v>90</v>
      </c>
      <c r="BS34" t="s">
        <v>500</v>
      </c>
      <c r="BT34" t="str">
        <f>HYPERLINK("https%3A%2F%2Fwww.webofscience.com%2Fwos%2Fwoscc%2Ffull-record%2FWOS:001000540900001","View Full Record in Web of Science")</f>
        <v>View Full Record in Web of Science</v>
      </c>
    </row>
    <row r="35" spans="1:72" x14ac:dyDescent="0.25">
      <c r="A35" t="s">
        <v>72</v>
      </c>
      <c r="B35" t="s">
        <v>501</v>
      </c>
      <c r="C35" t="s">
        <v>74</v>
      </c>
      <c r="D35" t="s">
        <v>74</v>
      </c>
      <c r="E35" t="s">
        <v>74</v>
      </c>
      <c r="F35" t="s">
        <v>502</v>
      </c>
      <c r="G35" t="s">
        <v>74</v>
      </c>
      <c r="H35" t="s">
        <v>74</v>
      </c>
      <c r="I35" t="s">
        <v>503</v>
      </c>
      <c r="J35" t="s">
        <v>418</v>
      </c>
      <c r="K35" t="s">
        <v>74</v>
      </c>
      <c r="L35" t="s">
        <v>74</v>
      </c>
      <c r="M35" t="s">
        <v>74</v>
      </c>
      <c r="N35" t="s">
        <v>136</v>
      </c>
      <c r="O35" t="s">
        <v>74</v>
      </c>
      <c r="P35" t="s">
        <v>74</v>
      </c>
      <c r="Q35" t="s">
        <v>74</v>
      </c>
      <c r="R35" t="s">
        <v>74</v>
      </c>
      <c r="S35" t="s">
        <v>74</v>
      </c>
      <c r="T35" t="s">
        <v>504</v>
      </c>
      <c r="U35" t="s">
        <v>505</v>
      </c>
      <c r="V35" t="s">
        <v>506</v>
      </c>
      <c r="W35" t="s">
        <v>507</v>
      </c>
      <c r="X35" t="s">
        <v>74</v>
      </c>
      <c r="Y35" t="s">
        <v>508</v>
      </c>
      <c r="Z35" t="s">
        <v>509</v>
      </c>
      <c r="AA35" t="s">
        <v>74</v>
      </c>
      <c r="AB35" t="s">
        <v>74</v>
      </c>
      <c r="AC35" t="s">
        <v>74</v>
      </c>
      <c r="AD35" t="s">
        <v>74</v>
      </c>
      <c r="AE35" t="s">
        <v>74</v>
      </c>
      <c r="AF35" t="s">
        <v>74</v>
      </c>
      <c r="AG35" t="s">
        <v>74</v>
      </c>
      <c r="AH35">
        <v>2</v>
      </c>
      <c r="AI35">
        <v>2</v>
      </c>
      <c r="AJ35" t="s">
        <v>74</v>
      </c>
      <c r="AK35" t="s">
        <v>74</v>
      </c>
      <c r="AL35" t="s">
        <v>74</v>
      </c>
      <c r="AM35" t="s">
        <v>74</v>
      </c>
      <c r="AN35" t="s">
        <v>74</v>
      </c>
      <c r="AO35" t="s">
        <v>74</v>
      </c>
      <c r="AP35" t="s">
        <v>74</v>
      </c>
      <c r="AQ35" t="s">
        <v>74</v>
      </c>
      <c r="AR35" t="s">
        <v>74</v>
      </c>
      <c r="AS35" t="s">
        <v>74</v>
      </c>
      <c r="AT35" t="s">
        <v>510</v>
      </c>
      <c r="AU35">
        <v>2024</v>
      </c>
      <c r="AV35">
        <v>63</v>
      </c>
      <c r="AW35">
        <v>5</v>
      </c>
      <c r="AX35" t="s">
        <v>74</v>
      </c>
      <c r="AY35" t="s">
        <v>74</v>
      </c>
      <c r="AZ35" t="s">
        <v>74</v>
      </c>
      <c r="BA35" t="s">
        <v>74</v>
      </c>
      <c r="BB35" t="s">
        <v>74</v>
      </c>
      <c r="BC35" t="s">
        <v>74</v>
      </c>
      <c r="BD35" t="s">
        <v>74</v>
      </c>
      <c r="BE35" t="s">
        <v>511</v>
      </c>
      <c r="BF35" t="str">
        <f>HYPERLINK("http://dx.doi.org/10.1002/anie.202315537","http://dx.doi.org/10.1002/anie.202315537")</f>
        <v>http://dx.doi.org/10.1002/anie.202315537</v>
      </c>
      <c r="BG35" t="s">
        <v>74</v>
      </c>
      <c r="BH35" t="s">
        <v>88</v>
      </c>
      <c r="BI35" t="s">
        <v>74</v>
      </c>
      <c r="BJ35" t="s">
        <v>74</v>
      </c>
      <c r="BK35" t="s">
        <v>74</v>
      </c>
      <c r="BL35" t="s">
        <v>428</v>
      </c>
      <c r="BM35" t="s">
        <v>74</v>
      </c>
      <c r="BN35" t="s">
        <v>74</v>
      </c>
      <c r="BO35" t="s">
        <v>74</v>
      </c>
      <c r="BP35" t="s">
        <v>74</v>
      </c>
      <c r="BQ35" t="s">
        <v>74</v>
      </c>
      <c r="BR35" t="s">
        <v>90</v>
      </c>
      <c r="BS35" t="s">
        <v>512</v>
      </c>
      <c r="BT35" t="str">
        <f>HYPERLINK("https%3A%2F%2Fwww.webofscience.com%2Fwos%2Fwoscc%2Ffull-record%2FWOS:001129468300001","View Full Record in Web of Science")</f>
        <v>View Full Record in Web of Science</v>
      </c>
    </row>
    <row r="36" spans="1:72" x14ac:dyDescent="0.25">
      <c r="A36" t="s">
        <v>72</v>
      </c>
      <c r="B36" t="s">
        <v>513</v>
      </c>
      <c r="C36" t="s">
        <v>74</v>
      </c>
      <c r="D36" t="s">
        <v>74</v>
      </c>
      <c r="E36" t="s">
        <v>74</v>
      </c>
      <c r="F36" t="s">
        <v>514</v>
      </c>
      <c r="G36" t="s">
        <v>74</v>
      </c>
      <c r="H36" t="s">
        <v>74</v>
      </c>
      <c r="I36" t="s">
        <v>515</v>
      </c>
      <c r="J36" t="s">
        <v>95</v>
      </c>
      <c r="K36" t="s">
        <v>74</v>
      </c>
      <c r="L36" t="s">
        <v>74</v>
      </c>
      <c r="M36" t="s">
        <v>74</v>
      </c>
      <c r="N36" t="s">
        <v>136</v>
      </c>
      <c r="O36" t="s">
        <v>74</v>
      </c>
      <c r="P36" t="s">
        <v>74</v>
      </c>
      <c r="Q36" t="s">
        <v>74</v>
      </c>
      <c r="R36" t="s">
        <v>74</v>
      </c>
      <c r="S36" t="s">
        <v>74</v>
      </c>
      <c r="T36" t="s">
        <v>516</v>
      </c>
      <c r="U36" t="s">
        <v>517</v>
      </c>
      <c r="V36" t="s">
        <v>518</v>
      </c>
      <c r="W36" t="s">
        <v>519</v>
      </c>
      <c r="X36" t="s">
        <v>74</v>
      </c>
      <c r="Y36" t="s">
        <v>520</v>
      </c>
      <c r="Z36" t="s">
        <v>521</v>
      </c>
      <c r="AA36" t="s">
        <v>74</v>
      </c>
      <c r="AB36" t="s">
        <v>74</v>
      </c>
      <c r="AC36" t="s">
        <v>74</v>
      </c>
      <c r="AD36" t="s">
        <v>74</v>
      </c>
      <c r="AE36" t="s">
        <v>74</v>
      </c>
      <c r="AF36" t="s">
        <v>74</v>
      </c>
      <c r="AG36" t="s">
        <v>74</v>
      </c>
      <c r="AH36">
        <v>9</v>
      </c>
      <c r="AI36">
        <v>9</v>
      </c>
      <c r="AJ36" t="s">
        <v>74</v>
      </c>
      <c r="AK36" t="s">
        <v>74</v>
      </c>
      <c r="AL36" t="s">
        <v>74</v>
      </c>
      <c r="AM36" t="s">
        <v>74</v>
      </c>
      <c r="AN36" t="s">
        <v>74</v>
      </c>
      <c r="AO36" t="s">
        <v>74</v>
      </c>
      <c r="AP36" t="s">
        <v>74</v>
      </c>
      <c r="AQ36" t="s">
        <v>74</v>
      </c>
      <c r="AR36" t="s">
        <v>74</v>
      </c>
      <c r="AS36" t="s">
        <v>74</v>
      </c>
      <c r="AT36" t="s">
        <v>522</v>
      </c>
      <c r="AU36">
        <v>2023</v>
      </c>
      <c r="AV36">
        <v>33</v>
      </c>
      <c r="AW36">
        <v>45</v>
      </c>
      <c r="AX36" t="s">
        <v>74</v>
      </c>
      <c r="AY36" t="s">
        <v>74</v>
      </c>
      <c r="AZ36" t="s">
        <v>74</v>
      </c>
      <c r="BA36" t="s">
        <v>74</v>
      </c>
      <c r="BB36" t="s">
        <v>74</v>
      </c>
      <c r="BC36" t="s">
        <v>74</v>
      </c>
      <c r="BD36" t="s">
        <v>74</v>
      </c>
      <c r="BE36" t="s">
        <v>523</v>
      </c>
      <c r="BF36" t="str">
        <f>HYPERLINK("http://dx.doi.org/10.1002/adfm.202304893","http://dx.doi.org/10.1002/adfm.202304893")</f>
        <v>http://dx.doi.org/10.1002/adfm.202304893</v>
      </c>
      <c r="BG36" t="s">
        <v>74</v>
      </c>
      <c r="BH36" t="s">
        <v>524</v>
      </c>
      <c r="BI36" t="s">
        <v>74</v>
      </c>
      <c r="BJ36" t="s">
        <v>74</v>
      </c>
      <c r="BK36" t="s">
        <v>74</v>
      </c>
      <c r="BL36" t="s">
        <v>105</v>
      </c>
      <c r="BM36" t="s">
        <v>74</v>
      </c>
      <c r="BN36" t="s">
        <v>74</v>
      </c>
      <c r="BO36" t="s">
        <v>74</v>
      </c>
      <c r="BP36" t="s">
        <v>74</v>
      </c>
      <c r="BQ36" t="s">
        <v>74</v>
      </c>
      <c r="BR36" t="s">
        <v>90</v>
      </c>
      <c r="BS36" t="s">
        <v>525</v>
      </c>
      <c r="BT36" t="str">
        <f>HYPERLINK("https%3A%2F%2Fwww.webofscience.com%2Fwos%2Fwoscc%2Ffull-record%2FWOS:001026573100001","View Full Record in Web of Science")</f>
        <v>View Full Record in Web of Science</v>
      </c>
    </row>
    <row r="37" spans="1:72" x14ac:dyDescent="0.25">
      <c r="A37" t="s">
        <v>72</v>
      </c>
      <c r="B37" t="s">
        <v>526</v>
      </c>
      <c r="C37" t="s">
        <v>74</v>
      </c>
      <c r="D37" t="s">
        <v>74</v>
      </c>
      <c r="E37" t="s">
        <v>74</v>
      </c>
      <c r="F37" t="s">
        <v>527</v>
      </c>
      <c r="G37" t="s">
        <v>74</v>
      </c>
      <c r="H37" t="s">
        <v>74</v>
      </c>
      <c r="I37" t="s">
        <v>528</v>
      </c>
      <c r="J37" t="s">
        <v>95</v>
      </c>
      <c r="K37" t="s">
        <v>74</v>
      </c>
      <c r="L37" t="s">
        <v>74</v>
      </c>
      <c r="M37" t="s">
        <v>74</v>
      </c>
      <c r="N37" t="s">
        <v>136</v>
      </c>
      <c r="O37" t="s">
        <v>74</v>
      </c>
      <c r="P37" t="s">
        <v>74</v>
      </c>
      <c r="Q37" t="s">
        <v>74</v>
      </c>
      <c r="R37" t="s">
        <v>74</v>
      </c>
      <c r="S37" t="s">
        <v>74</v>
      </c>
      <c r="T37" t="s">
        <v>529</v>
      </c>
      <c r="U37" t="s">
        <v>530</v>
      </c>
      <c r="V37" t="s">
        <v>531</v>
      </c>
      <c r="W37" t="s">
        <v>532</v>
      </c>
      <c r="X37" t="s">
        <v>74</v>
      </c>
      <c r="Y37" t="s">
        <v>533</v>
      </c>
      <c r="Z37" t="s">
        <v>534</v>
      </c>
      <c r="AA37" t="s">
        <v>74</v>
      </c>
      <c r="AB37" t="s">
        <v>74</v>
      </c>
      <c r="AC37" t="s">
        <v>74</v>
      </c>
      <c r="AD37" t="s">
        <v>74</v>
      </c>
      <c r="AE37" t="s">
        <v>74</v>
      </c>
      <c r="AF37" t="s">
        <v>74</v>
      </c>
      <c r="AG37" t="s">
        <v>74</v>
      </c>
      <c r="AH37">
        <v>36</v>
      </c>
      <c r="AI37">
        <v>41</v>
      </c>
      <c r="AJ37" t="s">
        <v>74</v>
      </c>
      <c r="AK37" t="s">
        <v>74</v>
      </c>
      <c r="AL37" t="s">
        <v>74</v>
      </c>
      <c r="AM37" t="s">
        <v>74</v>
      </c>
      <c r="AN37" t="s">
        <v>74</v>
      </c>
      <c r="AO37" t="s">
        <v>74</v>
      </c>
      <c r="AP37" t="s">
        <v>74</v>
      </c>
      <c r="AQ37" t="s">
        <v>74</v>
      </c>
      <c r="AR37" t="s">
        <v>74</v>
      </c>
      <c r="AS37" t="s">
        <v>74</v>
      </c>
      <c r="AT37" t="s">
        <v>522</v>
      </c>
      <c r="AU37">
        <v>2021</v>
      </c>
      <c r="AV37">
        <v>31</v>
      </c>
      <c r="AW37">
        <v>47</v>
      </c>
      <c r="AX37" t="s">
        <v>74</v>
      </c>
      <c r="AY37" t="s">
        <v>74</v>
      </c>
      <c r="AZ37" t="s">
        <v>74</v>
      </c>
      <c r="BA37" t="s">
        <v>74</v>
      </c>
      <c r="BB37" t="s">
        <v>74</v>
      </c>
      <c r="BC37" t="s">
        <v>74</v>
      </c>
      <c r="BD37">
        <v>2104301</v>
      </c>
      <c r="BE37" t="s">
        <v>535</v>
      </c>
      <c r="BF37" t="str">
        <f>HYPERLINK("http://dx.doi.org/10.1002/adfm.202104301","http://dx.doi.org/10.1002/adfm.202104301")</f>
        <v>http://dx.doi.org/10.1002/adfm.202104301</v>
      </c>
      <c r="BG37" t="s">
        <v>74</v>
      </c>
      <c r="BH37" t="s">
        <v>273</v>
      </c>
      <c r="BI37" t="s">
        <v>74</v>
      </c>
      <c r="BJ37" t="s">
        <v>74</v>
      </c>
      <c r="BK37" t="s">
        <v>74</v>
      </c>
      <c r="BL37" t="s">
        <v>105</v>
      </c>
      <c r="BM37" t="s">
        <v>74</v>
      </c>
      <c r="BN37" t="s">
        <v>74</v>
      </c>
      <c r="BO37" t="s">
        <v>74</v>
      </c>
      <c r="BP37" t="s">
        <v>74</v>
      </c>
      <c r="BQ37" t="s">
        <v>74</v>
      </c>
      <c r="BR37" t="s">
        <v>90</v>
      </c>
      <c r="BS37" t="s">
        <v>536</v>
      </c>
      <c r="BT37" t="str">
        <f>HYPERLINK("https%3A%2F%2Fwww.webofscience.com%2Fwos%2Fwoscc%2Ffull-record%2FWOS:000686926100001","View Full Record in Web of Science")</f>
        <v>View Full Record in Web of Science</v>
      </c>
    </row>
    <row r="38" spans="1:72" x14ac:dyDescent="0.25">
      <c r="A38" t="s">
        <v>72</v>
      </c>
      <c r="B38" t="s">
        <v>537</v>
      </c>
      <c r="C38" t="s">
        <v>74</v>
      </c>
      <c r="D38" t="s">
        <v>74</v>
      </c>
      <c r="E38" t="s">
        <v>74</v>
      </c>
      <c r="F38" t="s">
        <v>538</v>
      </c>
      <c r="G38" t="s">
        <v>74</v>
      </c>
      <c r="H38" t="s">
        <v>74</v>
      </c>
      <c r="I38" t="s">
        <v>539</v>
      </c>
      <c r="J38" t="s">
        <v>540</v>
      </c>
      <c r="K38" t="s">
        <v>74</v>
      </c>
      <c r="L38" t="s">
        <v>74</v>
      </c>
      <c r="M38" t="s">
        <v>74</v>
      </c>
      <c r="N38" t="s">
        <v>136</v>
      </c>
      <c r="O38" t="s">
        <v>74</v>
      </c>
      <c r="P38" t="s">
        <v>74</v>
      </c>
      <c r="Q38" t="s">
        <v>74</v>
      </c>
      <c r="R38" t="s">
        <v>74</v>
      </c>
      <c r="S38" t="s">
        <v>74</v>
      </c>
      <c r="T38" t="s">
        <v>74</v>
      </c>
      <c r="U38" t="s">
        <v>541</v>
      </c>
      <c r="V38" t="s">
        <v>542</v>
      </c>
      <c r="W38" t="s">
        <v>543</v>
      </c>
      <c r="X38" t="s">
        <v>74</v>
      </c>
      <c r="Y38" t="s">
        <v>544</v>
      </c>
      <c r="Z38" t="s">
        <v>411</v>
      </c>
      <c r="AA38" t="s">
        <v>74</v>
      </c>
      <c r="AB38" t="s">
        <v>74</v>
      </c>
      <c r="AC38" t="s">
        <v>74</v>
      </c>
      <c r="AD38" t="s">
        <v>74</v>
      </c>
      <c r="AE38" t="s">
        <v>74</v>
      </c>
      <c r="AF38" t="s">
        <v>74</v>
      </c>
      <c r="AG38" t="s">
        <v>74</v>
      </c>
      <c r="AH38">
        <v>12</v>
      </c>
      <c r="AI38">
        <v>12</v>
      </c>
      <c r="AJ38" t="s">
        <v>74</v>
      </c>
      <c r="AK38" t="s">
        <v>74</v>
      </c>
      <c r="AL38" t="s">
        <v>74</v>
      </c>
      <c r="AM38" t="s">
        <v>74</v>
      </c>
      <c r="AN38" t="s">
        <v>74</v>
      </c>
      <c r="AO38" t="s">
        <v>74</v>
      </c>
      <c r="AP38" t="s">
        <v>74</v>
      </c>
      <c r="AQ38" t="s">
        <v>74</v>
      </c>
      <c r="AR38" t="s">
        <v>74</v>
      </c>
      <c r="AS38" t="s">
        <v>74</v>
      </c>
      <c r="AT38" t="s">
        <v>545</v>
      </c>
      <c r="AU38">
        <v>2022</v>
      </c>
      <c r="AV38">
        <v>9</v>
      </c>
      <c r="AW38">
        <v>9</v>
      </c>
      <c r="AX38" t="s">
        <v>74</v>
      </c>
      <c r="AY38" t="s">
        <v>74</v>
      </c>
      <c r="AZ38" t="s">
        <v>74</v>
      </c>
      <c r="BA38" t="s">
        <v>74</v>
      </c>
      <c r="BB38">
        <v>2408</v>
      </c>
      <c r="BC38">
        <v>2415</v>
      </c>
      <c r="BD38" t="s">
        <v>74</v>
      </c>
      <c r="BE38" t="s">
        <v>546</v>
      </c>
      <c r="BF38" t="str">
        <f>HYPERLINK("http://dx.doi.org/10.1039/d2mh00496h","http://dx.doi.org/10.1039/d2mh00496h")</f>
        <v>http://dx.doi.org/10.1039/d2mh00496h</v>
      </c>
      <c r="BG38" t="s">
        <v>74</v>
      </c>
      <c r="BH38" t="s">
        <v>547</v>
      </c>
      <c r="BI38" t="s">
        <v>74</v>
      </c>
      <c r="BJ38" t="s">
        <v>74</v>
      </c>
      <c r="BK38" t="s">
        <v>74</v>
      </c>
      <c r="BL38" t="s">
        <v>340</v>
      </c>
      <c r="BM38" t="s">
        <v>74</v>
      </c>
      <c r="BN38" t="s">
        <v>74</v>
      </c>
      <c r="BO38" t="s">
        <v>74</v>
      </c>
      <c r="BP38" t="s">
        <v>74</v>
      </c>
      <c r="BQ38" t="s">
        <v>74</v>
      </c>
      <c r="BR38" t="s">
        <v>90</v>
      </c>
      <c r="BS38" t="s">
        <v>548</v>
      </c>
      <c r="BT38" t="str">
        <f>HYPERLINK("https%3A%2F%2Fwww.webofscience.com%2Fwos%2Fwoscc%2Ffull-record%2FWOS:000824947700001","View Full Record in Web of Science")</f>
        <v>View Full Record in Web of Science</v>
      </c>
    </row>
    <row r="39" spans="1:72" x14ac:dyDescent="0.25">
      <c r="A39" t="s">
        <v>72</v>
      </c>
      <c r="B39" t="s">
        <v>549</v>
      </c>
      <c r="C39" t="s">
        <v>74</v>
      </c>
      <c r="D39" t="s">
        <v>74</v>
      </c>
      <c r="E39" t="s">
        <v>74</v>
      </c>
      <c r="F39" t="s">
        <v>550</v>
      </c>
      <c r="G39" t="s">
        <v>74</v>
      </c>
      <c r="H39" t="s">
        <v>74</v>
      </c>
      <c r="I39" t="s">
        <v>551</v>
      </c>
      <c r="J39" t="s">
        <v>540</v>
      </c>
      <c r="K39" t="s">
        <v>74</v>
      </c>
      <c r="L39" t="s">
        <v>74</v>
      </c>
      <c r="M39" t="s">
        <v>74</v>
      </c>
      <c r="N39" t="s">
        <v>136</v>
      </c>
      <c r="O39" t="s">
        <v>74</v>
      </c>
      <c r="P39" t="s">
        <v>74</v>
      </c>
      <c r="Q39" t="s">
        <v>74</v>
      </c>
      <c r="R39" t="s">
        <v>74</v>
      </c>
      <c r="S39" t="s">
        <v>74</v>
      </c>
      <c r="T39" t="s">
        <v>74</v>
      </c>
      <c r="U39" t="s">
        <v>74</v>
      </c>
      <c r="V39" t="s">
        <v>552</v>
      </c>
      <c r="W39" t="s">
        <v>553</v>
      </c>
      <c r="X39" t="s">
        <v>74</v>
      </c>
      <c r="Y39" t="s">
        <v>554</v>
      </c>
      <c r="Z39" t="s">
        <v>555</v>
      </c>
      <c r="AA39" t="s">
        <v>74</v>
      </c>
      <c r="AB39" t="s">
        <v>74</v>
      </c>
      <c r="AC39" t="s">
        <v>74</v>
      </c>
      <c r="AD39" t="s">
        <v>74</v>
      </c>
      <c r="AE39" t="s">
        <v>74</v>
      </c>
      <c r="AF39" t="s">
        <v>74</v>
      </c>
      <c r="AG39" t="s">
        <v>74</v>
      </c>
      <c r="AH39">
        <v>10</v>
      </c>
      <c r="AI39">
        <v>10</v>
      </c>
      <c r="AJ39" t="s">
        <v>74</v>
      </c>
      <c r="AK39" t="s">
        <v>74</v>
      </c>
      <c r="AL39" t="s">
        <v>74</v>
      </c>
      <c r="AM39" t="s">
        <v>74</v>
      </c>
      <c r="AN39" t="s">
        <v>74</v>
      </c>
      <c r="AO39" t="s">
        <v>74</v>
      </c>
      <c r="AP39" t="s">
        <v>74</v>
      </c>
      <c r="AQ39" t="s">
        <v>74</v>
      </c>
      <c r="AR39" t="s">
        <v>74</v>
      </c>
      <c r="AS39" t="s">
        <v>74</v>
      </c>
      <c r="AT39" t="s">
        <v>556</v>
      </c>
      <c r="AU39">
        <v>2023</v>
      </c>
      <c r="AV39">
        <v>10</v>
      </c>
      <c r="AW39">
        <v>10</v>
      </c>
      <c r="AX39" t="s">
        <v>74</v>
      </c>
      <c r="AY39" t="s">
        <v>74</v>
      </c>
      <c r="AZ39" t="s">
        <v>74</v>
      </c>
      <c r="BA39" t="s">
        <v>74</v>
      </c>
      <c r="BB39">
        <v>4213</v>
      </c>
      <c r="BC39">
        <v>4223</v>
      </c>
      <c r="BD39" t="s">
        <v>74</v>
      </c>
      <c r="BE39" t="s">
        <v>557</v>
      </c>
      <c r="BF39" t="str">
        <f>HYPERLINK("http://dx.doi.org/10.1039/d3mh00858d","http://dx.doi.org/10.1039/d3mh00858d")</f>
        <v>http://dx.doi.org/10.1039/d3mh00858d</v>
      </c>
      <c r="BG39" t="s">
        <v>74</v>
      </c>
      <c r="BH39" t="s">
        <v>524</v>
      </c>
      <c r="BI39" t="s">
        <v>74</v>
      </c>
      <c r="BJ39" t="s">
        <v>74</v>
      </c>
      <c r="BK39" t="s">
        <v>74</v>
      </c>
      <c r="BL39" t="s">
        <v>340</v>
      </c>
      <c r="BM39" t="s">
        <v>74</v>
      </c>
      <c r="BN39" t="s">
        <v>74</v>
      </c>
      <c r="BO39" t="s">
        <v>74</v>
      </c>
      <c r="BP39" t="s">
        <v>74</v>
      </c>
      <c r="BQ39" t="s">
        <v>74</v>
      </c>
      <c r="BR39" t="s">
        <v>90</v>
      </c>
      <c r="BS39" t="s">
        <v>558</v>
      </c>
      <c r="BT39" t="str">
        <f>HYPERLINK("https%3A%2F%2Fwww.webofscience.com%2Fwos%2Fwoscc%2Ffull-record%2FWOS:001033204300001","View Full Record in Web of Science")</f>
        <v>View Full Record in Web of Science</v>
      </c>
    </row>
    <row r="40" spans="1:72" x14ac:dyDescent="0.25">
      <c r="A40" t="s">
        <v>72</v>
      </c>
      <c r="B40" t="s">
        <v>559</v>
      </c>
      <c r="C40" t="s">
        <v>74</v>
      </c>
      <c r="D40" t="s">
        <v>74</v>
      </c>
      <c r="E40" t="s">
        <v>74</v>
      </c>
      <c r="F40" t="s">
        <v>560</v>
      </c>
      <c r="G40" t="s">
        <v>74</v>
      </c>
      <c r="H40" t="s">
        <v>74</v>
      </c>
      <c r="I40" t="s">
        <v>561</v>
      </c>
      <c r="J40" t="s">
        <v>457</v>
      </c>
      <c r="K40" t="s">
        <v>74</v>
      </c>
      <c r="L40" t="s">
        <v>74</v>
      </c>
      <c r="M40" t="s">
        <v>74</v>
      </c>
      <c r="N40" t="s">
        <v>136</v>
      </c>
      <c r="O40" t="s">
        <v>74</v>
      </c>
      <c r="P40" t="s">
        <v>74</v>
      </c>
      <c r="Q40" t="s">
        <v>74</v>
      </c>
      <c r="R40" t="s">
        <v>74</v>
      </c>
      <c r="S40" t="s">
        <v>74</v>
      </c>
      <c r="T40" t="s">
        <v>562</v>
      </c>
      <c r="U40" t="s">
        <v>563</v>
      </c>
      <c r="V40" t="s">
        <v>564</v>
      </c>
      <c r="W40" t="s">
        <v>565</v>
      </c>
      <c r="X40" t="s">
        <v>74</v>
      </c>
      <c r="Y40" t="s">
        <v>566</v>
      </c>
      <c r="Z40" t="s">
        <v>567</v>
      </c>
      <c r="AA40" t="s">
        <v>74</v>
      </c>
      <c r="AB40" t="s">
        <v>74</v>
      </c>
      <c r="AC40" t="s">
        <v>74</v>
      </c>
      <c r="AD40" t="s">
        <v>74</v>
      </c>
      <c r="AE40" t="s">
        <v>74</v>
      </c>
      <c r="AF40" t="s">
        <v>74</v>
      </c>
      <c r="AG40" t="s">
        <v>74</v>
      </c>
      <c r="AH40">
        <v>15</v>
      </c>
      <c r="AI40">
        <v>18</v>
      </c>
      <c r="AJ40" t="s">
        <v>74</v>
      </c>
      <c r="AK40" t="s">
        <v>74</v>
      </c>
      <c r="AL40" t="s">
        <v>74</v>
      </c>
      <c r="AM40" t="s">
        <v>74</v>
      </c>
      <c r="AN40" t="s">
        <v>74</v>
      </c>
      <c r="AO40" t="s">
        <v>74</v>
      </c>
      <c r="AP40" t="s">
        <v>74</v>
      </c>
      <c r="AQ40" t="s">
        <v>74</v>
      </c>
      <c r="AR40" t="s">
        <v>74</v>
      </c>
      <c r="AS40" t="s">
        <v>74</v>
      </c>
      <c r="AT40" t="s">
        <v>568</v>
      </c>
      <c r="AU40">
        <v>2022</v>
      </c>
      <c r="AV40">
        <v>14</v>
      </c>
      <c r="AW40">
        <v>25</v>
      </c>
      <c r="AX40" t="s">
        <v>74</v>
      </c>
      <c r="AY40" t="s">
        <v>74</v>
      </c>
      <c r="AZ40" t="s">
        <v>74</v>
      </c>
      <c r="BA40" t="s">
        <v>74</v>
      </c>
      <c r="BB40">
        <v>29052</v>
      </c>
      <c r="BC40">
        <v>29060</v>
      </c>
      <c r="BD40" t="s">
        <v>74</v>
      </c>
      <c r="BE40" t="s">
        <v>569</v>
      </c>
      <c r="BF40" t="str">
        <f>HYPERLINK("http://dx.doi.org/10.1021/acsami.2c06169","http://dx.doi.org/10.1021/acsami.2c06169")</f>
        <v>http://dx.doi.org/10.1021/acsami.2c06169</v>
      </c>
      <c r="BG40" t="s">
        <v>74</v>
      </c>
      <c r="BH40" t="s">
        <v>570</v>
      </c>
      <c r="BI40" t="s">
        <v>74</v>
      </c>
      <c r="BJ40" t="s">
        <v>74</v>
      </c>
      <c r="BK40" t="s">
        <v>74</v>
      </c>
      <c r="BL40" t="s">
        <v>182</v>
      </c>
      <c r="BM40" t="s">
        <v>74</v>
      </c>
      <c r="BN40" t="s">
        <v>74</v>
      </c>
      <c r="BO40" t="s">
        <v>74</v>
      </c>
      <c r="BP40" t="s">
        <v>74</v>
      </c>
      <c r="BQ40" t="s">
        <v>74</v>
      </c>
      <c r="BR40" t="s">
        <v>90</v>
      </c>
      <c r="BS40" t="s">
        <v>571</v>
      </c>
      <c r="BT40" t="str">
        <f>HYPERLINK("https%3A%2F%2Fwww.webofscience.com%2Fwos%2Fwoscc%2Ffull-record%2FWOS:000820734000001","View Full Record in Web of Science")</f>
        <v>View Full Record in Web of Science</v>
      </c>
    </row>
    <row r="41" spans="1:72" x14ac:dyDescent="0.25">
      <c r="A41" t="s">
        <v>72</v>
      </c>
      <c r="B41" t="s">
        <v>572</v>
      </c>
      <c r="C41" t="s">
        <v>74</v>
      </c>
      <c r="D41" t="s">
        <v>74</v>
      </c>
      <c r="E41" t="s">
        <v>74</v>
      </c>
      <c r="F41" t="s">
        <v>573</v>
      </c>
      <c r="G41" t="s">
        <v>74</v>
      </c>
      <c r="H41" t="s">
        <v>74</v>
      </c>
      <c r="I41" t="s">
        <v>574</v>
      </c>
      <c r="J41" t="s">
        <v>575</v>
      </c>
      <c r="K41" t="s">
        <v>74</v>
      </c>
      <c r="L41" t="s">
        <v>74</v>
      </c>
      <c r="M41" t="s">
        <v>74</v>
      </c>
      <c r="N41" t="s">
        <v>136</v>
      </c>
      <c r="O41" t="s">
        <v>74</v>
      </c>
      <c r="P41" t="s">
        <v>74</v>
      </c>
      <c r="Q41" t="s">
        <v>74</v>
      </c>
      <c r="R41" t="s">
        <v>74</v>
      </c>
      <c r="S41" t="s">
        <v>74</v>
      </c>
      <c r="T41" t="s">
        <v>576</v>
      </c>
      <c r="U41" t="s">
        <v>577</v>
      </c>
      <c r="V41" t="s">
        <v>578</v>
      </c>
      <c r="W41" t="s">
        <v>579</v>
      </c>
      <c r="X41" t="s">
        <v>74</v>
      </c>
      <c r="Y41" t="s">
        <v>580</v>
      </c>
      <c r="Z41" t="s">
        <v>581</v>
      </c>
      <c r="AA41" t="s">
        <v>74</v>
      </c>
      <c r="AB41" t="s">
        <v>74</v>
      </c>
      <c r="AC41" t="s">
        <v>74</v>
      </c>
      <c r="AD41" t="s">
        <v>74</v>
      </c>
      <c r="AE41" t="s">
        <v>74</v>
      </c>
      <c r="AF41" t="s">
        <v>74</v>
      </c>
      <c r="AG41" t="s">
        <v>74</v>
      </c>
      <c r="AH41">
        <v>2</v>
      </c>
      <c r="AI41">
        <v>2</v>
      </c>
      <c r="AJ41" t="s">
        <v>74</v>
      </c>
      <c r="AK41" t="s">
        <v>74</v>
      </c>
      <c r="AL41" t="s">
        <v>74</v>
      </c>
      <c r="AM41" t="s">
        <v>74</v>
      </c>
      <c r="AN41" t="s">
        <v>74</v>
      </c>
      <c r="AO41" t="s">
        <v>74</v>
      </c>
      <c r="AP41" t="s">
        <v>74</v>
      </c>
      <c r="AQ41" t="s">
        <v>74</v>
      </c>
      <c r="AR41" t="s">
        <v>74</v>
      </c>
      <c r="AS41" t="s">
        <v>74</v>
      </c>
      <c r="AT41" t="s">
        <v>522</v>
      </c>
      <c r="AU41">
        <v>2022</v>
      </c>
      <c r="AV41">
        <v>7</v>
      </c>
      <c r="AW41">
        <v>11</v>
      </c>
      <c r="AX41" t="s">
        <v>74</v>
      </c>
      <c r="AY41" t="s">
        <v>74</v>
      </c>
      <c r="AZ41" t="s">
        <v>74</v>
      </c>
      <c r="BA41" t="s">
        <v>74</v>
      </c>
      <c r="BB41" t="s">
        <v>74</v>
      </c>
      <c r="BC41" t="s">
        <v>74</v>
      </c>
      <c r="BD41">
        <v>2200329</v>
      </c>
      <c r="BE41" t="s">
        <v>582</v>
      </c>
      <c r="BF41" t="str">
        <f>HYPERLINK("http://dx.doi.org/10.1002/admt.202200329","http://dx.doi.org/10.1002/admt.202200329")</f>
        <v>http://dx.doi.org/10.1002/admt.202200329</v>
      </c>
      <c r="BG41" t="s">
        <v>74</v>
      </c>
      <c r="BH41" t="s">
        <v>547</v>
      </c>
      <c r="BI41" t="s">
        <v>74</v>
      </c>
      <c r="BJ41" t="s">
        <v>74</v>
      </c>
      <c r="BK41" t="s">
        <v>74</v>
      </c>
      <c r="BL41" t="s">
        <v>119</v>
      </c>
      <c r="BM41" t="s">
        <v>74</v>
      </c>
      <c r="BN41" t="s">
        <v>74</v>
      </c>
      <c r="BO41" t="s">
        <v>74</v>
      </c>
      <c r="BP41" t="s">
        <v>74</v>
      </c>
      <c r="BQ41" t="s">
        <v>74</v>
      </c>
      <c r="BR41" t="s">
        <v>90</v>
      </c>
      <c r="BS41" t="s">
        <v>583</v>
      </c>
      <c r="BT41" t="str">
        <f>HYPERLINK("https%3A%2F%2Fwww.webofscience.com%2Fwos%2Fwoscc%2Ffull-record%2FWOS:000833447900001","View Full Record in Web of Science")</f>
        <v>View Full Record in Web of Science</v>
      </c>
    </row>
    <row r="42" spans="1:72" x14ac:dyDescent="0.25">
      <c r="A42" t="s">
        <v>72</v>
      </c>
      <c r="B42" t="s">
        <v>584</v>
      </c>
      <c r="C42" t="s">
        <v>74</v>
      </c>
      <c r="D42" t="s">
        <v>74</v>
      </c>
      <c r="E42" t="s">
        <v>74</v>
      </c>
      <c r="F42" t="s">
        <v>585</v>
      </c>
      <c r="G42" t="s">
        <v>74</v>
      </c>
      <c r="H42" t="s">
        <v>74</v>
      </c>
      <c r="I42" t="s">
        <v>586</v>
      </c>
      <c r="J42" t="s">
        <v>587</v>
      </c>
      <c r="K42" t="s">
        <v>74</v>
      </c>
      <c r="L42" t="s">
        <v>74</v>
      </c>
      <c r="M42" t="s">
        <v>74</v>
      </c>
      <c r="N42" t="s">
        <v>136</v>
      </c>
      <c r="O42" t="s">
        <v>74</v>
      </c>
      <c r="P42" t="s">
        <v>74</v>
      </c>
      <c r="Q42" t="s">
        <v>74</v>
      </c>
      <c r="R42" t="s">
        <v>74</v>
      </c>
      <c r="S42" t="s">
        <v>74</v>
      </c>
      <c r="T42" t="s">
        <v>74</v>
      </c>
      <c r="U42" t="s">
        <v>588</v>
      </c>
      <c r="V42" t="s">
        <v>589</v>
      </c>
      <c r="W42" t="s">
        <v>590</v>
      </c>
      <c r="X42" t="s">
        <v>74</v>
      </c>
      <c r="Y42" t="s">
        <v>566</v>
      </c>
      <c r="Z42" t="s">
        <v>567</v>
      </c>
      <c r="AA42" t="s">
        <v>74</v>
      </c>
      <c r="AB42" t="s">
        <v>74</v>
      </c>
      <c r="AC42" t="s">
        <v>74</v>
      </c>
      <c r="AD42" t="s">
        <v>74</v>
      </c>
      <c r="AE42" t="s">
        <v>74</v>
      </c>
      <c r="AF42" t="s">
        <v>74</v>
      </c>
      <c r="AG42" t="s">
        <v>74</v>
      </c>
      <c r="AH42">
        <v>5</v>
      </c>
      <c r="AI42">
        <v>6</v>
      </c>
      <c r="AJ42" t="s">
        <v>74</v>
      </c>
      <c r="AK42" t="s">
        <v>74</v>
      </c>
      <c r="AL42" t="s">
        <v>74</v>
      </c>
      <c r="AM42" t="s">
        <v>74</v>
      </c>
      <c r="AN42" t="s">
        <v>74</v>
      </c>
      <c r="AO42" t="s">
        <v>74</v>
      </c>
      <c r="AP42" t="s">
        <v>74</v>
      </c>
      <c r="AQ42" t="s">
        <v>74</v>
      </c>
      <c r="AR42" t="s">
        <v>74</v>
      </c>
      <c r="AS42" t="s">
        <v>74</v>
      </c>
      <c r="AT42" t="s">
        <v>591</v>
      </c>
      <c r="AU42">
        <v>2023</v>
      </c>
      <c r="AV42">
        <v>35</v>
      </c>
      <c r="AW42">
        <v>10</v>
      </c>
      <c r="AX42" t="s">
        <v>74</v>
      </c>
      <c r="AY42" t="s">
        <v>74</v>
      </c>
      <c r="AZ42" t="s">
        <v>74</v>
      </c>
      <c r="BA42" t="s">
        <v>74</v>
      </c>
      <c r="BB42">
        <v>3960</v>
      </c>
      <c r="BC42">
        <v>3967</v>
      </c>
      <c r="BD42" t="s">
        <v>74</v>
      </c>
      <c r="BE42" t="s">
        <v>592</v>
      </c>
      <c r="BF42" t="str">
        <f>HYPERLINK("http://dx.doi.org/10.1021/acs.chemmater.3c00180","http://dx.doi.org/10.1021/acs.chemmater.3c00180")</f>
        <v>http://dx.doi.org/10.1021/acs.chemmater.3c00180</v>
      </c>
      <c r="BG42" t="s">
        <v>74</v>
      </c>
      <c r="BH42" t="s">
        <v>593</v>
      </c>
      <c r="BI42" t="s">
        <v>74</v>
      </c>
      <c r="BJ42" t="s">
        <v>74</v>
      </c>
      <c r="BK42" t="s">
        <v>74</v>
      </c>
      <c r="BL42" t="s">
        <v>340</v>
      </c>
      <c r="BM42" t="s">
        <v>74</v>
      </c>
      <c r="BN42" t="s">
        <v>74</v>
      </c>
      <c r="BO42" t="s">
        <v>74</v>
      </c>
      <c r="BP42" t="s">
        <v>74</v>
      </c>
      <c r="BQ42" t="s">
        <v>74</v>
      </c>
      <c r="BR42" t="s">
        <v>90</v>
      </c>
      <c r="BS42" t="s">
        <v>594</v>
      </c>
      <c r="BT42" t="str">
        <f>HYPERLINK("https%3A%2F%2Fwww.webofscience.com%2Fwos%2Fwoscc%2Ffull-record%2FWOS:000986447600001","View Full Record in Web of Science")</f>
        <v>View Full Record in Web of Science</v>
      </c>
    </row>
    <row r="43" spans="1:72" x14ac:dyDescent="0.25">
      <c r="A43" t="s">
        <v>72</v>
      </c>
      <c r="B43" t="s">
        <v>595</v>
      </c>
      <c r="C43" t="s">
        <v>74</v>
      </c>
      <c r="D43" t="s">
        <v>74</v>
      </c>
      <c r="E43" t="s">
        <v>74</v>
      </c>
      <c r="F43" t="s">
        <v>596</v>
      </c>
      <c r="G43" t="s">
        <v>74</v>
      </c>
      <c r="H43" t="s">
        <v>74</v>
      </c>
      <c r="I43" t="s">
        <v>597</v>
      </c>
      <c r="J43" t="s">
        <v>457</v>
      </c>
      <c r="K43" t="s">
        <v>74</v>
      </c>
      <c r="L43" t="s">
        <v>74</v>
      </c>
      <c r="M43" t="s">
        <v>74</v>
      </c>
      <c r="N43" t="s">
        <v>279</v>
      </c>
      <c r="O43" t="s">
        <v>74</v>
      </c>
      <c r="P43" t="s">
        <v>74</v>
      </c>
      <c r="Q43" t="s">
        <v>74</v>
      </c>
      <c r="R43" t="s">
        <v>74</v>
      </c>
      <c r="S43" t="s">
        <v>74</v>
      </c>
      <c r="T43" t="s">
        <v>598</v>
      </c>
      <c r="U43" t="s">
        <v>599</v>
      </c>
      <c r="V43" t="s">
        <v>600</v>
      </c>
      <c r="W43" t="s">
        <v>601</v>
      </c>
      <c r="X43" t="s">
        <v>74</v>
      </c>
      <c r="Y43" t="s">
        <v>602</v>
      </c>
      <c r="Z43" t="s">
        <v>603</v>
      </c>
      <c r="AA43" t="s">
        <v>74</v>
      </c>
      <c r="AB43" t="s">
        <v>74</v>
      </c>
      <c r="AC43" t="s">
        <v>74</v>
      </c>
      <c r="AD43" t="s">
        <v>74</v>
      </c>
      <c r="AE43" t="s">
        <v>74</v>
      </c>
      <c r="AF43" t="s">
        <v>74</v>
      </c>
      <c r="AG43" t="s">
        <v>74</v>
      </c>
      <c r="AH43">
        <v>3</v>
      </c>
      <c r="AI43">
        <v>3</v>
      </c>
      <c r="AJ43" t="s">
        <v>74</v>
      </c>
      <c r="AK43" t="s">
        <v>74</v>
      </c>
      <c r="AL43" t="s">
        <v>74</v>
      </c>
      <c r="AM43" t="s">
        <v>74</v>
      </c>
      <c r="AN43" t="s">
        <v>74</v>
      </c>
      <c r="AO43" t="s">
        <v>74</v>
      </c>
      <c r="AP43" t="s">
        <v>74</v>
      </c>
      <c r="AQ43" t="s">
        <v>74</v>
      </c>
      <c r="AR43" t="s">
        <v>74</v>
      </c>
      <c r="AS43" t="s">
        <v>74</v>
      </c>
      <c r="AT43" t="s">
        <v>604</v>
      </c>
      <c r="AU43">
        <v>2022</v>
      </c>
      <c r="AV43" t="s">
        <v>74</v>
      </c>
      <c r="AW43" t="s">
        <v>74</v>
      </c>
      <c r="AX43" t="s">
        <v>74</v>
      </c>
      <c r="AY43" t="s">
        <v>74</v>
      </c>
      <c r="AZ43" t="s">
        <v>74</v>
      </c>
      <c r="BA43" t="s">
        <v>74</v>
      </c>
      <c r="BB43" t="s">
        <v>74</v>
      </c>
      <c r="BC43" t="s">
        <v>74</v>
      </c>
      <c r="BD43" t="s">
        <v>74</v>
      </c>
      <c r="BE43" t="s">
        <v>605</v>
      </c>
      <c r="BF43" t="str">
        <f>HYPERLINK("http://dx.doi.org/10.1021/acsami.2c15934","http://dx.doi.org/10.1021/acsami.2c15934")</f>
        <v>http://dx.doi.org/10.1021/acsami.2c15934</v>
      </c>
      <c r="BG43" t="s">
        <v>74</v>
      </c>
      <c r="BH43" t="s">
        <v>606</v>
      </c>
      <c r="BI43" t="s">
        <v>74</v>
      </c>
      <c r="BJ43" t="s">
        <v>74</v>
      </c>
      <c r="BK43" t="s">
        <v>74</v>
      </c>
      <c r="BL43" t="s">
        <v>182</v>
      </c>
      <c r="BM43" t="s">
        <v>74</v>
      </c>
      <c r="BN43" t="s">
        <v>74</v>
      </c>
      <c r="BO43" t="s">
        <v>74</v>
      </c>
      <c r="BP43" t="s">
        <v>74</v>
      </c>
      <c r="BQ43" t="s">
        <v>74</v>
      </c>
      <c r="BR43" t="s">
        <v>90</v>
      </c>
      <c r="BS43" t="s">
        <v>607</v>
      </c>
      <c r="BT43" t="str">
        <f>HYPERLINK("https%3A%2F%2Fwww.webofscience.com%2Fwos%2Fwoscc%2Ffull-record%2FWOS:000883659800001","View Full Record in Web of Science")</f>
        <v>View Full Record in Web of Science</v>
      </c>
    </row>
    <row r="44" spans="1:72" x14ac:dyDescent="0.25">
      <c r="A44" t="s">
        <v>72</v>
      </c>
      <c r="B44" t="s">
        <v>608</v>
      </c>
      <c r="C44" t="s">
        <v>74</v>
      </c>
      <c r="D44" t="s">
        <v>74</v>
      </c>
      <c r="E44" t="s">
        <v>74</v>
      </c>
      <c r="F44" t="s">
        <v>609</v>
      </c>
      <c r="G44" t="s">
        <v>74</v>
      </c>
      <c r="H44" t="s">
        <v>74</v>
      </c>
      <c r="I44" t="s">
        <v>610</v>
      </c>
      <c r="J44" t="s">
        <v>149</v>
      </c>
      <c r="K44" t="s">
        <v>74</v>
      </c>
      <c r="L44" t="s">
        <v>74</v>
      </c>
      <c r="M44" t="s">
        <v>74</v>
      </c>
      <c r="N44" t="s">
        <v>136</v>
      </c>
      <c r="O44" t="s">
        <v>74</v>
      </c>
      <c r="P44" t="s">
        <v>74</v>
      </c>
      <c r="Q44" t="s">
        <v>74</v>
      </c>
      <c r="R44" t="s">
        <v>74</v>
      </c>
      <c r="S44" t="s">
        <v>74</v>
      </c>
      <c r="T44" t="s">
        <v>74</v>
      </c>
      <c r="U44" t="s">
        <v>611</v>
      </c>
      <c r="V44" t="s">
        <v>612</v>
      </c>
      <c r="W44" t="s">
        <v>613</v>
      </c>
      <c r="X44" t="s">
        <v>74</v>
      </c>
      <c r="Y44" t="s">
        <v>614</v>
      </c>
      <c r="Z44" t="s">
        <v>615</v>
      </c>
      <c r="AA44" t="s">
        <v>74</v>
      </c>
      <c r="AB44" t="s">
        <v>74</v>
      </c>
      <c r="AC44" t="s">
        <v>74</v>
      </c>
      <c r="AD44" t="s">
        <v>74</v>
      </c>
      <c r="AE44" t="s">
        <v>74</v>
      </c>
      <c r="AF44" t="s">
        <v>74</v>
      </c>
      <c r="AG44" t="s">
        <v>74</v>
      </c>
      <c r="AH44">
        <v>5</v>
      </c>
      <c r="AI44">
        <v>5</v>
      </c>
      <c r="AJ44" t="s">
        <v>74</v>
      </c>
      <c r="AK44" t="s">
        <v>74</v>
      </c>
      <c r="AL44" t="s">
        <v>74</v>
      </c>
      <c r="AM44" t="s">
        <v>74</v>
      </c>
      <c r="AN44" t="s">
        <v>74</v>
      </c>
      <c r="AO44" t="s">
        <v>74</v>
      </c>
      <c r="AP44" t="s">
        <v>74</v>
      </c>
      <c r="AQ44" t="s">
        <v>74</v>
      </c>
      <c r="AR44" t="s">
        <v>74</v>
      </c>
      <c r="AS44" t="s">
        <v>74</v>
      </c>
      <c r="AT44" t="s">
        <v>616</v>
      </c>
      <c r="AU44">
        <v>2022</v>
      </c>
      <c r="AV44">
        <v>3</v>
      </c>
      <c r="AW44">
        <v>18</v>
      </c>
      <c r="AX44" t="s">
        <v>74</v>
      </c>
      <c r="AY44" t="s">
        <v>74</v>
      </c>
      <c r="AZ44" t="s">
        <v>74</v>
      </c>
      <c r="BA44" t="s">
        <v>74</v>
      </c>
      <c r="BB44">
        <v>7002</v>
      </c>
      <c r="BC44">
        <v>7014</v>
      </c>
      <c r="BD44" t="s">
        <v>74</v>
      </c>
      <c r="BE44" t="s">
        <v>617</v>
      </c>
      <c r="BF44" t="str">
        <f>HYPERLINK("http://dx.doi.org/10.1039/d2ma00402j","http://dx.doi.org/10.1039/d2ma00402j")</f>
        <v>http://dx.doi.org/10.1039/d2ma00402j</v>
      </c>
      <c r="BG44" t="s">
        <v>74</v>
      </c>
      <c r="BH44" t="s">
        <v>547</v>
      </c>
      <c r="BI44" t="s">
        <v>74</v>
      </c>
      <c r="BJ44" t="s">
        <v>74</v>
      </c>
      <c r="BK44" t="s">
        <v>74</v>
      </c>
      <c r="BL44" t="s">
        <v>119</v>
      </c>
      <c r="BM44" t="s">
        <v>74</v>
      </c>
      <c r="BN44" t="s">
        <v>74</v>
      </c>
      <c r="BO44" t="s">
        <v>74</v>
      </c>
      <c r="BP44" t="s">
        <v>74</v>
      </c>
      <c r="BQ44" t="s">
        <v>74</v>
      </c>
      <c r="BR44" t="s">
        <v>90</v>
      </c>
      <c r="BS44" t="s">
        <v>618</v>
      </c>
      <c r="BT44" t="str">
        <f>HYPERLINK("https%3A%2F%2Fwww.webofscience.com%2Fwos%2Fwoscc%2Ffull-record%2FWOS:000830022900001","View Full Record in Web of Science")</f>
        <v>View Full Record in Web of Science</v>
      </c>
    </row>
    <row r="45" spans="1:72" x14ac:dyDescent="0.25">
      <c r="A45" t="s">
        <v>72</v>
      </c>
      <c r="B45" t="s">
        <v>619</v>
      </c>
      <c r="C45" t="s">
        <v>74</v>
      </c>
      <c r="D45" t="s">
        <v>74</v>
      </c>
      <c r="E45" t="s">
        <v>74</v>
      </c>
      <c r="F45" t="s">
        <v>620</v>
      </c>
      <c r="G45" t="s">
        <v>74</v>
      </c>
      <c r="H45" t="s">
        <v>74</v>
      </c>
      <c r="I45" t="s">
        <v>621</v>
      </c>
      <c r="J45" t="s">
        <v>251</v>
      </c>
      <c r="K45" t="s">
        <v>74</v>
      </c>
      <c r="L45" t="s">
        <v>74</v>
      </c>
      <c r="M45" t="s">
        <v>74</v>
      </c>
      <c r="N45" t="s">
        <v>136</v>
      </c>
      <c r="O45" t="s">
        <v>74</v>
      </c>
      <c r="P45" t="s">
        <v>74</v>
      </c>
      <c r="Q45" t="s">
        <v>74</v>
      </c>
      <c r="R45" t="s">
        <v>74</v>
      </c>
      <c r="S45" t="s">
        <v>74</v>
      </c>
      <c r="T45" t="s">
        <v>622</v>
      </c>
      <c r="U45" t="s">
        <v>623</v>
      </c>
      <c r="V45" t="s">
        <v>624</v>
      </c>
      <c r="W45" t="s">
        <v>625</v>
      </c>
      <c r="X45" t="s">
        <v>74</v>
      </c>
      <c r="Y45" t="s">
        <v>626</v>
      </c>
      <c r="Z45" t="s">
        <v>627</v>
      </c>
      <c r="AA45" t="s">
        <v>74</v>
      </c>
      <c r="AB45" t="s">
        <v>74</v>
      </c>
      <c r="AC45" t="s">
        <v>74</v>
      </c>
      <c r="AD45" t="s">
        <v>74</v>
      </c>
      <c r="AE45" t="s">
        <v>74</v>
      </c>
      <c r="AF45" t="s">
        <v>74</v>
      </c>
      <c r="AG45" t="s">
        <v>74</v>
      </c>
      <c r="AH45">
        <v>12</v>
      </c>
      <c r="AI45">
        <v>12</v>
      </c>
      <c r="AJ45" t="s">
        <v>74</v>
      </c>
      <c r="AK45" t="s">
        <v>74</v>
      </c>
      <c r="AL45" t="s">
        <v>74</v>
      </c>
      <c r="AM45" t="s">
        <v>74</v>
      </c>
      <c r="AN45" t="s">
        <v>74</v>
      </c>
      <c r="AO45" t="s">
        <v>74</v>
      </c>
      <c r="AP45" t="s">
        <v>74</v>
      </c>
      <c r="AQ45" t="s">
        <v>74</v>
      </c>
      <c r="AR45" t="s">
        <v>74</v>
      </c>
      <c r="AS45" t="s">
        <v>74</v>
      </c>
      <c r="AT45" t="s">
        <v>141</v>
      </c>
      <c r="AU45">
        <v>2022</v>
      </c>
      <c r="AV45">
        <v>34</v>
      </c>
      <c r="AW45">
        <v>33</v>
      </c>
      <c r="AX45" t="s">
        <v>74</v>
      </c>
      <c r="AY45" t="s">
        <v>74</v>
      </c>
      <c r="AZ45" t="s">
        <v>74</v>
      </c>
      <c r="BA45" t="s">
        <v>74</v>
      </c>
      <c r="BB45" t="s">
        <v>74</v>
      </c>
      <c r="BC45" t="s">
        <v>74</v>
      </c>
      <c r="BD45">
        <v>2202994</v>
      </c>
      <c r="BE45" t="s">
        <v>628</v>
      </c>
      <c r="BF45" t="str">
        <f>HYPERLINK("http://dx.doi.org/10.1002/adma.202202994","http://dx.doi.org/10.1002/adma.202202994")</f>
        <v>http://dx.doi.org/10.1002/adma.202202994</v>
      </c>
      <c r="BG45" t="s">
        <v>74</v>
      </c>
      <c r="BH45" t="s">
        <v>547</v>
      </c>
      <c r="BI45" t="s">
        <v>74</v>
      </c>
      <c r="BJ45" t="s">
        <v>74</v>
      </c>
      <c r="BK45" t="s">
        <v>74</v>
      </c>
      <c r="BL45" t="s">
        <v>105</v>
      </c>
      <c r="BM45" t="s">
        <v>74</v>
      </c>
      <c r="BN45" t="s">
        <v>74</v>
      </c>
      <c r="BO45" t="s">
        <v>74</v>
      </c>
      <c r="BP45" t="s">
        <v>74</v>
      </c>
      <c r="BQ45" t="s">
        <v>74</v>
      </c>
      <c r="BR45" t="s">
        <v>90</v>
      </c>
      <c r="BS45" t="s">
        <v>629</v>
      </c>
      <c r="BT45" t="str">
        <f>HYPERLINK("https%3A%2F%2Fwww.webofscience.com%2Fwos%2Fwoscc%2Ffull-record%2FWOS:000825660100001","View Full Record in Web of Science")</f>
        <v>View Full Record in Web of Science</v>
      </c>
    </row>
  </sheetData>
  <pageMargins left="0.78740157499999996" right="0.78740157499999996" top="0.984251969" bottom="0.984251969"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Alves Beneti</dc:creator>
  <cp:lastModifiedBy>Gustavo Alves Beneti</cp:lastModifiedBy>
  <dcterms:created xsi:type="dcterms:W3CDTF">2024-08-05T17:28:40Z</dcterms:created>
  <dcterms:modified xsi:type="dcterms:W3CDTF">2024-08-05T17:28:40Z</dcterms:modified>
</cp:coreProperties>
</file>