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Gabri\Downloads\"/>
    </mc:Choice>
  </mc:AlternateContent>
  <xr:revisionPtr revIDLastSave="0" documentId="13_ncr:1_{7555B6DE-0EB6-4577-8BE1-7299273EA081}" xr6:coauthVersionLast="47" xr6:coauthVersionMax="47" xr10:uidLastSave="{00000000-0000-0000-0000-000000000000}"/>
  <bookViews>
    <workbookView xWindow="-120" yWindow="-120" windowWidth="29040" windowHeight="15840" tabRatio="829" activeTab="6" xr2:uid="{00000000-000D-0000-FFFF-FFFF00000000}"/>
  </bookViews>
  <sheets>
    <sheet name="0 Control" sheetId="1" r:id="rId1"/>
    <sheet name="1 Peticiones" sheetId="2" r:id="rId2"/>
    <sheet name="2 TRAFICO" sheetId="21" r:id="rId3"/>
    <sheet name="3 INF.OP" sheetId="19" r:id="rId4"/>
    <sheet name="4 MANT.VIAS" sheetId="20" r:id="rId5"/>
    <sheet name="5 INTERFLOW" sheetId="23" r:id="rId6"/>
    <sheet name="7 MIES" sheetId="18" r:id="rId7"/>
    <sheet name="8 ANDESITA" sheetId="26" r:id="rId8"/>
    <sheet name="9 CUNETAS" sheetId="27" r:id="rId9"/>
    <sheet name="Riesgos Críticos" sheetId="16" r:id="rId10"/>
    <sheet name="Hoja1" sheetId="24" r:id="rId11"/>
  </sheets>
  <definedNames>
    <definedName name="_xlnm._FilterDatabase" localSheetId="1" hidden="1">'1 Peticiones'!$H$6:$L$47</definedName>
    <definedName name="_xlnm._FilterDatabase" localSheetId="2" hidden="1">'2 TRAFICO'!$F$9:$F$12</definedName>
    <definedName name="_xlnm._FilterDatabase" localSheetId="3" hidden="1">'3 INF.OP'!$F$9:$F$43</definedName>
    <definedName name="_xlnm._FilterDatabase" localSheetId="4" hidden="1">'4 MANT.VIAS'!$F$9:$F$65</definedName>
    <definedName name="_xlnm._FilterDatabase" localSheetId="5" hidden="1">'5 INTERFLOW'!$F$9:$F$16</definedName>
    <definedName name="_xlnm._FilterDatabase" localSheetId="6" hidden="1">'7 MIES'!$F$9:$F$46</definedName>
    <definedName name="_xlnm._FilterDatabase" localSheetId="7" hidden="1">'8 ANDESITA'!$F$9:$F$17</definedName>
    <definedName name="_xlnm._FilterDatabase" localSheetId="8" hidden="1">'9 CUNETAS'!$F$9:$F$30</definedName>
    <definedName name="_xlnm.Print_Area" localSheetId="1">'1 Peticiones'!$A$3:$N$47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58" i="18" l="1"/>
  <c r="N59" i="18"/>
  <c r="N64" i="18"/>
  <c r="N63" i="18"/>
  <c r="N62" i="18"/>
  <c r="N61" i="18"/>
  <c r="N60" i="18"/>
  <c r="M56" i="20"/>
  <c r="K30" i="20"/>
  <c r="J30" i="18"/>
  <c r="J31" i="18"/>
  <c r="J32" i="18"/>
  <c r="J33" i="18"/>
  <c r="J34" i="18"/>
  <c r="J35" i="18"/>
  <c r="J36" i="18"/>
  <c r="K37" i="18"/>
  <c r="K38" i="18"/>
  <c r="K39" i="18"/>
  <c r="K40" i="18"/>
  <c r="K41" i="18"/>
  <c r="K42" i="18"/>
  <c r="K43" i="18"/>
  <c r="L44" i="18"/>
  <c r="L45" i="18"/>
  <c r="L46" i="18"/>
  <c r="L47" i="18"/>
  <c r="L48" i="18"/>
  <c r="L49" i="18"/>
  <c r="L50" i="18"/>
  <c r="L51" i="18"/>
  <c r="L52" i="18"/>
  <c r="M53" i="18"/>
  <c r="M54" i="18"/>
  <c r="M55" i="18"/>
  <c r="M56" i="18"/>
  <c r="M57" i="18"/>
  <c r="N17" i="27"/>
  <c r="M16" i="27"/>
  <c r="L14" i="27"/>
  <c r="K12" i="27"/>
  <c r="M15" i="27"/>
  <c r="M28" i="18"/>
  <c r="L26" i="18"/>
  <c r="M17" i="18"/>
  <c r="M18" i="18"/>
  <c r="M19" i="18"/>
  <c r="M53" i="20"/>
  <c r="M54" i="20"/>
  <c r="M55" i="20"/>
  <c r="N29" i="18"/>
  <c r="M27" i="18"/>
  <c r="L25" i="18"/>
  <c r="K24" i="18"/>
  <c r="J23" i="18"/>
  <c r="J22" i="18"/>
  <c r="N21" i="18"/>
  <c r="N20" i="18"/>
  <c r="L16" i="18"/>
  <c r="L15" i="18"/>
  <c r="L14" i="18"/>
  <c r="K13" i="18"/>
  <c r="K12" i="18"/>
  <c r="K11" i="18"/>
  <c r="J10" i="18"/>
  <c r="J9" i="18"/>
  <c r="J10" i="20"/>
  <c r="J11" i="20"/>
  <c r="J12" i="20"/>
  <c r="J13" i="20"/>
  <c r="J14" i="20"/>
  <c r="J15" i="20"/>
  <c r="J16" i="20"/>
  <c r="J17" i="20"/>
  <c r="K18" i="20"/>
  <c r="K19" i="20"/>
  <c r="K20" i="20"/>
  <c r="K21" i="20"/>
  <c r="K22" i="20"/>
  <c r="K23" i="20"/>
  <c r="K24" i="20"/>
  <c r="K25" i="20"/>
  <c r="K26" i="20"/>
  <c r="K27" i="20"/>
  <c r="K28" i="20"/>
  <c r="K29" i="20"/>
  <c r="L31" i="20"/>
  <c r="L32" i="20"/>
  <c r="L33" i="20"/>
  <c r="L34" i="20"/>
  <c r="L35" i="20"/>
  <c r="L36" i="20"/>
  <c r="L37" i="20"/>
  <c r="L38" i="20"/>
  <c r="L39" i="20"/>
  <c r="L40" i="20"/>
  <c r="L41" i="20"/>
  <c r="L42" i="20"/>
  <c r="M43" i="20"/>
  <c r="M44" i="20"/>
  <c r="M45" i="20"/>
  <c r="M46" i="20"/>
  <c r="M47" i="20"/>
  <c r="M48" i="20"/>
  <c r="M49" i="20"/>
  <c r="M50" i="20"/>
  <c r="M51" i="20"/>
  <c r="M52" i="20"/>
  <c r="N57" i="20"/>
  <c r="N58" i="20"/>
  <c r="N59" i="20"/>
  <c r="N60" i="20"/>
  <c r="N61" i="20"/>
  <c r="N62" i="20"/>
  <c r="N63" i="20"/>
  <c r="N64" i="20"/>
  <c r="J9" i="20"/>
  <c r="M10" i="26"/>
  <c r="K9" i="26"/>
  <c r="L13" i="27"/>
  <c r="K11" i="27"/>
  <c r="J10" i="27"/>
  <c r="J9" i="27"/>
  <c r="N5" i="21"/>
  <c r="M36" i="19"/>
  <c r="M35" i="19"/>
  <c r="M34" i="19"/>
  <c r="M33" i="19"/>
  <c r="M32" i="19"/>
  <c r="L31" i="19"/>
  <c r="L30" i="19"/>
  <c r="L29" i="19"/>
  <c r="L28" i="19"/>
  <c r="L27" i="19"/>
  <c r="L26" i="19"/>
  <c r="L25" i="19"/>
  <c r="L24" i="19"/>
  <c r="L23" i="19"/>
  <c r="K22" i="19"/>
  <c r="K21" i="19"/>
  <c r="K20" i="19"/>
  <c r="K19" i="19"/>
  <c r="K18" i="19"/>
  <c r="K17" i="19"/>
  <c r="K16" i="19"/>
  <c r="J15" i="19"/>
  <c r="J14" i="19"/>
  <c r="J13" i="19"/>
  <c r="J12" i="19"/>
  <c r="J11" i="19"/>
  <c r="J10" i="19"/>
  <c r="J9" i="19"/>
  <c r="J8" i="27"/>
  <c r="P5" i="27"/>
  <c r="O5" i="27"/>
  <c r="P4" i="27"/>
  <c r="O4" i="27"/>
  <c r="N4" i="27"/>
  <c r="M4" i="27"/>
  <c r="L4" i="27"/>
  <c r="K4" i="27"/>
  <c r="J4" i="27"/>
  <c r="P3" i="27"/>
  <c r="O3" i="27"/>
  <c r="N3" i="27"/>
  <c r="M3" i="27"/>
  <c r="L3" i="27"/>
  <c r="K3" i="27"/>
  <c r="J3" i="27"/>
  <c r="D4" i="27" s="1"/>
  <c r="B2" i="27"/>
  <c r="O13" i="21"/>
  <c r="L13" i="21"/>
  <c r="J13" i="21"/>
  <c r="J9" i="21"/>
  <c r="K9" i="21"/>
  <c r="L9" i="21"/>
  <c r="M9" i="21"/>
  <c r="N9" i="21"/>
  <c r="O9" i="21"/>
  <c r="P9" i="21"/>
  <c r="K10" i="21"/>
  <c r="N10" i="21"/>
  <c r="K11" i="21"/>
  <c r="O11" i="21"/>
  <c r="J12" i="21"/>
  <c r="K12" i="21"/>
  <c r="L12" i="21"/>
  <c r="M12" i="21"/>
  <c r="N12" i="21"/>
  <c r="O12" i="21"/>
  <c r="P12" i="21"/>
  <c r="J8" i="26"/>
  <c r="P5" i="26"/>
  <c r="O5" i="26"/>
  <c r="P4" i="26"/>
  <c r="O4" i="26"/>
  <c r="N4" i="26"/>
  <c r="M4" i="26"/>
  <c r="L4" i="26"/>
  <c r="K4" i="26"/>
  <c r="J4" i="26"/>
  <c r="P3" i="26"/>
  <c r="O3" i="26"/>
  <c r="N3" i="26"/>
  <c r="M3" i="26"/>
  <c r="L3" i="26"/>
  <c r="K3" i="26"/>
  <c r="J3" i="26"/>
  <c r="D4" i="26" s="1"/>
  <c r="B2" i="26"/>
  <c r="J5" i="27" l="1"/>
  <c r="K5" i="27"/>
  <c r="L5" i="27"/>
  <c r="M5" i="27"/>
  <c r="N5" i="27"/>
  <c r="J5" i="26"/>
  <c r="K5" i="26"/>
  <c r="L5" i="26"/>
  <c r="M5" i="26"/>
  <c r="N5" i="26"/>
  <c r="J4" i="18" l="1"/>
  <c r="M4" i="23" l="1"/>
  <c r="L4" i="23"/>
  <c r="J8" i="23"/>
  <c r="P5" i="23"/>
  <c r="P4" i="23"/>
  <c r="O4" i="23"/>
  <c r="J4" i="23"/>
  <c r="P3" i="23"/>
  <c r="O3" i="23"/>
  <c r="O5" i="23" s="1"/>
  <c r="N3" i="23"/>
  <c r="M3" i="23"/>
  <c r="L3" i="23"/>
  <c r="K3" i="23"/>
  <c r="J3" i="23"/>
  <c r="B2" i="23"/>
  <c r="J5" i="23" l="1"/>
  <c r="L5" i="23"/>
  <c r="M5" i="23"/>
  <c r="K4" i="23"/>
  <c r="K5" i="23" s="1"/>
  <c r="N4" i="23"/>
  <c r="N5" i="23" s="1"/>
  <c r="J8" i="21"/>
  <c r="P4" i="21"/>
  <c r="O4" i="21"/>
  <c r="N4" i="21"/>
  <c r="M4" i="21"/>
  <c r="L4" i="21"/>
  <c r="K4" i="21"/>
  <c r="J4" i="21"/>
  <c r="P3" i="21"/>
  <c r="O3" i="21"/>
  <c r="N3" i="21"/>
  <c r="M3" i="21"/>
  <c r="L3" i="21"/>
  <c r="K3" i="21"/>
  <c r="J3" i="21"/>
  <c r="B2" i="21"/>
  <c r="J8" i="20"/>
  <c r="P4" i="20"/>
  <c r="O4" i="20"/>
  <c r="N4" i="20"/>
  <c r="M4" i="20"/>
  <c r="L4" i="20"/>
  <c r="K4" i="20"/>
  <c r="J4" i="20"/>
  <c r="P3" i="20"/>
  <c r="O3" i="20"/>
  <c r="N3" i="20"/>
  <c r="M3" i="20"/>
  <c r="L3" i="20"/>
  <c r="K3" i="20"/>
  <c r="J3" i="20"/>
  <c r="B2" i="20"/>
  <c r="J8" i="19"/>
  <c r="P4" i="19"/>
  <c r="O4" i="19"/>
  <c r="N4" i="19"/>
  <c r="M4" i="19"/>
  <c r="L4" i="19"/>
  <c r="K4" i="19"/>
  <c r="J4" i="19"/>
  <c r="P3" i="19"/>
  <c r="O3" i="19"/>
  <c r="N3" i="19"/>
  <c r="M3" i="19"/>
  <c r="L3" i="19"/>
  <c r="K3" i="19"/>
  <c r="J3" i="19"/>
  <c r="B2" i="19"/>
  <c r="J8" i="18"/>
  <c r="P4" i="18"/>
  <c r="O4" i="18"/>
  <c r="N4" i="18"/>
  <c r="M4" i="18"/>
  <c r="L4" i="18"/>
  <c r="K4" i="18"/>
  <c r="P3" i="18"/>
  <c r="O3" i="18"/>
  <c r="N3" i="18"/>
  <c r="M3" i="18"/>
  <c r="L3" i="18"/>
  <c r="K3" i="18"/>
  <c r="J3" i="18"/>
  <c r="B2" i="18"/>
  <c r="D4" i="21" l="1"/>
  <c r="D18" i="1" s="1"/>
  <c r="D4" i="23"/>
  <c r="D21" i="1" s="1"/>
  <c r="J5" i="18"/>
  <c r="L5" i="18"/>
  <c r="N5" i="18"/>
  <c r="O5" i="18"/>
  <c r="J5" i="19"/>
  <c r="K5" i="19"/>
  <c r="L5" i="19"/>
  <c r="M5" i="19"/>
  <c r="N5" i="19"/>
  <c r="O5" i="19"/>
  <c r="P5" i="19"/>
  <c r="J5" i="20"/>
  <c r="J5" i="21"/>
  <c r="K5" i="21"/>
  <c r="L5" i="21"/>
  <c r="M5" i="21"/>
  <c r="O5" i="21"/>
  <c r="P5" i="21"/>
  <c r="K5" i="18"/>
  <c r="M5" i="18"/>
  <c r="D4" i="18"/>
  <c r="D22" i="1" s="1"/>
  <c r="L5" i="20"/>
  <c r="N5" i="20"/>
  <c r="P5" i="20"/>
  <c r="K5" i="20"/>
  <c r="M5" i="20"/>
  <c r="O5" i="20"/>
  <c r="D4" i="20"/>
  <c r="D20" i="1" s="1"/>
  <c r="D4" i="19"/>
  <c r="D19" i="1" s="1"/>
  <c r="P5" i="18"/>
  <c r="C8" i="1"/>
  <c r="H5" i="2"/>
  <c r="B2" i="2"/>
  <c r="K8" i="26" l="1"/>
  <c r="K8" i="27"/>
  <c r="K8" i="18"/>
  <c r="K8" i="23"/>
  <c r="C9" i="1"/>
  <c r="I5" i="2"/>
  <c r="K8" i="20"/>
  <c r="K8" i="21"/>
  <c r="K8" i="19"/>
  <c r="L8" i="26" l="1"/>
  <c r="L8" i="27"/>
  <c r="L8" i="18"/>
  <c r="L8" i="23"/>
  <c r="L8" i="20"/>
  <c r="L8" i="19"/>
  <c r="C10" i="1"/>
  <c r="L8" i="21"/>
  <c r="J5" i="2"/>
  <c r="M8" i="26" l="1"/>
  <c r="M8" i="27"/>
  <c r="K5" i="2"/>
  <c r="M8" i="18"/>
  <c r="M8" i="21"/>
  <c r="M8" i="23"/>
  <c r="C11" i="1"/>
  <c r="M8" i="19"/>
  <c r="M8" i="20"/>
  <c r="L5" i="2"/>
  <c r="N8" i="26" l="1"/>
  <c r="N8" i="27"/>
  <c r="N8" i="20"/>
  <c r="N8" i="18"/>
  <c r="C12" i="1"/>
  <c r="N8" i="21"/>
  <c r="N8" i="19"/>
  <c r="N8" i="23"/>
  <c r="O8" i="26" l="1"/>
  <c r="O8" i="27"/>
  <c r="O8" i="19"/>
  <c r="O8" i="18"/>
  <c r="O8" i="21"/>
  <c r="M5" i="2"/>
  <c r="C13" i="1"/>
  <c r="O8" i="23"/>
  <c r="O8" i="20"/>
  <c r="P8" i="23"/>
  <c r="P8" i="26" l="1"/>
  <c r="P8" i="27"/>
  <c r="P8" i="21"/>
  <c r="N5" i="2"/>
  <c r="P8" i="18"/>
  <c r="P8" i="19"/>
  <c r="P8" i="2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CODELCO</author>
  </authors>
  <commentList>
    <comment ref="I7" authorId="0" shapeId="0" xr:uid="{00000000-0006-0000-0200-000001000000}">
      <text>
        <r>
          <rPr>
            <b/>
            <sz val="8"/>
            <color indexed="81"/>
            <rFont val="Calibri Light"/>
            <family val="2"/>
            <scheme val="major"/>
          </rPr>
          <t xml:space="preserve">VEN: </t>
        </r>
        <r>
          <rPr>
            <sz val="8"/>
            <color indexed="81"/>
            <rFont val="Calibri Light"/>
            <family val="2"/>
            <scheme val="major"/>
          </rPr>
          <t>Ventana</t>
        </r>
        <r>
          <rPr>
            <b/>
            <sz val="8"/>
            <color indexed="81"/>
            <rFont val="Calibri Light"/>
            <family val="2"/>
            <scheme val="major"/>
          </rPr>
          <t xml:space="preserve">
DTN: </t>
        </r>
        <r>
          <rPr>
            <sz val="8"/>
            <color indexed="81"/>
            <rFont val="Calibri Light"/>
            <family val="2"/>
            <scheme val="major"/>
          </rPr>
          <t>Detención</t>
        </r>
        <r>
          <rPr>
            <b/>
            <sz val="8"/>
            <color indexed="81"/>
            <rFont val="Calibri Light"/>
            <family val="2"/>
            <scheme val="major"/>
          </rPr>
          <t xml:space="preserve">
SD: </t>
        </r>
        <r>
          <rPr>
            <sz val="8"/>
            <color indexed="81"/>
            <rFont val="Calibri Light"/>
            <family val="2"/>
            <scheme val="major"/>
          </rPr>
          <t>Sin Detención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CODELCO</author>
  </authors>
  <commentList>
    <comment ref="I7" authorId="0" shapeId="0" xr:uid="{00000000-0006-0000-0300-000001000000}">
      <text>
        <r>
          <rPr>
            <b/>
            <sz val="8"/>
            <color indexed="81"/>
            <rFont val="Calibri Light"/>
            <family val="2"/>
            <scheme val="major"/>
          </rPr>
          <t xml:space="preserve">VEN: </t>
        </r>
        <r>
          <rPr>
            <sz val="8"/>
            <color indexed="81"/>
            <rFont val="Calibri Light"/>
            <family val="2"/>
            <scheme val="major"/>
          </rPr>
          <t>Ventana</t>
        </r>
        <r>
          <rPr>
            <b/>
            <sz val="8"/>
            <color indexed="81"/>
            <rFont val="Calibri Light"/>
            <family val="2"/>
            <scheme val="major"/>
          </rPr>
          <t xml:space="preserve">
DTN: </t>
        </r>
        <r>
          <rPr>
            <sz val="8"/>
            <color indexed="81"/>
            <rFont val="Calibri Light"/>
            <family val="2"/>
            <scheme val="major"/>
          </rPr>
          <t>Detención</t>
        </r>
        <r>
          <rPr>
            <b/>
            <sz val="8"/>
            <color indexed="81"/>
            <rFont val="Calibri Light"/>
            <family val="2"/>
            <scheme val="major"/>
          </rPr>
          <t xml:space="preserve">
SD: </t>
        </r>
        <r>
          <rPr>
            <sz val="8"/>
            <color indexed="81"/>
            <rFont val="Calibri Light"/>
            <family val="2"/>
            <scheme val="major"/>
          </rPr>
          <t>Sin Detención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CODELCO</author>
  </authors>
  <commentList>
    <comment ref="I7" authorId="0" shapeId="0" xr:uid="{00000000-0006-0000-0400-000001000000}">
      <text>
        <r>
          <rPr>
            <b/>
            <sz val="8"/>
            <color indexed="81"/>
            <rFont val="Calibri Light"/>
            <family val="2"/>
            <scheme val="major"/>
          </rPr>
          <t xml:space="preserve">VEN: </t>
        </r>
        <r>
          <rPr>
            <sz val="8"/>
            <color indexed="81"/>
            <rFont val="Calibri Light"/>
            <family val="2"/>
            <scheme val="major"/>
          </rPr>
          <t>Ventana</t>
        </r>
        <r>
          <rPr>
            <b/>
            <sz val="8"/>
            <color indexed="81"/>
            <rFont val="Calibri Light"/>
            <family val="2"/>
            <scheme val="major"/>
          </rPr>
          <t xml:space="preserve">
DTN: </t>
        </r>
        <r>
          <rPr>
            <sz val="8"/>
            <color indexed="81"/>
            <rFont val="Calibri Light"/>
            <family val="2"/>
            <scheme val="major"/>
          </rPr>
          <t>Detención</t>
        </r>
        <r>
          <rPr>
            <b/>
            <sz val="8"/>
            <color indexed="81"/>
            <rFont val="Calibri Light"/>
            <family val="2"/>
            <scheme val="major"/>
          </rPr>
          <t xml:space="preserve">
SD: </t>
        </r>
        <r>
          <rPr>
            <sz val="8"/>
            <color indexed="81"/>
            <rFont val="Calibri Light"/>
            <family val="2"/>
            <scheme val="major"/>
          </rPr>
          <t>Sin Detención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CODELCO</author>
  </authors>
  <commentList>
    <comment ref="I7" authorId="0" shapeId="0" xr:uid="{00000000-0006-0000-0500-000001000000}">
      <text>
        <r>
          <rPr>
            <b/>
            <sz val="8"/>
            <color indexed="81"/>
            <rFont val="Calibri Light"/>
            <family val="2"/>
            <scheme val="major"/>
          </rPr>
          <t xml:space="preserve">VEN: </t>
        </r>
        <r>
          <rPr>
            <sz val="8"/>
            <color indexed="81"/>
            <rFont val="Calibri Light"/>
            <family val="2"/>
            <scheme val="major"/>
          </rPr>
          <t>Ventana</t>
        </r>
        <r>
          <rPr>
            <b/>
            <sz val="8"/>
            <color indexed="81"/>
            <rFont val="Calibri Light"/>
            <family val="2"/>
            <scheme val="major"/>
          </rPr>
          <t xml:space="preserve">
DTN: </t>
        </r>
        <r>
          <rPr>
            <sz val="8"/>
            <color indexed="81"/>
            <rFont val="Calibri Light"/>
            <family val="2"/>
            <scheme val="major"/>
          </rPr>
          <t>Detención</t>
        </r>
        <r>
          <rPr>
            <b/>
            <sz val="8"/>
            <color indexed="81"/>
            <rFont val="Calibri Light"/>
            <family val="2"/>
            <scheme val="major"/>
          </rPr>
          <t xml:space="preserve">
SD: </t>
        </r>
        <r>
          <rPr>
            <sz val="8"/>
            <color indexed="81"/>
            <rFont val="Calibri Light"/>
            <family val="2"/>
            <scheme val="major"/>
          </rPr>
          <t>Sin Detención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CODELCO</author>
  </authors>
  <commentList>
    <comment ref="I7" authorId="0" shapeId="0" xr:uid="{00000000-0006-0000-0700-000001000000}">
      <text>
        <r>
          <rPr>
            <sz val="10"/>
            <color rgb="FF000000"/>
            <rFont val="Arial"/>
            <family val="2"/>
          </rPr>
          <t>VEN: Ventana
DTN: Detención
SD: Sin Detención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CODELCO</author>
  </authors>
  <commentList>
    <comment ref="I7" authorId="0" shapeId="0" xr:uid="{497C1F7D-47CD-4C00-8219-F297BDFE250B}">
      <text>
        <r>
          <rPr>
            <b/>
            <sz val="8"/>
            <color indexed="81"/>
            <rFont val="Calibri Light"/>
            <family val="2"/>
            <scheme val="major"/>
          </rPr>
          <t xml:space="preserve">VEN: </t>
        </r>
        <r>
          <rPr>
            <sz val="8"/>
            <color indexed="81"/>
            <rFont val="Calibri Light"/>
            <family val="2"/>
            <scheme val="major"/>
          </rPr>
          <t>Ventana</t>
        </r>
        <r>
          <rPr>
            <b/>
            <sz val="8"/>
            <color indexed="81"/>
            <rFont val="Calibri Light"/>
            <family val="2"/>
            <scheme val="major"/>
          </rPr>
          <t xml:space="preserve">
DTN: </t>
        </r>
        <r>
          <rPr>
            <sz val="8"/>
            <color indexed="81"/>
            <rFont val="Calibri Light"/>
            <family val="2"/>
            <scheme val="major"/>
          </rPr>
          <t>Detención</t>
        </r>
        <r>
          <rPr>
            <b/>
            <sz val="8"/>
            <color indexed="81"/>
            <rFont val="Calibri Light"/>
            <family val="2"/>
            <scheme val="major"/>
          </rPr>
          <t xml:space="preserve">
SD: </t>
        </r>
        <r>
          <rPr>
            <sz val="8"/>
            <color indexed="81"/>
            <rFont val="Calibri Light"/>
            <family val="2"/>
            <scheme val="major"/>
          </rPr>
          <t>Sin Detención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CODELCO</author>
  </authors>
  <commentList>
    <comment ref="I7" authorId="0" shapeId="0" xr:uid="{18920708-0B57-4CC4-948A-561AA0B173A5}">
      <text>
        <r>
          <rPr>
            <b/>
            <sz val="8"/>
            <color indexed="81"/>
            <rFont val="Calibri Light"/>
            <family val="2"/>
            <scheme val="major"/>
          </rPr>
          <t xml:space="preserve">VEN: </t>
        </r>
        <r>
          <rPr>
            <sz val="8"/>
            <color indexed="81"/>
            <rFont val="Calibri Light"/>
            <family val="2"/>
            <scheme val="major"/>
          </rPr>
          <t>Ventana</t>
        </r>
        <r>
          <rPr>
            <b/>
            <sz val="8"/>
            <color indexed="81"/>
            <rFont val="Calibri Light"/>
            <family val="2"/>
            <scheme val="major"/>
          </rPr>
          <t xml:space="preserve">
DTN: </t>
        </r>
        <r>
          <rPr>
            <sz val="8"/>
            <color indexed="81"/>
            <rFont val="Calibri Light"/>
            <family val="2"/>
            <scheme val="major"/>
          </rPr>
          <t>Detención</t>
        </r>
        <r>
          <rPr>
            <b/>
            <sz val="8"/>
            <color indexed="81"/>
            <rFont val="Calibri Light"/>
            <family val="2"/>
            <scheme val="major"/>
          </rPr>
          <t xml:space="preserve">
SD: </t>
        </r>
        <r>
          <rPr>
            <sz val="8"/>
            <color indexed="81"/>
            <rFont val="Calibri Light"/>
            <family val="2"/>
            <scheme val="major"/>
          </rPr>
          <t>Sin Detención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<sst xmlns="http://schemas.openxmlformats.org/spreadsheetml/2006/main" count="859" uniqueCount="218">
  <si>
    <t>HOJA DE CONTROL</t>
  </si>
  <si>
    <t>PLANIFICACIÓN SEMANAL TENIENTE 8</t>
  </si>
  <si>
    <t>SEMANA 16</t>
  </si>
  <si>
    <t>Días de Planificación</t>
  </si>
  <si>
    <t>Detenciones relevantes</t>
  </si>
  <si>
    <t>Lunes</t>
  </si>
  <si>
    <t>Baños Veolia</t>
  </si>
  <si>
    <t>Martes</t>
  </si>
  <si>
    <t xml:space="preserve">Ventana 4 Horas </t>
  </si>
  <si>
    <t>Miércoles</t>
  </si>
  <si>
    <t xml:space="preserve">Ventana 2 Horas </t>
  </si>
  <si>
    <t>Jueves</t>
  </si>
  <si>
    <t>Viernes</t>
  </si>
  <si>
    <t>Sábado</t>
  </si>
  <si>
    <t>Domingo</t>
  </si>
  <si>
    <t>% Planificación por Procesos Productivos</t>
  </si>
  <si>
    <t>% PLANIFICACIÓN</t>
  </si>
  <si>
    <t>TRAFICO</t>
  </si>
  <si>
    <t>INFRAESTRUCTURA OPERACIONAL</t>
  </si>
  <si>
    <t>MANTENIMIENTO VIAS</t>
  </si>
  <si>
    <t>INTERFLOW</t>
  </si>
  <si>
    <t>MIES</t>
  </si>
  <si>
    <t>1.- RESUMEN ACTIVIDADES SEMANAL (SERVICIOS)</t>
  </si>
  <si>
    <t>Baños</t>
  </si>
  <si>
    <t> </t>
  </si>
  <si>
    <t>#</t>
  </si>
  <si>
    <t>ÁREA</t>
  </si>
  <si>
    <t>SOLICITUD DE SERVICIO</t>
  </si>
  <si>
    <t>ACTIVIDAD</t>
  </si>
  <si>
    <t>EQUIPO / SECTOR</t>
  </si>
  <si>
    <t>CORTE DE ENERGIA</t>
  </si>
  <si>
    <t>Responsable</t>
  </si>
  <si>
    <t>Lu</t>
  </si>
  <si>
    <t>Ma</t>
  </si>
  <si>
    <t>Mi</t>
  </si>
  <si>
    <t>Ju</t>
  </si>
  <si>
    <t>Vi</t>
  </si>
  <si>
    <t>Sa</t>
  </si>
  <si>
    <t>Do</t>
  </si>
  <si>
    <t>Mantencion Vias</t>
  </si>
  <si>
    <t>Sperry</t>
  </si>
  <si>
    <t>Sperry  Medicion tunel principal</t>
  </si>
  <si>
    <t>Tunel Principal</t>
  </si>
  <si>
    <t>NO</t>
  </si>
  <si>
    <t>Miguel Rodriguez</t>
  </si>
  <si>
    <t>x</t>
  </si>
  <si>
    <t>Jumbo</t>
  </si>
  <si>
    <t>Jumbo limpia Mc 703 a Mc 707</t>
  </si>
  <si>
    <t>Mc 703- Mc 707</t>
  </si>
  <si>
    <t>Rama</t>
  </si>
  <si>
    <t>Rama rameo Mc 101</t>
  </si>
  <si>
    <t>Mc 101</t>
  </si>
  <si>
    <t>Rama Rameo Mc 123</t>
  </si>
  <si>
    <t>Mc 123</t>
  </si>
  <si>
    <t>Lastreras</t>
  </si>
  <si>
    <t>Servicio lastreras Lastreo Mc 123 + Mc 101</t>
  </si>
  <si>
    <t>Mc 123+ Mc 101</t>
  </si>
  <si>
    <t>Sperry Medicion Tunel principal Km 6.0</t>
  </si>
  <si>
    <t>Jumbo escarpe cambio durmientes ( mies Km 6.0)</t>
  </si>
  <si>
    <t>Km 6.0</t>
  </si>
  <si>
    <t>Jumbo Limpieza en Km 7.150</t>
  </si>
  <si>
    <t>Km 7.150</t>
  </si>
  <si>
    <t>Jumbo Lastreo en Km 6.0</t>
  </si>
  <si>
    <t>Rama Rameo en Km 6.0</t>
  </si>
  <si>
    <t xml:space="preserve">Rama Rameo en Km 7.4 hacia mina </t>
  </si>
  <si>
    <t>Km 7.4</t>
  </si>
  <si>
    <t>pluma plano</t>
  </si>
  <si>
    <t>Servicio Pluma+ Plano levante ( km Mc715 - Mc709 - Mc711)+ descarga de herramientas Xc 21 + Xc 23</t>
  </si>
  <si>
    <t>Mc 715 + Mc 709+ Mc 711 + Xc 20-21 + Xc 23</t>
  </si>
  <si>
    <t>SI</t>
  </si>
  <si>
    <t xml:space="preserve">Sperry Medicion Tunel principal </t>
  </si>
  <si>
    <t>Jumbo escarpe en MC 115A a Mc 217B</t>
  </si>
  <si>
    <t>Mc 115+ Mc 217B</t>
  </si>
  <si>
    <t>Jumbo Lastreo en MC 133</t>
  </si>
  <si>
    <t>Mc 133</t>
  </si>
  <si>
    <t>Rama rameo en mc 115A A Mc 217B</t>
  </si>
  <si>
    <t>Mc 115A + Mc217B</t>
  </si>
  <si>
    <t>Rama Rameo en Mc 225</t>
  </si>
  <si>
    <t>Mc 225</t>
  </si>
  <si>
    <t>Gramby</t>
  </si>
  <si>
    <t>Servicio Grambys ( levante en Km 7650)</t>
  </si>
  <si>
    <t>Km 7650</t>
  </si>
  <si>
    <t>plano</t>
  </si>
  <si>
    <t>Servicio Plano levante ferreteria en Superficie manipulador</t>
  </si>
  <si>
    <t>Lineas superficie</t>
  </si>
  <si>
    <t>Jumbo escarpe ne Km 7.300</t>
  </si>
  <si>
    <t>Km 7.300</t>
  </si>
  <si>
    <t>Jumbo lastreo en Km 7.300</t>
  </si>
  <si>
    <t>Km 7300</t>
  </si>
  <si>
    <t>Jumbo Limpia en Km 7.150</t>
  </si>
  <si>
    <t>Rama Rameo Km 7.300</t>
  </si>
  <si>
    <t xml:space="preserve">Rama Rameo en Km 7.5 a la mina </t>
  </si>
  <si>
    <t>Km 7.500</t>
  </si>
  <si>
    <t>gramby+pluma+plano</t>
  </si>
  <si>
    <t xml:space="preserve">Servicio gramby +pluma+ plano ;Xc 27 limpia gramby ; levante barra Km 8.5 a Mc 713 + </t>
  </si>
  <si>
    <t>Xc 27+ Km 8.5 + Mc 713</t>
  </si>
  <si>
    <t>Mc 703 Mc 707</t>
  </si>
  <si>
    <t xml:space="preserve">Rama rameo Mc 123 </t>
  </si>
  <si>
    <t>Rama rameo Mc 111 A</t>
  </si>
  <si>
    <t>Mc 111A</t>
  </si>
  <si>
    <t>lastreras+planos</t>
  </si>
  <si>
    <t>Servicio Lasteras + planos lastero Mc 123 + 111A + levante rises superficie</t>
  </si>
  <si>
    <t>Mc 123+ Mc 111A+superficie</t>
  </si>
  <si>
    <t>Trafico</t>
  </si>
  <si>
    <t>rocky</t>
  </si>
  <si>
    <t>Turnos B-C limpieza XC´s de producción</t>
  </si>
  <si>
    <t>Xcs</t>
  </si>
  <si>
    <t>Jefe turno Trafico</t>
  </si>
  <si>
    <t>algibe</t>
  </si>
  <si>
    <t>Regado tunel Turno C</t>
  </si>
  <si>
    <t>cama baja</t>
  </si>
  <si>
    <t>Camoteo + retiro de rises Turno B</t>
  </si>
  <si>
    <t>Xc</t>
  </si>
  <si>
    <t>locos servicio</t>
  </si>
  <si>
    <t>Movimiento de carros, OP´s, locomotoras</t>
  </si>
  <si>
    <t>Lineas Patio</t>
  </si>
  <si>
    <t>Limpieza en L 0 - L1 -L5 - L6</t>
  </si>
  <si>
    <t>L0+L1+L5+L6</t>
  </si>
  <si>
    <t>2.  TRAFICO</t>
  </si>
  <si>
    <t>PERSONAS DÍA</t>
  </si>
  <si>
    <t>VENTANAS</t>
  </si>
  <si>
    <t>Horas Efectivas</t>
  </si>
  <si>
    <t>OFERTA HH</t>
  </si>
  <si>
    <t>% Planificado</t>
  </si>
  <si>
    <t>CARGA TRABAJO</t>
  </si>
  <si>
    <t>ORDEN</t>
  </si>
  <si>
    <t>AVISO</t>
  </si>
  <si>
    <t>EQUIPO</t>
  </si>
  <si>
    <t>Utilización</t>
  </si>
  <si>
    <t>CLASIFIC.</t>
  </si>
  <si>
    <t>Lun</t>
  </si>
  <si>
    <t>Mar</t>
  </si>
  <si>
    <t>Mie</t>
  </si>
  <si>
    <t>Jue</t>
  </si>
  <si>
    <t>Vie</t>
  </si>
  <si>
    <t>Sab</t>
  </si>
  <si>
    <t>Dom</t>
  </si>
  <si>
    <t>N°P</t>
  </si>
  <si>
    <t>HRS</t>
  </si>
  <si>
    <t>DTN</t>
  </si>
  <si>
    <t>SD</t>
  </si>
  <si>
    <t>ACTIVIDADES  DE OPORTUNIDAD</t>
  </si>
  <si>
    <t>4.  INFRAESTRUCTURA OPERACIONAL</t>
  </si>
  <si>
    <t>1.-Limpieza segunda chimenea Op22</t>
  </si>
  <si>
    <t>Mies infra: Limpia buzones L0</t>
  </si>
  <si>
    <t>2.- Reparaciones  miscelaneas en los items de I.O..</t>
  </si>
  <si>
    <t>Mies infra: Limpia buzones L1</t>
  </si>
  <si>
    <t>1.-Limpieza de pasillos, cola y puentes de buzones finos L0</t>
  </si>
  <si>
    <t>Mies infra: Limpia buzones L5</t>
  </si>
  <si>
    <t>1.-Limpieza de pasillos, cola y puentes de buzones finos L1</t>
  </si>
  <si>
    <t>Mies infra: Limpia buzones L6</t>
  </si>
  <si>
    <t xml:space="preserve">1.-Limpieza de pasillos, cola y puentes de buzones  gruesos L5 </t>
  </si>
  <si>
    <t xml:space="preserve">1.-Limpieza de pasillos, cola y puentes de buzones  gruesos L6 </t>
  </si>
  <si>
    <t>2.-Reparaciones miscelaneas en los items de I.O. varias en exterior FFCCTTE8</t>
  </si>
  <si>
    <t>5.  MANTENIMIENTO VÍAS</t>
  </si>
  <si>
    <t>Tramo Via - Tunel</t>
  </si>
  <si>
    <t>Cuadrilla Mantencion mcs superficie</t>
  </si>
  <si>
    <t xml:space="preserve">Cuadrilla Mantencion Mcs interior mina </t>
  </si>
  <si>
    <t>Mies Cambió de durmientes en Mc 101</t>
  </si>
  <si>
    <t>Mies Cambio de durmientes en Mc 123</t>
  </si>
  <si>
    <t>VEN</t>
  </si>
  <si>
    <t>Cuadrilla levante barra en Mc 715 -709- 711</t>
  </si>
  <si>
    <t>Cuadrilla Soladura aluminotermica Km 8.390 - 8366 apoyo soldadura</t>
  </si>
  <si>
    <t xml:space="preserve">Mies Cambio de barras en Xc 23 de 25 metros </t>
  </si>
  <si>
    <t>Mies cambio de barra en Xc 21 de 12 metros</t>
  </si>
  <si>
    <t>Mies Cambio de durmientes en km 6.000 (10 en total)</t>
  </si>
  <si>
    <t xml:space="preserve">Mies mecalac L1 Km 0800 mina limpia para drenaje </t>
  </si>
  <si>
    <t>Cuadrilla mantencion Mc 401+ 403 + 713</t>
  </si>
  <si>
    <t>Cuadrilla mantencion Mc interior mina</t>
  </si>
  <si>
    <t xml:space="preserve">Mies Cambio de durmientes Mc 133 </t>
  </si>
  <si>
    <t>Mies AV. Cambio de durmientes Mc 225</t>
  </si>
  <si>
    <t>Mies Levante con grambys km 7.650</t>
  </si>
  <si>
    <t xml:space="preserve">Servicio gramby +pluma+ plano ; limpia gramby ; levante barra Km 7.2 hacia la mina + </t>
  </si>
  <si>
    <t>Servicio</t>
  </si>
  <si>
    <t>Cuadrilla soladura aluminotermica Km 8.318 - 8294 apoyo sperry</t>
  </si>
  <si>
    <t>Cuadrilla levante de barra Km 8.5 a Mc 713</t>
  </si>
  <si>
    <t>Mies AV. Cambio de durmientes 101</t>
  </si>
  <si>
    <t>Mies Cambios durmientes en km 7300 (20 total)</t>
  </si>
  <si>
    <t>Mies Limpieza con grambys en km 7280</t>
  </si>
  <si>
    <t xml:space="preserve">Cuadrilla mantencion Mcs </t>
  </si>
  <si>
    <t>Mies Cambio de durmientes Mc 123</t>
  </si>
  <si>
    <t>Mies Cambio de durmientes Mc 111 A</t>
  </si>
  <si>
    <t>5.  INTERFLOW</t>
  </si>
  <si>
    <t>Moncon km 1.8 solo cuadrilla</t>
  </si>
  <si>
    <t>X</t>
  </si>
  <si>
    <t>Tren cualquiera en puente L5 instalacion Tag MonCon vacios</t>
  </si>
  <si>
    <t>Tren 2 puente buzones finos L1 instalacion Tag MonCon vacio</t>
  </si>
  <si>
    <t>Tren 2 puente buzones finos SDP</t>
  </si>
  <si>
    <t>Tren 3 puente buzones finos SDP</t>
  </si>
  <si>
    <t>6.  MIES</t>
  </si>
  <si>
    <t>DESVIADOR MC-101 NOR.L8 REV.L9</t>
  </si>
  <si>
    <t>DESVIADOR MC-123 NOR.L5 REV.L4</t>
  </si>
  <si>
    <t>LINEA XC-23 TRAMO MC-717 FIN VIA XC-23</t>
  </si>
  <si>
    <t>LINEA XC-21 TRAMO MC-711 FIN VIA XC-21</t>
  </si>
  <si>
    <t>LINEA L1 TRAMO MC-403  MC-601</t>
  </si>
  <si>
    <t>DESVIADOR MC-133 NOR.L1 REV.L0</t>
  </si>
  <si>
    <t>SISTEMA DESVIADORES FFCC-TTE8</t>
  </si>
  <si>
    <t>LINEA L1 TRAMO MC-601  MC-713</t>
  </si>
  <si>
    <t>Mies Limpieza con grambys en km 7680</t>
  </si>
  <si>
    <t>DESVIADOR MC-111A NOR.L1 REV.TRASPASO 1</t>
  </si>
  <si>
    <t xml:space="preserve">Mies Drenaje :Limpieza drenaje sestina 0 </t>
  </si>
  <si>
    <t xml:space="preserve">Mies Drenaje limpieza xc 30 </t>
  </si>
  <si>
    <t>Mies Dreneje Preparacion de cañeria plataforma / Limpieza de cunetas Km 7.090 ventana</t>
  </si>
  <si>
    <t xml:space="preserve">Mies Drenaje XC 30 A/V, </t>
  </si>
  <si>
    <t xml:space="preserve">Mies Drenaje Limpia Mc 709 hacia la mina </t>
  </si>
  <si>
    <t>Mies drenaje Limpieza Mc 123 A/ventana</t>
  </si>
  <si>
    <t>Mies drenaje Limpieza Limpieza Km 7140 ventana.</t>
  </si>
  <si>
    <t>Mies Drenaje xc 60</t>
  </si>
  <si>
    <t>8. ANDESITA</t>
  </si>
  <si>
    <t>Perforación y fortificación km 8.397 al 8.460 (CORTE DE ENERGIA SECTOR)</t>
  </si>
  <si>
    <t xml:space="preserve">Mies Drenaje: limpieza xc 30 </t>
  </si>
  <si>
    <t>Mies Dreneje: Preparacion de cañeria plataforma.</t>
  </si>
  <si>
    <t>Mies Drenaje: limpieza de cuneta Km 7090</t>
  </si>
  <si>
    <t>Mies Drenaje: XC 30 A/ventana.</t>
  </si>
  <si>
    <t>Mies drenaje: Limpieza Mc709 hacia la mina</t>
  </si>
  <si>
    <t>Mies drenaje: Limpieza Mc 123 A/ventana</t>
  </si>
  <si>
    <t>Mies Drenaje: Limpieza cuneta Km 7150</t>
  </si>
  <si>
    <t>Mies Drenaje: Limpieza  cuneta xc 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</si>
</sst>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d/mmm"/>
    <numFmt numFmtId="165" formatCode="0.0"/>
    <numFmt numFmtId="166" formatCode="d\-mmm"/>
    <numFmt numFmtId="167" formatCode="dd/mm/yyyy;@"/>
    <numFmt numFmtId="168" formatCode="dd\/mm"/>
  </numFmts>
  <fonts count="56" x14ac:knownFonts="1">
    <font>
      <sz val="10"/>
      <color rgb="FF000000"/>
      <name val="Arial"/>
    </font>
    <font>
      <sz val="10"/>
      <color rgb="FF000000"/>
      <name val="Calibri"/>
      <family val="2"/>
    </font>
    <font>
      <b/>
      <sz val="12"/>
      <color rgb="FF36424A"/>
      <name val="Calibri"/>
      <family val="2"/>
    </font>
    <font>
      <sz val="8"/>
      <color rgb="FF000000"/>
      <name val="Calibri"/>
      <family val="2"/>
    </font>
    <font>
      <sz val="10"/>
      <name val="Arial"/>
      <family val="2"/>
    </font>
    <font>
      <b/>
      <sz val="8"/>
      <color rgb="FFE36C09"/>
      <name val="Calibri"/>
      <family val="2"/>
    </font>
    <font>
      <b/>
      <sz val="8"/>
      <color rgb="FFE55302"/>
      <name val="Calibri"/>
      <family val="2"/>
    </font>
    <font>
      <b/>
      <sz val="14"/>
      <color rgb="FF36424A"/>
      <name val="Calibri"/>
      <family val="2"/>
    </font>
    <font>
      <b/>
      <sz val="8"/>
      <name val="Calibri"/>
      <family val="2"/>
    </font>
    <font>
      <b/>
      <sz val="8"/>
      <color rgb="FF000000"/>
      <name val="Calibri"/>
      <family val="2"/>
    </font>
    <font>
      <sz val="8"/>
      <color rgb="FF36424A"/>
      <name val="Calibri"/>
      <family val="2"/>
    </font>
    <font>
      <b/>
      <sz val="8"/>
      <color rgb="FFFF0000"/>
      <name val="Calibri"/>
      <family val="2"/>
    </font>
    <font>
      <sz val="8"/>
      <name val="Calibri"/>
      <family val="2"/>
    </font>
    <font>
      <b/>
      <sz val="14"/>
      <color theme="0"/>
      <name val="Calibri"/>
      <family val="2"/>
    </font>
    <font>
      <sz val="10"/>
      <color theme="0"/>
      <name val="Arial"/>
      <family val="2"/>
    </font>
    <font>
      <b/>
      <sz val="8"/>
      <color theme="0"/>
      <name val="Calibri"/>
      <family val="2"/>
    </font>
    <font>
      <b/>
      <sz val="9"/>
      <name val="Calibri"/>
      <family val="2"/>
    </font>
    <font>
      <b/>
      <sz val="14"/>
      <color rgb="FF36424A"/>
      <name val="Calibri"/>
      <family val="2"/>
      <scheme val="minor"/>
    </font>
    <font>
      <sz val="8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9"/>
      <name val="Calibri"/>
      <family val="2"/>
      <scheme val="minor"/>
    </font>
    <font>
      <sz val="8"/>
      <name val="Calibri"/>
      <family val="2"/>
      <scheme val="minor"/>
    </font>
    <font>
      <b/>
      <sz val="10"/>
      <name val="Calibri"/>
      <family val="2"/>
      <scheme val="minor"/>
    </font>
    <font>
      <b/>
      <sz val="8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9"/>
      <color rgb="FF000000"/>
      <name val="Calibri"/>
      <family val="2"/>
      <scheme val="minor"/>
    </font>
    <font>
      <b/>
      <sz val="9"/>
      <name val="Calibri"/>
      <family val="2"/>
      <scheme val="minor"/>
    </font>
    <font>
      <b/>
      <sz val="16"/>
      <color rgb="FF36424A"/>
      <name val="Calibri"/>
      <family val="2"/>
      <scheme val="minor"/>
    </font>
    <font>
      <b/>
      <sz val="9"/>
      <color rgb="FF000000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9"/>
      <color indexed="81"/>
      <name val="Tahoma"/>
      <family val="2"/>
    </font>
    <font>
      <b/>
      <sz val="8"/>
      <color indexed="81"/>
      <name val="Calibri Light"/>
      <family val="2"/>
      <scheme val="major"/>
    </font>
    <font>
      <sz val="8"/>
      <color indexed="81"/>
      <name val="Calibri Light"/>
      <family val="2"/>
      <scheme val="major"/>
    </font>
    <font>
      <b/>
      <sz val="16"/>
      <color rgb="FF000000"/>
      <name val="Calibri"/>
      <family val="2"/>
      <scheme val="minor"/>
    </font>
    <font>
      <b/>
      <sz val="9"/>
      <color theme="1" tint="0.34998626667073579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 tint="0.34998626667073579"/>
      <name val="Calibri"/>
      <family val="2"/>
      <scheme val="minor"/>
    </font>
    <font>
      <sz val="14"/>
      <color rgb="FF000000"/>
      <name val="Arial"/>
      <family val="2"/>
    </font>
    <font>
      <b/>
      <sz val="9"/>
      <color rgb="FFC000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8"/>
      <color theme="1"/>
      <name val="Calibri"/>
      <family val="2"/>
    </font>
    <font>
      <sz val="8"/>
      <color theme="0"/>
      <name val="Calibri"/>
      <family val="2"/>
    </font>
    <font>
      <b/>
      <sz val="9"/>
      <color rgb="FFFFFFFF"/>
      <name val="Calibri"/>
      <family val="2"/>
    </font>
    <font>
      <sz val="9"/>
      <name val="Calibri"/>
      <family val="2"/>
    </font>
    <font>
      <sz val="10"/>
      <name val="Calibri"/>
      <family val="2"/>
      <scheme val="minor"/>
    </font>
    <font>
      <sz val="10"/>
      <name val="Calibri"/>
      <family val="2"/>
    </font>
    <font>
      <b/>
      <sz val="10"/>
      <color rgb="FFC00000"/>
      <name val="Calibri"/>
      <family val="2"/>
      <scheme val="minor"/>
    </font>
    <font>
      <sz val="10"/>
      <color rgb="FF000000"/>
      <name val="Arial"/>
      <family val="2"/>
    </font>
    <font>
      <sz val="11"/>
      <name val="Calibri"/>
      <family val="2"/>
    </font>
    <font>
      <sz val="8"/>
      <color rgb="FFFFFFFF"/>
      <name val="Calibri"/>
      <family val="2"/>
      <scheme val="minor"/>
    </font>
    <font>
      <b/>
      <sz val="10"/>
      <name val="Calibri"/>
      <family val="2"/>
    </font>
    <font>
      <b/>
      <sz val="8"/>
      <color rgb="FF366092"/>
      <name val="Calibri"/>
    </font>
    <font>
      <sz val="9"/>
      <color rgb="FF444444"/>
      <name val="Calibri"/>
      <family val="2"/>
      <charset val="1"/>
    </font>
    <font>
      <b/>
      <sz val="8"/>
      <color rgb="FFFFFFFF"/>
      <name val="Calibri"/>
      <family val="2"/>
    </font>
  </fonts>
  <fills count="26">
    <fill>
      <patternFill patternType="none"/>
    </fill>
    <fill>
      <patternFill patternType="gray125"/>
    </fill>
    <fill>
      <patternFill patternType="solid">
        <fgColor rgb="FFF4D5D4"/>
        <bgColor rgb="FFF4D5D4"/>
      </patternFill>
    </fill>
    <fill>
      <patternFill patternType="solid">
        <fgColor theme="9" tint="0.39997558519241921"/>
        <bgColor rgb="FFF4AA00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499984740745262"/>
        <bgColor rgb="FFF4AA00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59999389629810485"/>
        <bgColor rgb="FFF4AA0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rgb="FFC4C1A0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rgb="FFF4AA00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34998626667073579"/>
        <bgColor rgb="FFE55302"/>
      </patternFill>
    </fill>
    <fill>
      <patternFill patternType="solid">
        <fgColor theme="0" tint="-0.249977111117893"/>
        <bgColor rgb="FFF4AA00"/>
      </patternFill>
    </fill>
    <fill>
      <patternFill patternType="solid">
        <fgColor theme="0" tint="-0.249977111117893"/>
        <bgColor rgb="FFE55302"/>
      </patternFill>
    </fill>
    <fill>
      <patternFill patternType="solid">
        <fgColor rgb="FFD9D9D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20376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B8CCE4"/>
        <bgColor rgb="FF000000"/>
      </patternFill>
    </fill>
  </fills>
  <borders count="4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ck">
        <color rgb="FFE55302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theme="0" tint="-0.24994659260841701"/>
      </bottom>
      <diagonal/>
    </border>
    <border>
      <left style="thin">
        <color rgb="FF000000"/>
      </left>
      <right/>
      <top style="thin">
        <color rgb="FF000000"/>
      </top>
      <bottom style="thin">
        <color theme="0" tint="-0.24994659260841701"/>
      </bottom>
      <diagonal/>
    </border>
    <border>
      <left/>
      <right style="thin">
        <color rgb="FF000000"/>
      </right>
      <top style="thin">
        <color rgb="FF000000"/>
      </top>
      <bottom style="thin">
        <color theme="0" tint="-0.24994659260841701"/>
      </bottom>
      <diagonal/>
    </border>
    <border>
      <left style="thin">
        <color rgb="FF000000"/>
      </left>
      <right style="thin">
        <color rgb="FF000000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rgb="FF000000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theme="0" tint="-0.24994659260841701"/>
      </bottom>
      <diagonal/>
    </border>
    <border>
      <left style="thin">
        <color rgb="FF000000"/>
      </left>
      <right style="thin">
        <color rgb="FF000000"/>
      </right>
      <top style="thin">
        <color theme="0" tint="-0.24994659260841701"/>
      </top>
      <bottom style="thin">
        <color indexed="64"/>
      </bottom>
      <diagonal/>
    </border>
    <border>
      <left style="thin">
        <color rgb="FF000000"/>
      </left>
      <right/>
      <top style="thin">
        <color theme="0" tint="-0.24994659260841701"/>
      </top>
      <bottom style="thin">
        <color indexed="64"/>
      </bottom>
      <diagonal/>
    </border>
    <border>
      <left/>
      <right style="thin">
        <color rgb="FF000000"/>
      </right>
      <top style="thin">
        <color theme="0" tint="-0.24994659260841701"/>
      </top>
      <bottom style="thin">
        <color indexed="64"/>
      </bottom>
      <diagonal/>
    </border>
    <border>
      <left style="thin">
        <color rgb="FF000000"/>
      </left>
      <right/>
      <top style="hair">
        <color rgb="FF000000"/>
      </top>
      <bottom style="thin">
        <color indexed="64"/>
      </bottom>
      <diagonal/>
    </border>
    <border>
      <left/>
      <right/>
      <top style="hair">
        <color rgb="FF000000"/>
      </top>
      <bottom style="thin">
        <color indexed="64"/>
      </bottom>
      <diagonal/>
    </border>
    <border>
      <left/>
      <right style="thin">
        <color rgb="FF000000"/>
      </right>
      <top style="hair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BFBFBF"/>
      </top>
      <bottom style="thin">
        <color rgb="FFBFBFBF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theme="1"/>
      </left>
      <right style="thin">
        <color rgb="FF000000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rgb="FF000000"/>
      </right>
      <top/>
      <bottom style="thin">
        <color rgb="FFBFBFB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 style="thin">
        <color theme="0" tint="-0.24994659260841701"/>
      </top>
      <bottom style="thin">
        <color rgb="FF000000"/>
      </bottom>
      <diagonal/>
    </border>
    <border>
      <left/>
      <right/>
      <top style="thin">
        <color theme="0" tint="-0.24994659260841701"/>
      </top>
      <bottom style="thin">
        <color rgb="FF000000"/>
      </bottom>
      <diagonal/>
    </border>
    <border>
      <left/>
      <right style="thin">
        <color rgb="FF000000"/>
      </right>
      <top style="thin">
        <color theme="0" tint="-0.24994659260841701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theme="0" tint="-0.24994659260841701"/>
      </top>
      <bottom/>
      <diagonal/>
    </border>
    <border>
      <left style="thin">
        <color rgb="FF000000"/>
      </left>
      <right/>
      <top style="thin">
        <color theme="0" tint="-0.24994659260841701"/>
      </top>
      <bottom/>
      <diagonal/>
    </border>
    <border>
      <left/>
      <right style="thin">
        <color rgb="FF000000"/>
      </right>
      <top style="thin">
        <color theme="0" tint="-0.24994659260841701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173">
    <xf numFmtId="0" fontId="0" fillId="0" borderId="0" xfId="0"/>
    <xf numFmtId="0" fontId="1" fillId="0" borderId="0" xfId="0" applyFont="1"/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1" fontId="16" fillId="0" borderId="1" xfId="0" applyNumberFormat="1" applyFont="1" applyBorder="1" applyAlignment="1">
      <alignment horizontal="center" vertical="center"/>
    </xf>
    <xf numFmtId="0" fontId="15" fillId="5" borderId="1" xfId="0" applyFont="1" applyFill="1" applyBorder="1" applyAlignment="1">
      <alignment horizontal="center" vertical="center"/>
    </xf>
    <xf numFmtId="0" fontId="12" fillId="7" borderId="6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0" fontId="17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0" fontId="18" fillId="0" borderId="0" xfId="0" applyFont="1" applyAlignment="1">
      <alignment horizontal="center" vertical="center"/>
    </xf>
    <xf numFmtId="0" fontId="19" fillId="0" borderId="0" xfId="0" applyFont="1" applyAlignment="1">
      <alignment vertical="center"/>
    </xf>
    <xf numFmtId="0" fontId="19" fillId="0" borderId="0" xfId="0" applyFont="1" applyAlignment="1">
      <alignment horizontal="center" vertical="center"/>
    </xf>
    <xf numFmtId="0" fontId="28" fillId="0" borderId="0" xfId="0" applyFont="1" applyAlignment="1">
      <alignment vertical="center"/>
    </xf>
    <xf numFmtId="0" fontId="26" fillId="0" borderId="0" xfId="0" applyFont="1" applyAlignment="1">
      <alignment vertical="center"/>
    </xf>
    <xf numFmtId="0" fontId="26" fillId="0" borderId="0" xfId="0" applyFont="1" applyAlignment="1">
      <alignment horizontal="center" vertical="center"/>
    </xf>
    <xf numFmtId="165" fontId="26" fillId="0" borderId="0" xfId="0" applyNumberFormat="1" applyFont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20" fillId="0" borderId="13" xfId="0" applyFont="1" applyBorder="1" applyAlignment="1">
      <alignment horizontal="center" vertical="center"/>
    </xf>
    <xf numFmtId="0" fontId="21" fillId="0" borderId="23" xfId="0" applyFont="1" applyBorder="1" applyAlignment="1">
      <alignment horizontal="center" vertical="center"/>
    </xf>
    <xf numFmtId="2" fontId="21" fillId="0" borderId="23" xfId="0" applyNumberFormat="1" applyFont="1" applyBorder="1" applyAlignment="1">
      <alignment horizontal="center" vertical="center"/>
    </xf>
    <xf numFmtId="0" fontId="20" fillId="0" borderId="25" xfId="0" applyFont="1" applyBorder="1" applyAlignment="1">
      <alignment horizontal="center" vertical="center"/>
    </xf>
    <xf numFmtId="0" fontId="21" fillId="12" borderId="10" xfId="0" applyFont="1" applyFill="1" applyBorder="1" applyAlignment="1">
      <alignment horizontal="center" vertical="center"/>
    </xf>
    <xf numFmtId="0" fontId="18" fillId="14" borderId="10" xfId="0" applyFont="1" applyFill="1" applyBorder="1" applyAlignment="1">
      <alignment horizontal="center" vertical="center"/>
    </xf>
    <xf numFmtId="168" fontId="30" fillId="15" borderId="26" xfId="0" applyNumberFormat="1" applyFont="1" applyFill="1" applyBorder="1" applyAlignment="1">
      <alignment horizontal="center" vertical="center"/>
    </xf>
    <xf numFmtId="168" fontId="30" fillId="16" borderId="26" xfId="0" applyNumberFormat="1" applyFont="1" applyFill="1" applyBorder="1" applyAlignment="1">
      <alignment horizontal="center" vertical="center"/>
    </xf>
    <xf numFmtId="0" fontId="20" fillId="0" borderId="14" xfId="0" applyFont="1" applyBorder="1" applyAlignment="1">
      <alignment horizontal="center" vertical="center"/>
    </xf>
    <xf numFmtId="0" fontId="21" fillId="0" borderId="14" xfId="0" applyFont="1" applyBorder="1" applyAlignment="1">
      <alignment horizontal="center" vertical="center"/>
    </xf>
    <xf numFmtId="0" fontId="35" fillId="0" borderId="0" xfId="0" applyFont="1" applyAlignment="1">
      <alignment vertical="center"/>
    </xf>
    <xf numFmtId="165" fontId="30" fillId="0" borderId="13" xfId="0" applyNumberFormat="1" applyFont="1" applyBorder="1" applyAlignment="1">
      <alignment horizontal="center" vertical="center"/>
    </xf>
    <xf numFmtId="165" fontId="21" fillId="0" borderId="13" xfId="0" applyNumberFormat="1" applyFont="1" applyBorder="1" applyAlignment="1">
      <alignment horizontal="center" vertical="center"/>
    </xf>
    <xf numFmtId="165" fontId="23" fillId="9" borderId="24" xfId="0" applyNumberFormat="1" applyFont="1" applyFill="1" applyBorder="1" applyAlignment="1">
      <alignment horizontal="center" vertical="center"/>
    </xf>
    <xf numFmtId="0" fontId="21" fillId="9" borderId="19" xfId="0" applyFont="1" applyFill="1" applyBorder="1" applyAlignment="1">
      <alignment horizontal="center" vertical="center"/>
    </xf>
    <xf numFmtId="0" fontId="23" fillId="0" borderId="8" xfId="0" applyFont="1" applyBorder="1" applyAlignment="1">
      <alignment horizontal="right" vertical="center"/>
    </xf>
    <xf numFmtId="0" fontId="22" fillId="0" borderId="8" xfId="0" applyFont="1" applyBorder="1" applyAlignment="1">
      <alignment vertical="center"/>
    </xf>
    <xf numFmtId="0" fontId="26" fillId="0" borderId="8" xfId="0" applyFont="1" applyBorder="1" applyAlignment="1">
      <alignment vertical="center"/>
    </xf>
    <xf numFmtId="0" fontId="20" fillId="0" borderId="8" xfId="0" applyFont="1" applyBorder="1" applyAlignment="1">
      <alignment horizontal="center" vertical="center"/>
    </xf>
    <xf numFmtId="0" fontId="26" fillId="0" borderId="8" xfId="0" applyFont="1" applyBorder="1" applyAlignment="1">
      <alignment horizontal="center" vertical="center"/>
    </xf>
    <xf numFmtId="165" fontId="23" fillId="0" borderId="8" xfId="0" applyNumberFormat="1" applyFont="1" applyBorder="1" applyAlignment="1">
      <alignment horizontal="center" vertical="center"/>
    </xf>
    <xf numFmtId="0" fontId="19" fillId="0" borderId="8" xfId="0" applyFont="1" applyBorder="1" applyAlignment="1">
      <alignment vertical="center"/>
    </xf>
    <xf numFmtId="165" fontId="26" fillId="10" borderId="1" xfId="0" applyNumberFormat="1" applyFont="1" applyFill="1" applyBorder="1" applyAlignment="1">
      <alignment horizontal="center" vertical="center"/>
    </xf>
    <xf numFmtId="1" fontId="31" fillId="10" borderId="1" xfId="0" applyNumberFormat="1" applyFont="1" applyFill="1" applyBorder="1" applyAlignment="1">
      <alignment horizontal="center" vertical="center"/>
    </xf>
    <xf numFmtId="0" fontId="36" fillId="12" borderId="15" xfId="0" applyFont="1" applyFill="1" applyBorder="1" applyAlignment="1">
      <alignment horizontal="center" vertical="center"/>
    </xf>
    <xf numFmtId="167" fontId="9" fillId="8" borderId="6" xfId="0" applyNumberFormat="1" applyFont="1" applyFill="1" applyBorder="1" applyAlignment="1">
      <alignment horizontal="center" vertical="center"/>
    </xf>
    <xf numFmtId="167" fontId="11" fillId="8" borderId="6" xfId="0" applyNumberFormat="1" applyFont="1" applyFill="1" applyBorder="1" applyAlignment="1">
      <alignment horizontal="center" vertical="center"/>
    </xf>
    <xf numFmtId="0" fontId="20" fillId="18" borderId="1" xfId="0" applyFont="1" applyFill="1" applyBorder="1" applyAlignment="1">
      <alignment horizontal="center" vertical="center"/>
    </xf>
    <xf numFmtId="0" fontId="26" fillId="17" borderId="1" xfId="0" applyFont="1" applyFill="1" applyBorder="1" applyAlignment="1">
      <alignment horizontal="center" vertical="center"/>
    </xf>
    <xf numFmtId="0" fontId="41" fillId="20" borderId="1" xfId="0" applyFont="1" applyFill="1" applyBorder="1" applyAlignment="1">
      <alignment horizontal="center" vertical="center"/>
    </xf>
    <xf numFmtId="164" fontId="26" fillId="18" borderId="3" xfId="0" applyNumberFormat="1" applyFont="1" applyFill="1" applyBorder="1" applyAlignment="1">
      <alignment horizontal="center" vertical="center"/>
    </xf>
    <xf numFmtId="167" fontId="42" fillId="8" borderId="6" xfId="0" applyNumberFormat="1" applyFont="1" applyFill="1" applyBorder="1" applyAlignment="1">
      <alignment horizontal="center" vertical="center"/>
    </xf>
    <xf numFmtId="0" fontId="21" fillId="0" borderId="14" xfId="0" applyFont="1" applyBorder="1" applyAlignment="1">
      <alignment horizontal="left" vertical="center"/>
    </xf>
    <xf numFmtId="0" fontId="44" fillId="23" borderId="19" xfId="0" applyFont="1" applyFill="1" applyBorder="1" applyAlignment="1">
      <alignment horizontal="center" vertical="center"/>
    </xf>
    <xf numFmtId="0" fontId="44" fillId="23" borderId="18" xfId="0" applyFont="1" applyFill="1" applyBorder="1" applyAlignment="1">
      <alignment horizontal="center" vertical="center"/>
    </xf>
    <xf numFmtId="0" fontId="23" fillId="0" borderId="8" xfId="0" applyFont="1" applyBorder="1" applyAlignment="1">
      <alignment vertical="top"/>
    </xf>
    <xf numFmtId="0" fontId="36" fillId="12" borderId="15" xfId="0" applyFont="1" applyFill="1" applyBorder="1" applyAlignment="1">
      <alignment vertical="top"/>
    </xf>
    <xf numFmtId="0" fontId="19" fillId="0" borderId="0" xfId="0" applyFont="1" applyAlignment="1">
      <alignment vertical="top"/>
    </xf>
    <xf numFmtId="0" fontId="20" fillId="0" borderId="35" xfId="0" applyFont="1" applyBorder="1" applyAlignment="1">
      <alignment horizontal="center" vertical="center"/>
    </xf>
    <xf numFmtId="0" fontId="45" fillId="0" borderId="33" xfId="0" applyFont="1" applyBorder="1" applyAlignment="1">
      <alignment horizontal="center" vertical="center"/>
    </xf>
    <xf numFmtId="0" fontId="45" fillId="0" borderId="36" xfId="0" applyFont="1" applyBorder="1" applyAlignment="1">
      <alignment horizontal="center" vertical="center"/>
    </xf>
    <xf numFmtId="0" fontId="46" fillId="0" borderId="14" xfId="0" applyFont="1" applyBorder="1" applyAlignment="1">
      <alignment horizontal="left" vertical="center"/>
    </xf>
    <xf numFmtId="0" fontId="50" fillId="0" borderId="33" xfId="0" applyFont="1" applyBorder="1"/>
    <xf numFmtId="0" fontId="47" fillId="0" borderId="1" xfId="0" applyFont="1" applyBorder="1"/>
    <xf numFmtId="0" fontId="18" fillId="0" borderId="8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45" fillId="0" borderId="1" xfId="0" applyFont="1" applyBorder="1" applyAlignment="1">
      <alignment horizontal="center" vertical="center"/>
    </xf>
    <xf numFmtId="165" fontId="21" fillId="0" borderId="1" xfId="0" applyNumberFormat="1" applyFont="1" applyBorder="1" applyAlignment="1">
      <alignment horizontal="center" vertical="center"/>
    </xf>
    <xf numFmtId="0" fontId="36" fillId="12" borderId="37" xfId="0" applyFont="1" applyFill="1" applyBorder="1" applyAlignment="1">
      <alignment horizontal="center" vertical="center"/>
    </xf>
    <xf numFmtId="168" fontId="30" fillId="15" borderId="41" xfId="0" applyNumberFormat="1" applyFont="1" applyFill="1" applyBorder="1" applyAlignment="1">
      <alignment horizontal="center" vertical="center"/>
    </xf>
    <xf numFmtId="168" fontId="30" fillId="16" borderId="41" xfId="0" applyNumberFormat="1" applyFont="1" applyFill="1" applyBorder="1" applyAlignment="1">
      <alignment horizontal="center" vertical="center"/>
    </xf>
    <xf numFmtId="0" fontId="46" fillId="0" borderId="1" xfId="0" applyFont="1" applyBorder="1" applyAlignment="1">
      <alignment horizontal="center" vertical="center"/>
    </xf>
    <xf numFmtId="0" fontId="20" fillId="18" borderId="6" xfId="0" applyFont="1" applyFill="1" applyBorder="1" applyAlignment="1">
      <alignment horizontal="center" vertical="center"/>
    </xf>
    <xf numFmtId="0" fontId="44" fillId="23" borderId="1" xfId="0" applyFont="1" applyFill="1" applyBorder="1" applyAlignment="1">
      <alignment horizontal="center" vertical="center"/>
    </xf>
    <xf numFmtId="0" fontId="47" fillId="0" borderId="33" xfId="0" applyFont="1" applyBorder="1" applyAlignment="1">
      <alignment horizontal="left" vertical="center"/>
    </xf>
    <xf numFmtId="0" fontId="47" fillId="0" borderId="33" xfId="0" applyFont="1" applyBorder="1" applyAlignment="1">
      <alignment horizontal="left" vertical="center" wrapText="1"/>
    </xf>
    <xf numFmtId="0" fontId="22" fillId="0" borderId="14" xfId="0" applyFont="1" applyBorder="1" applyAlignment="1">
      <alignment horizontal="left" vertical="center"/>
    </xf>
    <xf numFmtId="0" fontId="20" fillId="0" borderId="1" xfId="0" applyFont="1" applyBorder="1" applyAlignment="1">
      <alignment horizontal="left" vertical="center"/>
    </xf>
    <xf numFmtId="0" fontId="46" fillId="19" borderId="1" xfId="0" applyFont="1" applyFill="1" applyBorder="1" applyAlignment="1">
      <alignment horizontal="center" vertical="center"/>
    </xf>
    <xf numFmtId="0" fontId="51" fillId="24" borderId="1" xfId="0" applyFont="1" applyFill="1" applyBorder="1" applyAlignment="1">
      <alignment horizontal="center" vertical="center"/>
    </xf>
    <xf numFmtId="0" fontId="21" fillId="9" borderId="1" xfId="0" applyFont="1" applyFill="1" applyBorder="1" applyAlignment="1">
      <alignment horizontal="center" vertical="center"/>
    </xf>
    <xf numFmtId="0" fontId="21" fillId="9" borderId="3" xfId="0" applyFont="1" applyFill="1" applyBorder="1" applyAlignment="1">
      <alignment horizontal="center" vertical="center"/>
    </xf>
    <xf numFmtId="0" fontId="21" fillId="0" borderId="45" xfId="0" applyFont="1" applyBorder="1" applyAlignment="1">
      <alignment horizontal="center" vertical="center"/>
    </xf>
    <xf numFmtId="0" fontId="52" fillId="0" borderId="33" xfId="0" applyFont="1" applyBorder="1" applyAlignment="1">
      <alignment horizontal="left" vertical="center"/>
    </xf>
    <xf numFmtId="0" fontId="52" fillId="0" borderId="33" xfId="0" applyFont="1" applyBorder="1" applyAlignment="1">
      <alignment horizontal="left" vertical="center" wrapText="1"/>
    </xf>
    <xf numFmtId="0" fontId="53" fillId="25" borderId="1" xfId="0" applyFont="1" applyFill="1" applyBorder="1" applyAlignment="1">
      <alignment horizontal="center" vertical="center"/>
    </xf>
    <xf numFmtId="0" fontId="21" fillId="0" borderId="14" xfId="0" applyFont="1" applyBorder="1" applyAlignment="1">
      <alignment horizontal="left" vertical="top"/>
    </xf>
    <xf numFmtId="0" fontId="45" fillId="0" borderId="33" xfId="0" applyFont="1" applyBorder="1" applyAlignment="1">
      <alignment wrapText="1"/>
    </xf>
    <xf numFmtId="166" fontId="10" fillId="0" borderId="5" xfId="0" applyNumberFormat="1" applyFont="1" applyBorder="1" applyAlignment="1">
      <alignment horizontal="center" vertical="center"/>
    </xf>
    <xf numFmtId="0" fontId="4" fillId="0" borderId="4" xfId="0" applyFont="1" applyBorder="1"/>
    <xf numFmtId="0" fontId="4" fillId="0" borderId="7" xfId="0" applyFont="1" applyBorder="1"/>
    <xf numFmtId="0" fontId="0" fillId="0" borderId="8" xfId="0" applyBorder="1"/>
    <xf numFmtId="0" fontId="21" fillId="22" borderId="5" xfId="0" applyFont="1" applyFill="1" applyBorder="1" applyAlignment="1">
      <alignment horizontal="center" vertical="center"/>
    </xf>
    <xf numFmtId="0" fontId="21" fillId="9" borderId="7" xfId="0" applyFont="1" applyFill="1" applyBorder="1" applyAlignment="1">
      <alignment horizontal="center" vertical="center"/>
    </xf>
    <xf numFmtId="0" fontId="45" fillId="0" borderId="46" xfId="0" applyFont="1" applyBorder="1" applyAlignment="1">
      <alignment wrapText="1"/>
    </xf>
    <xf numFmtId="0" fontId="20" fillId="0" borderId="13" xfId="0" applyFont="1" applyBorder="1" applyAlignment="1">
      <alignment horizontal="left" vertical="top"/>
    </xf>
    <xf numFmtId="0" fontId="21" fillId="0" borderId="13" xfId="0" applyFont="1" applyBorder="1" applyAlignment="1">
      <alignment horizontal="left" vertical="top"/>
    </xf>
    <xf numFmtId="0" fontId="54" fillId="0" borderId="46" xfId="0" applyFont="1" applyBorder="1" applyAlignment="1">
      <alignment horizontal="center" vertical="center"/>
    </xf>
    <xf numFmtId="0" fontId="54" fillId="0" borderId="0" xfId="0" applyFont="1" applyAlignment="1">
      <alignment horizontal="center" vertical="center"/>
    </xf>
    <xf numFmtId="0" fontId="20" fillId="19" borderId="1" xfId="0" applyFont="1" applyFill="1" applyBorder="1" applyAlignment="1">
      <alignment horizontal="center" vertical="center"/>
    </xf>
    <xf numFmtId="0" fontId="46" fillId="0" borderId="1" xfId="0" applyFont="1" applyBorder="1" applyAlignment="1">
      <alignment horizontal="center" vertical="center" wrapText="1"/>
    </xf>
    <xf numFmtId="165" fontId="48" fillId="0" borderId="1" xfId="0" applyNumberFormat="1" applyFont="1" applyBorder="1" applyAlignment="1">
      <alignment horizontal="center" vertical="center"/>
    </xf>
    <xf numFmtId="165" fontId="40" fillId="2" borderId="1" xfId="0" applyNumberFormat="1" applyFont="1" applyFill="1" applyBorder="1" applyAlignment="1">
      <alignment horizontal="center" vertical="center"/>
    </xf>
    <xf numFmtId="3" fontId="46" fillId="0" borderId="1" xfId="0" applyNumberFormat="1" applyFont="1" applyBorder="1" applyAlignment="1">
      <alignment horizontal="center" vertical="center"/>
    </xf>
    <xf numFmtId="0" fontId="19" fillId="0" borderId="1" xfId="0" applyFont="1" applyBorder="1" applyAlignment="1">
      <alignment vertical="center"/>
    </xf>
    <xf numFmtId="0" fontId="19" fillId="0" borderId="8" xfId="0" applyFont="1" applyBorder="1" applyAlignment="1">
      <alignment horizontal="center" vertical="center"/>
    </xf>
    <xf numFmtId="0" fontId="55" fillId="23" borderId="19" xfId="0" applyFont="1" applyFill="1" applyBorder="1" applyAlignment="1">
      <alignment horizontal="center" vertical="center"/>
    </xf>
    <xf numFmtId="0" fontId="50" fillId="0" borderId="33" xfId="0" applyFont="1" applyBorder="1" applyAlignment="1">
      <alignment wrapText="1"/>
    </xf>
    <xf numFmtId="165" fontId="21" fillId="0" borderId="8" xfId="0" applyNumberFormat="1" applyFont="1" applyBorder="1" applyAlignment="1">
      <alignment horizontal="center" vertical="center"/>
    </xf>
    <xf numFmtId="0" fontId="47" fillId="0" borderId="46" xfId="0" applyFont="1" applyBorder="1" applyAlignment="1">
      <alignment horizontal="left" vertical="center"/>
    </xf>
    <xf numFmtId="166" fontId="10" fillId="0" borderId="5" xfId="0" applyNumberFormat="1" applyFont="1" applyBorder="1" applyAlignment="1">
      <alignment horizontal="center" vertical="center"/>
    </xf>
    <xf numFmtId="166" fontId="10" fillId="0" borderId="4" xfId="0" applyNumberFormat="1" applyFont="1" applyBorder="1" applyAlignment="1">
      <alignment horizontal="center" vertical="center"/>
    </xf>
    <xf numFmtId="166" fontId="10" fillId="0" borderId="7" xfId="0" applyNumberFormat="1" applyFont="1" applyBorder="1" applyAlignment="1">
      <alignment horizontal="center" vertical="center"/>
    </xf>
    <xf numFmtId="166" fontId="10" fillId="22" borderId="5" xfId="0" applyNumberFormat="1" applyFont="1" applyFill="1" applyBorder="1" applyAlignment="1">
      <alignment horizontal="center" vertical="center"/>
    </xf>
    <xf numFmtId="166" fontId="10" fillId="22" borderId="4" xfId="0" applyNumberFormat="1" applyFont="1" applyFill="1" applyBorder="1" applyAlignment="1">
      <alignment horizontal="center" vertical="center"/>
    </xf>
    <xf numFmtId="166" fontId="10" fillId="22" borderId="7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39" fillId="0" borderId="0" xfId="0" applyFont="1"/>
    <xf numFmtId="0" fontId="2" fillId="0" borderId="2" xfId="0" applyFont="1" applyBorder="1" applyAlignment="1">
      <alignment horizontal="center" vertical="center"/>
    </xf>
    <xf numFmtId="0" fontId="4" fillId="0" borderId="2" xfId="0" applyFont="1" applyBorder="1"/>
    <xf numFmtId="0" fontId="8" fillId="3" borderId="5" xfId="0" applyFont="1" applyFill="1" applyBorder="1" applyAlignment="1">
      <alignment horizontal="center" vertical="center"/>
    </xf>
    <xf numFmtId="0" fontId="4" fillId="4" borderId="7" xfId="0" applyFont="1" applyFill="1" applyBorder="1"/>
    <xf numFmtId="0" fontId="13" fillId="5" borderId="5" xfId="0" applyFont="1" applyFill="1" applyBorder="1" applyAlignment="1">
      <alignment horizontal="center" vertical="center"/>
    </xf>
    <xf numFmtId="0" fontId="14" fillId="6" borderId="4" xfId="0" applyFont="1" applyFill="1" applyBorder="1"/>
    <xf numFmtId="0" fontId="14" fillId="6" borderId="7" xfId="0" applyFont="1" applyFill="1" applyBorder="1"/>
    <xf numFmtId="0" fontId="8" fillId="3" borderId="4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left" vertical="center" indent="2"/>
    </xf>
    <xf numFmtId="0" fontId="4" fillId="4" borderId="7" xfId="0" applyFont="1" applyFill="1" applyBorder="1" applyAlignment="1">
      <alignment horizontal="left" indent="2"/>
    </xf>
    <xf numFmtId="166" fontId="43" fillId="21" borderId="5" xfId="0" applyNumberFormat="1" applyFont="1" applyFill="1" applyBorder="1" applyAlignment="1">
      <alignment horizontal="center" vertical="center"/>
    </xf>
    <xf numFmtId="166" fontId="43" fillId="21" borderId="4" xfId="0" applyNumberFormat="1" applyFont="1" applyFill="1" applyBorder="1" applyAlignment="1">
      <alignment horizontal="center" vertical="center"/>
    </xf>
    <xf numFmtId="166" fontId="43" fillId="21" borderId="7" xfId="0" applyNumberFormat="1" applyFont="1" applyFill="1" applyBorder="1" applyAlignment="1">
      <alignment horizontal="center" vertical="center"/>
    </xf>
    <xf numFmtId="0" fontId="27" fillId="17" borderId="3" xfId="0" applyFont="1" applyFill="1" applyBorder="1" applyAlignment="1">
      <alignment horizontal="center" vertical="center"/>
    </xf>
    <xf numFmtId="0" fontId="27" fillId="17" borderId="32" xfId="0" applyFont="1" applyFill="1" applyBorder="1" applyAlignment="1">
      <alignment horizontal="center" vertical="center"/>
    </xf>
    <xf numFmtId="0" fontId="27" fillId="17" borderId="3" xfId="0" applyFont="1" applyFill="1" applyBorder="1" applyAlignment="1">
      <alignment horizontal="center" vertical="center" wrapText="1"/>
    </xf>
    <xf numFmtId="0" fontId="27" fillId="17" borderId="32" xfId="0" applyFont="1" applyFill="1" applyBorder="1" applyAlignment="1">
      <alignment horizontal="center" vertical="center" wrapText="1"/>
    </xf>
    <xf numFmtId="0" fontId="27" fillId="15" borderId="9" xfId="0" applyFont="1" applyFill="1" applyBorder="1" applyAlignment="1">
      <alignment horizontal="center" vertical="center"/>
    </xf>
    <xf numFmtId="0" fontId="22" fillId="11" borderId="44" xfId="0" applyFont="1" applyFill="1" applyBorder="1" applyAlignment="1">
      <alignment vertical="center"/>
    </xf>
    <xf numFmtId="0" fontId="22" fillId="11" borderId="34" xfId="0" applyFont="1" applyFill="1" applyBorder="1" applyAlignment="1">
      <alignment vertical="center"/>
    </xf>
    <xf numFmtId="0" fontId="23" fillId="10" borderId="29" xfId="0" applyFont="1" applyFill="1" applyBorder="1" applyAlignment="1">
      <alignment horizontal="center" vertical="center"/>
    </xf>
    <xf numFmtId="0" fontId="22" fillId="11" borderId="30" xfId="0" applyFont="1" applyFill="1" applyBorder="1" applyAlignment="1">
      <alignment horizontal="center" vertical="center"/>
    </xf>
    <xf numFmtId="0" fontId="22" fillId="11" borderId="31" xfId="0" applyFont="1" applyFill="1" applyBorder="1" applyAlignment="1">
      <alignment horizontal="center" vertical="center"/>
    </xf>
    <xf numFmtId="0" fontId="37" fillId="12" borderId="10" xfId="0" applyFont="1" applyFill="1" applyBorder="1" applyAlignment="1">
      <alignment horizontal="center" vertical="center"/>
    </xf>
    <xf numFmtId="0" fontId="24" fillId="13" borderId="41" xfId="0" applyFont="1" applyFill="1" applyBorder="1" applyAlignment="1">
      <alignment vertical="center"/>
    </xf>
    <xf numFmtId="0" fontId="37" fillId="12" borderId="11" xfId="0" applyFont="1" applyFill="1" applyBorder="1" applyAlignment="1">
      <alignment horizontal="center" vertical="center"/>
    </xf>
    <xf numFmtId="0" fontId="24" fillId="13" borderId="42" xfId="0" applyFont="1" applyFill="1" applyBorder="1" applyAlignment="1">
      <alignment vertical="center"/>
    </xf>
    <xf numFmtId="0" fontId="38" fillId="12" borderId="15" xfId="0" applyFont="1" applyFill="1" applyBorder="1" applyAlignment="1">
      <alignment horizontal="center" vertical="center"/>
    </xf>
    <xf numFmtId="0" fontId="38" fillId="13" borderId="15" xfId="0" applyFont="1" applyFill="1" applyBorder="1" applyAlignment="1">
      <alignment vertical="center"/>
    </xf>
    <xf numFmtId="0" fontId="23" fillId="12" borderId="12" xfId="0" applyFont="1" applyFill="1" applyBorder="1" applyAlignment="1">
      <alignment horizontal="center" vertical="center" wrapText="1"/>
    </xf>
    <xf numFmtId="0" fontId="22" fillId="13" borderId="43" xfId="0" applyFont="1" applyFill="1" applyBorder="1" applyAlignment="1">
      <alignment vertical="center"/>
    </xf>
    <xf numFmtId="0" fontId="30" fillId="10" borderId="5" xfId="0" applyFont="1" applyFill="1" applyBorder="1" applyAlignment="1">
      <alignment horizontal="center" vertical="center"/>
    </xf>
    <xf numFmtId="0" fontId="30" fillId="10" borderId="7" xfId="0" applyFont="1" applyFill="1" applyBorder="1" applyAlignment="1">
      <alignment horizontal="center" vertical="center"/>
    </xf>
    <xf numFmtId="0" fontId="23" fillId="10" borderId="20" xfId="0" applyFont="1" applyFill="1" applyBorder="1" applyAlignment="1">
      <alignment horizontal="center" vertical="center"/>
    </xf>
    <xf numFmtId="0" fontId="22" fillId="11" borderId="21" xfId="0" applyFont="1" applyFill="1" applyBorder="1" applyAlignment="1">
      <alignment horizontal="center" vertical="center"/>
    </xf>
    <xf numFmtId="0" fontId="22" fillId="11" borderId="22" xfId="0" applyFont="1" applyFill="1" applyBorder="1" applyAlignment="1">
      <alignment horizontal="center" vertical="center"/>
    </xf>
    <xf numFmtId="0" fontId="23" fillId="10" borderId="16" xfId="0" applyFont="1" applyFill="1" applyBorder="1" applyAlignment="1">
      <alignment horizontal="center" vertical="center"/>
    </xf>
    <xf numFmtId="0" fontId="22" fillId="11" borderId="17" xfId="0" applyFont="1" applyFill="1" applyBorder="1" applyAlignment="1">
      <alignment horizontal="center" vertical="center"/>
    </xf>
    <xf numFmtId="0" fontId="22" fillId="11" borderId="18" xfId="0" applyFont="1" applyFill="1" applyBorder="1" applyAlignment="1">
      <alignment horizontal="center" vertical="center"/>
    </xf>
    <xf numFmtId="0" fontId="25" fillId="5" borderId="5" xfId="0" applyFont="1" applyFill="1" applyBorder="1" applyAlignment="1">
      <alignment horizontal="center" vertical="center"/>
    </xf>
    <xf numFmtId="0" fontId="25" fillId="6" borderId="7" xfId="0" applyFont="1" applyFill="1" applyBorder="1" applyAlignment="1">
      <alignment vertical="center"/>
    </xf>
    <xf numFmtId="0" fontId="18" fillId="10" borderId="5" xfId="0" applyFont="1" applyFill="1" applyBorder="1" applyAlignment="1">
      <alignment horizontal="center" vertical="center"/>
    </xf>
    <xf numFmtId="0" fontId="18" fillId="10" borderId="7" xfId="0" applyFont="1" applyFill="1" applyBorder="1" applyAlignment="1">
      <alignment horizontal="center" vertical="center"/>
    </xf>
    <xf numFmtId="0" fontId="27" fillId="15" borderId="38" xfId="0" applyFont="1" applyFill="1" applyBorder="1" applyAlignment="1">
      <alignment horizontal="center" vertical="center"/>
    </xf>
    <xf numFmtId="0" fontId="27" fillId="15" borderId="39" xfId="0" applyFont="1" applyFill="1" applyBorder="1" applyAlignment="1">
      <alignment horizontal="center" vertical="center"/>
    </xf>
    <xf numFmtId="0" fontId="27" fillId="15" borderId="40" xfId="0" applyFont="1" applyFill="1" applyBorder="1" applyAlignment="1">
      <alignment horizontal="center" vertical="center"/>
    </xf>
    <xf numFmtId="0" fontId="24" fillId="13" borderId="26" xfId="0" applyFont="1" applyFill="1" applyBorder="1" applyAlignment="1">
      <alignment vertical="center"/>
    </xf>
    <xf numFmtId="0" fontId="24" fillId="13" borderId="27" xfId="0" applyFont="1" applyFill="1" applyBorder="1" applyAlignment="1">
      <alignment vertical="center"/>
    </xf>
    <xf numFmtId="0" fontId="22" fillId="13" borderId="28" xfId="0" applyFont="1" applyFill="1" applyBorder="1" applyAlignment="1">
      <alignment vertical="center"/>
    </xf>
    <xf numFmtId="0" fontId="22" fillId="11" borderId="4" xfId="0" applyFont="1" applyFill="1" applyBorder="1" applyAlignment="1">
      <alignment vertical="center"/>
    </xf>
    <xf numFmtId="0" fontId="22" fillId="11" borderId="7" xfId="0" applyFont="1" applyFill="1" applyBorder="1" applyAlignment="1">
      <alignment vertical="center"/>
    </xf>
    <xf numFmtId="0" fontId="27" fillId="15" borderId="44" xfId="0" applyFont="1" applyFill="1" applyBorder="1" applyAlignment="1">
      <alignment horizontal="center" vertical="center"/>
    </xf>
    <xf numFmtId="0" fontId="27" fillId="15" borderId="34" xfId="0" applyFont="1" applyFill="1" applyBorder="1" applyAlignment="1">
      <alignment horizontal="center" vertical="center"/>
    </xf>
  </cellXfs>
  <cellStyles count="1">
    <cellStyle name="Normal" xfId="0" builtinId="0"/>
  </cellStyles>
  <dxfs count="207">
    <dxf>
      <fill>
        <patternFill patternType="lightUp">
          <bgColor theme="5" tint="0.79998168889431442"/>
        </patternFill>
      </fill>
    </dxf>
    <dxf>
      <font>
        <b/>
        <i val="0"/>
        <color theme="5" tint="-0.24994659260841701"/>
      </font>
      <fill>
        <patternFill>
          <bgColor theme="5" tint="0.59996337778862885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color theme="6" tint="-0.499984740745262"/>
      </font>
      <fill>
        <patternFill>
          <bgColor theme="6" tint="0.59996337778862885"/>
        </patternFill>
      </fill>
    </dxf>
    <dxf>
      <font>
        <b/>
        <i val="0"/>
        <color theme="5" tint="-0.24994659260841701"/>
      </font>
      <fill>
        <patternFill>
          <bgColor theme="5" tint="0.59996337778862885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color theme="6" tint="-0.499984740745262"/>
      </font>
      <fill>
        <patternFill>
          <bgColor theme="6" tint="0.59996337778862885"/>
        </patternFill>
      </fill>
    </dxf>
    <dxf>
      <font>
        <b/>
        <i val="0"/>
        <color theme="5" tint="-0.24994659260841701"/>
      </font>
      <fill>
        <patternFill>
          <bgColor theme="5" tint="0.59996337778862885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color theme="6" tint="-0.499984740745262"/>
      </font>
      <fill>
        <patternFill>
          <bgColor theme="6" tint="0.59996337778862885"/>
        </patternFill>
      </fill>
    </dxf>
    <dxf>
      <font>
        <b/>
        <i val="0"/>
        <color theme="6" tint="-0.499984740745262"/>
      </font>
      <fill>
        <patternFill>
          <bgColor theme="6" tint="0.59996337778862885"/>
        </patternFill>
      </fill>
    </dxf>
    <dxf>
      <font>
        <b/>
        <i val="0"/>
        <color theme="5" tint="-0.24994659260841701"/>
      </font>
      <fill>
        <patternFill>
          <bgColor theme="5" tint="0.59996337778862885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color rgb="FFFF0000"/>
      </font>
    </dxf>
    <dxf>
      <font>
        <b/>
        <i val="0"/>
        <color theme="5" tint="-0.24994659260841701"/>
      </font>
      <fill>
        <patternFill>
          <bgColor theme="5" tint="0.59996337778862885"/>
        </patternFill>
      </fill>
    </dxf>
    <dxf>
      <font>
        <b/>
        <i val="0"/>
        <color theme="4" tint="-0.24994659260841701"/>
      </font>
      <fill>
        <patternFill>
          <bgColor theme="4" tint="0.59996337778862885"/>
        </patternFill>
      </fill>
    </dxf>
    <dxf>
      <font>
        <b/>
        <i val="0"/>
        <color theme="6" tint="-0.499984740745262"/>
      </font>
      <fill>
        <patternFill>
          <bgColor theme="6" tint="0.39994506668294322"/>
        </patternFill>
      </fill>
    </dxf>
    <dxf>
      <font>
        <b/>
        <i val="0"/>
        <color theme="5" tint="-0.24994659260841701"/>
      </font>
      <fill>
        <patternFill>
          <bgColor theme="5" tint="0.59996337778862885"/>
        </patternFill>
      </fill>
    </dxf>
    <dxf>
      <font>
        <b/>
        <i val="0"/>
        <color theme="4" tint="-0.24994659260841701"/>
      </font>
      <fill>
        <patternFill>
          <bgColor theme="4" tint="0.59996337778862885"/>
        </patternFill>
      </fill>
    </dxf>
    <dxf>
      <font>
        <b/>
        <i val="0"/>
        <color theme="6" tint="-0.499984740745262"/>
      </font>
      <fill>
        <patternFill>
          <bgColor theme="6" tint="0.39994506668294322"/>
        </patternFill>
      </fill>
    </dxf>
    <dxf>
      <fill>
        <patternFill patternType="lightUp">
          <bgColor theme="5" tint="0.79998168889431442"/>
        </patternFill>
      </fill>
    </dxf>
    <dxf>
      <font>
        <b/>
        <i val="0"/>
        <color theme="5" tint="-0.24994659260841701"/>
      </font>
      <fill>
        <patternFill>
          <bgColor theme="5" tint="0.59996337778862885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color theme="6" tint="-0.499984740745262"/>
      </font>
      <fill>
        <patternFill>
          <bgColor theme="6" tint="0.59996337778862885"/>
        </patternFill>
      </fill>
    </dxf>
    <dxf>
      <font>
        <b/>
        <i val="0"/>
        <color theme="6" tint="-0.499984740745262"/>
      </font>
      <fill>
        <patternFill>
          <bgColor theme="6" tint="0.59996337778862885"/>
        </patternFill>
      </fill>
    </dxf>
    <dxf>
      <font>
        <b/>
        <i val="0"/>
        <color theme="5" tint="-0.24994659260841701"/>
      </font>
      <fill>
        <patternFill>
          <bgColor theme="5" tint="0.59996337778862885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color theme="5" tint="-0.24994659260841701"/>
      </font>
      <fill>
        <patternFill>
          <bgColor theme="5" tint="0.59996337778862885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color theme="6" tint="-0.499984740745262"/>
      </font>
      <fill>
        <patternFill>
          <bgColor theme="6" tint="0.59996337778862885"/>
        </patternFill>
      </fill>
    </dxf>
    <dxf>
      <font>
        <b/>
        <i val="0"/>
        <color rgb="FFFF0000"/>
      </font>
    </dxf>
    <dxf>
      <font>
        <b/>
        <i val="0"/>
        <color theme="5" tint="-0.24994659260841701"/>
      </font>
      <fill>
        <patternFill>
          <bgColor theme="5" tint="0.59996337778862885"/>
        </patternFill>
      </fill>
    </dxf>
    <dxf>
      <font>
        <b/>
        <i val="0"/>
        <color theme="4" tint="-0.24994659260841701"/>
      </font>
      <fill>
        <patternFill>
          <bgColor theme="4" tint="0.59996337778862885"/>
        </patternFill>
      </fill>
    </dxf>
    <dxf>
      <font>
        <b/>
        <i val="0"/>
        <color theme="6" tint="-0.499984740745262"/>
      </font>
      <fill>
        <patternFill>
          <bgColor theme="6" tint="0.39994506668294322"/>
        </patternFill>
      </fill>
    </dxf>
    <dxf>
      <font>
        <b/>
        <i val="0"/>
        <color theme="5" tint="-0.24994659260841701"/>
      </font>
      <fill>
        <patternFill>
          <bgColor theme="5" tint="0.59996337778862885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color theme="6" tint="-0.499984740745262"/>
      </font>
      <fill>
        <patternFill>
          <bgColor theme="6" tint="0.59996337778862885"/>
        </patternFill>
      </fill>
    </dxf>
    <dxf>
      <font>
        <b/>
        <i val="0"/>
        <color theme="5" tint="-0.24994659260841701"/>
      </font>
      <fill>
        <patternFill>
          <bgColor theme="5" tint="0.59996337778862885"/>
        </patternFill>
      </fill>
    </dxf>
    <dxf>
      <font>
        <b/>
        <i val="0"/>
        <color theme="4" tint="-0.24994659260841701"/>
      </font>
      <fill>
        <patternFill>
          <bgColor theme="4" tint="0.59996337778862885"/>
        </patternFill>
      </fill>
    </dxf>
    <dxf>
      <font>
        <b/>
        <i val="0"/>
        <color theme="6" tint="-0.499984740745262"/>
      </font>
      <fill>
        <patternFill>
          <bgColor theme="6" tint="0.39994506668294322"/>
        </patternFill>
      </fill>
    </dxf>
    <dxf>
      <font>
        <b/>
        <i val="0"/>
        <color theme="5" tint="-0.24994659260841701"/>
      </font>
      <fill>
        <patternFill>
          <bgColor theme="5" tint="0.59996337778862885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color theme="6" tint="-0.499984740745262"/>
      </font>
      <fill>
        <patternFill>
          <bgColor theme="6" tint="0.59996337778862885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color theme="5" tint="-0.24994659260841701"/>
      </font>
      <fill>
        <patternFill>
          <bgColor theme="5" tint="0.59996337778862885"/>
        </patternFill>
      </fill>
    </dxf>
    <dxf>
      <font>
        <b/>
        <i val="0"/>
        <color theme="6" tint="-0.499984740745262"/>
      </font>
      <fill>
        <patternFill>
          <bgColor theme="6" tint="0.59996337778862885"/>
        </patternFill>
      </fill>
    </dxf>
    <dxf>
      <fill>
        <patternFill patternType="lightUp">
          <bgColor theme="5" tint="0.79998168889431442"/>
        </patternFill>
      </fill>
    </dxf>
    <dxf>
      <font>
        <b/>
        <i val="0"/>
        <color theme="6" tint="-0.499984740745262"/>
      </font>
      <fill>
        <patternFill>
          <bgColor theme="6" tint="0.59996337778862885"/>
        </patternFill>
      </fill>
    </dxf>
    <dxf>
      <font>
        <b/>
        <i val="0"/>
        <color theme="5" tint="-0.24994659260841701"/>
      </font>
      <fill>
        <patternFill>
          <bgColor theme="5" tint="0.59996337778862885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color theme="6" tint="-0.499984740745262"/>
      </font>
      <fill>
        <patternFill>
          <bgColor theme="6" tint="0.59996337778862885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color theme="5" tint="-0.24994659260841701"/>
      </font>
      <fill>
        <patternFill>
          <bgColor theme="5" tint="0.59996337778862885"/>
        </patternFill>
      </fill>
    </dxf>
    <dxf>
      <font>
        <b/>
        <i val="0"/>
        <color theme="5" tint="-0.24994659260841701"/>
      </font>
      <fill>
        <patternFill>
          <bgColor theme="5" tint="0.59996337778862885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color theme="6" tint="-0.499984740745262"/>
      </font>
      <fill>
        <patternFill>
          <bgColor theme="6" tint="0.59996337778862885"/>
        </patternFill>
      </fill>
    </dxf>
    <dxf>
      <font>
        <b/>
        <i val="0"/>
        <color theme="5" tint="-0.24994659260841701"/>
      </font>
      <fill>
        <patternFill>
          <bgColor theme="5" tint="0.59996337778862885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color theme="6" tint="-0.499984740745262"/>
      </font>
      <fill>
        <patternFill>
          <bgColor theme="6" tint="0.59996337778862885"/>
        </patternFill>
      </fill>
    </dxf>
    <dxf>
      <font>
        <b/>
        <i val="0"/>
        <color theme="6" tint="-0.499984740745262"/>
      </font>
      <fill>
        <patternFill>
          <bgColor theme="6" tint="0.59996337778862885"/>
        </patternFill>
      </fill>
    </dxf>
    <dxf>
      <font>
        <b/>
        <i val="0"/>
        <color theme="5" tint="-0.24994659260841701"/>
      </font>
      <fill>
        <patternFill>
          <bgColor theme="5" tint="0.59996337778862885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color theme="5" tint="-0.24994659260841701"/>
      </font>
      <fill>
        <patternFill>
          <bgColor theme="5" tint="0.59996337778862885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color theme="6" tint="-0.499984740745262"/>
      </font>
      <fill>
        <patternFill>
          <bgColor theme="6" tint="0.59996337778862885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color theme="6" tint="-0.499984740745262"/>
      </font>
      <fill>
        <patternFill>
          <bgColor theme="6" tint="0.59996337778862885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color theme="5" tint="-0.24994659260841701"/>
      </font>
      <fill>
        <patternFill>
          <bgColor theme="5" tint="0.59996337778862885"/>
        </patternFill>
      </fill>
    </dxf>
    <dxf>
      <font>
        <b/>
        <i val="0"/>
        <color rgb="FFFF0000"/>
      </font>
    </dxf>
    <dxf>
      <font>
        <b/>
        <i val="0"/>
        <color theme="5" tint="-0.24994659260841701"/>
      </font>
      <fill>
        <patternFill>
          <bgColor theme="5" tint="0.59996337778862885"/>
        </patternFill>
      </fill>
    </dxf>
    <dxf>
      <font>
        <b/>
        <i val="0"/>
        <color theme="6" tint="-0.499984740745262"/>
      </font>
      <fill>
        <patternFill>
          <bgColor theme="6" tint="0.59996337778862885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color theme="5" tint="-0.24994659260841701"/>
      </font>
      <fill>
        <patternFill>
          <bgColor theme="5" tint="0.59996337778862885"/>
        </patternFill>
      </fill>
    </dxf>
    <dxf>
      <font>
        <b/>
        <i val="0"/>
        <color theme="6" tint="-0.499984740745262"/>
      </font>
      <fill>
        <patternFill>
          <bgColor theme="6" tint="0.59996337778862885"/>
        </patternFill>
      </fill>
    </dxf>
    <dxf>
      <font>
        <b/>
        <i val="0"/>
        <color theme="5" tint="-0.24994659260841701"/>
      </font>
      <fill>
        <patternFill>
          <bgColor theme="5" tint="0.59996337778862885"/>
        </patternFill>
      </fill>
    </dxf>
    <dxf>
      <font>
        <b/>
        <i val="0"/>
        <color theme="6" tint="-0.499984740745262"/>
      </font>
      <fill>
        <patternFill>
          <bgColor theme="6" tint="0.39994506668294322"/>
        </patternFill>
      </fill>
    </dxf>
    <dxf>
      <font>
        <b/>
        <i val="0"/>
        <color theme="4" tint="-0.24994659260841701"/>
      </font>
      <fill>
        <patternFill>
          <bgColor theme="4" tint="0.59996337778862885"/>
        </patternFill>
      </fill>
    </dxf>
    <dxf>
      <font>
        <b/>
        <i val="0"/>
        <color theme="6" tint="-0.499984740745262"/>
      </font>
      <fill>
        <patternFill>
          <bgColor theme="6" tint="0.59996337778862885"/>
        </patternFill>
      </fill>
    </dxf>
    <dxf>
      <font>
        <b/>
        <i val="0"/>
        <color theme="5" tint="-0.24994659260841701"/>
      </font>
      <fill>
        <patternFill>
          <bgColor theme="5" tint="0.59996337778862885"/>
        </patternFill>
      </fill>
    </dxf>
    <dxf>
      <font>
        <b/>
        <i val="0"/>
        <color theme="6" tint="-0.499984740745262"/>
      </font>
      <fill>
        <patternFill>
          <bgColor theme="6" tint="0.59996337778862885"/>
        </patternFill>
      </fill>
    </dxf>
    <dxf>
      <font>
        <b/>
        <i val="0"/>
        <color theme="4" tint="-0.24994659260841701"/>
      </font>
      <fill>
        <patternFill>
          <bgColor theme="4" tint="0.59996337778862885"/>
        </patternFill>
      </fill>
    </dxf>
    <dxf>
      <font>
        <b/>
        <i val="0"/>
        <color theme="5" tint="-0.24994659260841701"/>
      </font>
      <fill>
        <patternFill>
          <bgColor theme="5" tint="0.59996337778862885"/>
        </patternFill>
      </fill>
    </dxf>
    <dxf>
      <font>
        <b/>
        <i val="0"/>
        <color theme="6" tint="-0.499984740745262"/>
      </font>
      <fill>
        <patternFill>
          <bgColor theme="6" tint="0.39994506668294322"/>
        </patternFill>
      </fill>
    </dxf>
    <dxf>
      <font>
        <b/>
        <i val="0"/>
        <color theme="6" tint="-0.499984740745262"/>
      </font>
      <fill>
        <patternFill>
          <bgColor theme="6" tint="0.39994506668294322"/>
        </patternFill>
      </fill>
    </dxf>
    <dxf>
      <font>
        <b/>
        <i val="0"/>
        <color theme="5" tint="-0.24994659260841701"/>
      </font>
      <fill>
        <patternFill>
          <bgColor theme="5" tint="0.59996337778862885"/>
        </patternFill>
      </fill>
    </dxf>
    <dxf>
      <font>
        <b/>
        <i val="0"/>
        <color theme="4" tint="-0.24994659260841701"/>
      </font>
      <fill>
        <patternFill>
          <bgColor theme="4" tint="0.59996337778862885"/>
        </patternFill>
      </fill>
    </dxf>
    <dxf>
      <font>
        <b/>
        <i val="0"/>
        <color theme="5" tint="-0.24994659260841701"/>
      </font>
      <fill>
        <patternFill>
          <bgColor theme="5" tint="0.59996337778862885"/>
        </patternFill>
      </fill>
    </dxf>
    <dxf>
      <font>
        <b/>
        <i val="0"/>
        <color theme="4" tint="-0.24994659260841701"/>
      </font>
      <fill>
        <patternFill>
          <bgColor theme="4" tint="0.59996337778862885"/>
        </patternFill>
      </fill>
    </dxf>
    <dxf>
      <font>
        <b/>
        <i val="0"/>
        <color theme="6" tint="-0.499984740745262"/>
      </font>
      <fill>
        <patternFill>
          <bgColor theme="6" tint="0.39994506668294322"/>
        </patternFill>
      </fill>
    </dxf>
    <dxf>
      <font>
        <b/>
        <i val="0"/>
        <color theme="5" tint="-0.24994659260841701"/>
      </font>
      <fill>
        <patternFill>
          <bgColor theme="5" tint="0.59996337778862885"/>
        </patternFill>
      </fill>
    </dxf>
    <dxf>
      <font>
        <b/>
        <i val="0"/>
        <color theme="4" tint="-0.24994659260841701"/>
      </font>
      <fill>
        <patternFill>
          <bgColor theme="4" tint="0.59996337778862885"/>
        </patternFill>
      </fill>
    </dxf>
    <dxf>
      <font>
        <b/>
        <i val="0"/>
        <color theme="5" tint="-0.24994659260841701"/>
      </font>
      <fill>
        <patternFill>
          <bgColor theme="5" tint="0.59996337778862885"/>
        </patternFill>
      </fill>
    </dxf>
    <dxf>
      <font>
        <b/>
        <i val="0"/>
        <color theme="6" tint="-0.499984740745262"/>
      </font>
      <fill>
        <patternFill>
          <bgColor theme="6" tint="0.39994506668294322"/>
        </patternFill>
      </fill>
    </dxf>
    <dxf>
      <font>
        <b/>
        <i val="0"/>
        <color theme="5" tint="-0.24994659260841701"/>
      </font>
      <fill>
        <patternFill>
          <bgColor theme="5" tint="0.59996337778862885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color theme="6" tint="-0.499984740745262"/>
      </font>
      <fill>
        <patternFill>
          <bgColor theme="6" tint="0.59996337778862885"/>
        </patternFill>
      </fill>
    </dxf>
    <dxf>
      <font>
        <b/>
        <i val="0"/>
        <color theme="5" tint="-0.24994659260841701"/>
      </font>
      <fill>
        <patternFill>
          <bgColor theme="5" tint="0.59996337778862885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color theme="6" tint="-0.499984740745262"/>
      </font>
      <fill>
        <patternFill>
          <bgColor theme="6" tint="0.59996337778862885"/>
        </patternFill>
      </fill>
    </dxf>
    <dxf>
      <fill>
        <patternFill patternType="lightUp">
          <bgColor theme="5" tint="0.79998168889431442"/>
        </patternFill>
      </fill>
    </dxf>
    <dxf>
      <font>
        <b/>
        <i val="0"/>
        <color theme="6" tint="-0.499984740745262"/>
      </font>
      <fill>
        <patternFill>
          <bgColor theme="6" tint="0.59996337778862885"/>
        </patternFill>
      </fill>
    </dxf>
    <dxf>
      <font>
        <b/>
        <i val="0"/>
        <color theme="5" tint="-0.24994659260841701"/>
      </font>
      <fill>
        <patternFill>
          <bgColor theme="5" tint="0.59996337778862885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color rgb="FFFF0000"/>
      </font>
    </dxf>
    <dxf>
      <font>
        <b/>
        <i val="0"/>
        <color theme="5" tint="-0.24994659260841701"/>
      </font>
      <fill>
        <patternFill>
          <bgColor theme="5" tint="0.59996337778862885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color theme="6" tint="-0.499984740745262"/>
      </font>
      <fill>
        <patternFill>
          <bgColor theme="6" tint="0.59996337778862885"/>
        </patternFill>
      </fill>
    </dxf>
    <dxf>
      <font>
        <b/>
        <i val="0"/>
        <color theme="5" tint="-0.24994659260841701"/>
      </font>
      <fill>
        <patternFill>
          <bgColor theme="5" tint="0.59996337778862885"/>
        </patternFill>
      </fill>
    </dxf>
    <dxf>
      <font>
        <b/>
        <i val="0"/>
        <color theme="4" tint="-0.24994659260841701"/>
      </font>
      <fill>
        <patternFill>
          <bgColor theme="4" tint="0.59996337778862885"/>
        </patternFill>
      </fill>
    </dxf>
    <dxf>
      <font>
        <b/>
        <i val="0"/>
        <color theme="6" tint="-0.499984740745262"/>
      </font>
      <fill>
        <patternFill>
          <bgColor theme="6" tint="0.39994506668294322"/>
        </patternFill>
      </fill>
    </dxf>
    <dxf>
      <fill>
        <patternFill patternType="lightUp">
          <bgColor theme="5" tint="0.79998168889431442"/>
        </patternFill>
      </fill>
    </dxf>
    <dxf>
      <font>
        <b/>
        <i val="0"/>
        <color theme="5" tint="-0.24994659260841701"/>
      </font>
      <fill>
        <patternFill>
          <bgColor theme="5" tint="0.59996337778862885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color theme="6" tint="-0.499984740745262"/>
      </font>
      <fill>
        <patternFill>
          <bgColor theme="6" tint="0.59996337778862885"/>
        </patternFill>
      </fill>
    </dxf>
    <dxf>
      <font>
        <b/>
        <i val="0"/>
        <color theme="5" tint="-0.24994659260841701"/>
      </font>
      <fill>
        <patternFill>
          <bgColor theme="5" tint="0.59996337778862885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color theme="6" tint="-0.499984740745262"/>
      </font>
      <fill>
        <patternFill>
          <bgColor theme="6" tint="0.59996337778862885"/>
        </patternFill>
      </fill>
    </dxf>
    <dxf>
      <font>
        <b/>
        <i val="0"/>
        <color theme="5" tint="-0.24994659260841701"/>
      </font>
      <fill>
        <patternFill>
          <bgColor theme="5" tint="0.59996337778862885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color theme="6" tint="-0.499984740745262"/>
      </font>
      <fill>
        <patternFill>
          <bgColor theme="6" tint="0.59996337778862885"/>
        </patternFill>
      </fill>
    </dxf>
    <dxf>
      <font>
        <b/>
        <i val="0"/>
        <color theme="5" tint="-0.24994659260841701"/>
      </font>
      <fill>
        <patternFill>
          <bgColor theme="5" tint="0.59996337778862885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color theme="6" tint="-0.499984740745262"/>
      </font>
      <fill>
        <patternFill>
          <bgColor theme="6" tint="0.59996337778862885"/>
        </patternFill>
      </fill>
    </dxf>
    <dxf>
      <font>
        <b/>
        <i val="0"/>
        <color theme="5" tint="-0.24994659260841701"/>
      </font>
      <fill>
        <patternFill>
          <bgColor theme="5" tint="0.59996337778862885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color theme="6" tint="-0.499984740745262"/>
      </font>
      <fill>
        <patternFill>
          <bgColor theme="6" tint="0.59996337778862885"/>
        </patternFill>
      </fill>
    </dxf>
    <dxf>
      <font>
        <b/>
        <i val="0"/>
        <color theme="5" tint="-0.24994659260841701"/>
      </font>
      <fill>
        <patternFill>
          <bgColor theme="5" tint="0.59996337778862885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color theme="6" tint="-0.499984740745262"/>
      </font>
      <fill>
        <patternFill>
          <bgColor theme="6" tint="0.59996337778862885"/>
        </patternFill>
      </fill>
    </dxf>
    <dxf>
      <font>
        <b/>
        <i val="0"/>
        <color rgb="FFFF0000"/>
      </font>
    </dxf>
    <dxf>
      <font>
        <b/>
        <i val="0"/>
        <color theme="6" tint="-0.499984740745262"/>
      </font>
      <fill>
        <patternFill>
          <bgColor theme="6" tint="0.59996337778862885"/>
        </patternFill>
      </fill>
    </dxf>
    <dxf>
      <font>
        <b/>
        <i val="0"/>
        <color theme="5" tint="-0.24994659260841701"/>
      </font>
      <fill>
        <patternFill>
          <bgColor theme="5" tint="0.59996337778862885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color theme="5" tint="-0.24994659260841701"/>
      </font>
      <fill>
        <patternFill>
          <bgColor theme="5" tint="0.59996337778862885"/>
        </patternFill>
      </fill>
    </dxf>
    <dxf>
      <font>
        <b/>
        <i val="0"/>
        <color theme="4" tint="-0.24994659260841701"/>
      </font>
      <fill>
        <patternFill>
          <bgColor theme="4" tint="0.59996337778862885"/>
        </patternFill>
      </fill>
    </dxf>
    <dxf>
      <font>
        <b/>
        <i val="0"/>
        <color theme="6" tint="-0.499984740745262"/>
      </font>
      <fill>
        <patternFill>
          <bgColor theme="6" tint="0.39994506668294322"/>
        </patternFill>
      </fill>
    </dxf>
    <dxf>
      <fill>
        <patternFill patternType="lightUp">
          <bgColor theme="5" tint="0.79998168889431442"/>
        </patternFill>
      </fill>
    </dxf>
    <dxf>
      <font>
        <b/>
        <i val="0"/>
        <color theme="6" tint="-0.499984740745262"/>
      </font>
      <fill>
        <patternFill>
          <bgColor theme="6" tint="0.59996337778862885"/>
        </patternFill>
      </fill>
    </dxf>
    <dxf>
      <font>
        <b/>
        <i val="0"/>
        <color theme="5" tint="-0.24994659260841701"/>
      </font>
      <fill>
        <patternFill>
          <bgColor theme="5" tint="0.59996337778862885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color theme="5" tint="-0.24994659260841701"/>
      </font>
      <fill>
        <patternFill>
          <bgColor theme="5" tint="0.59996337778862885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color theme="6" tint="-0.499984740745262"/>
      </font>
      <fill>
        <patternFill>
          <bgColor theme="6" tint="0.59996337778862885"/>
        </patternFill>
      </fill>
    </dxf>
    <dxf>
      <font>
        <b/>
        <i val="0"/>
        <color theme="6" tint="-0.499984740745262"/>
      </font>
      <fill>
        <patternFill>
          <bgColor theme="6" tint="0.59996337778862885"/>
        </patternFill>
      </fill>
    </dxf>
    <dxf>
      <font>
        <b/>
        <i val="0"/>
        <color theme="5" tint="-0.24994659260841701"/>
      </font>
      <fill>
        <patternFill>
          <bgColor theme="5" tint="0.59996337778862885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color theme="6" tint="-0.499984740745262"/>
      </font>
      <fill>
        <patternFill>
          <bgColor theme="6" tint="0.59996337778862885"/>
        </patternFill>
      </fill>
    </dxf>
    <dxf>
      <font>
        <b/>
        <i val="0"/>
        <color theme="5" tint="-0.24994659260841701"/>
      </font>
      <fill>
        <patternFill>
          <bgColor theme="5" tint="0.59996337778862885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color theme="5" tint="-0.24994659260841701"/>
      </font>
      <fill>
        <patternFill>
          <bgColor theme="5" tint="0.59996337778862885"/>
        </patternFill>
      </fill>
    </dxf>
    <dxf>
      <font>
        <b/>
        <i val="0"/>
        <color theme="6" tint="-0.499984740745262"/>
      </font>
      <fill>
        <patternFill>
          <bgColor theme="6" tint="0.59996337778862885"/>
        </patternFill>
      </fill>
    </dxf>
    <dxf>
      <font>
        <b/>
        <i val="0"/>
        <color theme="6" tint="-0.499984740745262"/>
      </font>
      <fill>
        <patternFill>
          <bgColor theme="6" tint="0.59996337778862885"/>
        </patternFill>
      </fill>
    </dxf>
    <dxf>
      <font>
        <b/>
        <i val="0"/>
        <color rgb="FFFF0000"/>
      </font>
    </dxf>
    <dxf>
      <font>
        <b/>
        <i val="0"/>
        <color theme="5" tint="-0.24994659260841701"/>
      </font>
      <fill>
        <patternFill>
          <bgColor theme="5" tint="0.59996337778862885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color theme="6" tint="-0.499984740745262"/>
      </font>
      <fill>
        <patternFill>
          <bgColor theme="6" tint="0.59996337778862885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color theme="6" tint="-0.499984740745262"/>
      </font>
      <fill>
        <patternFill>
          <bgColor theme="6" tint="0.59996337778862885"/>
        </patternFill>
      </fill>
    </dxf>
    <dxf>
      <font>
        <b/>
        <i val="0"/>
        <color theme="5" tint="-0.24994659260841701"/>
      </font>
      <fill>
        <patternFill>
          <bgColor theme="5" tint="0.59996337778862885"/>
        </patternFill>
      </fill>
    </dxf>
    <dxf>
      <font>
        <b/>
        <i val="0"/>
        <color theme="5" tint="-0.24994659260841701"/>
      </font>
      <fill>
        <patternFill>
          <bgColor theme="5" tint="0.59996337778862885"/>
        </patternFill>
      </fill>
    </dxf>
    <dxf>
      <font>
        <b/>
        <i val="0"/>
        <color theme="5" tint="-0.24994659260841701"/>
      </font>
      <fill>
        <patternFill>
          <bgColor theme="5" tint="0.59996337778862885"/>
        </patternFill>
      </fill>
    </dxf>
    <dxf>
      <font>
        <b/>
        <i val="0"/>
        <color theme="4" tint="-0.24994659260841701"/>
      </font>
      <fill>
        <patternFill>
          <bgColor theme="4" tint="0.59996337778862885"/>
        </patternFill>
      </fill>
    </dxf>
    <dxf>
      <font>
        <b/>
        <i val="0"/>
        <color theme="6" tint="-0.499984740745262"/>
      </font>
      <fill>
        <patternFill>
          <bgColor theme="6" tint="0.39994506668294322"/>
        </patternFill>
      </fill>
    </dxf>
    <dxf>
      <font>
        <b/>
        <i val="0"/>
        <color theme="5" tint="-0.24994659260841701"/>
      </font>
      <fill>
        <patternFill>
          <bgColor theme="5" tint="0.59996337778862885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color theme="5" tint="-0.24994659260841701"/>
      </font>
      <fill>
        <patternFill>
          <bgColor theme="5" tint="0.59996337778862885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color theme="5" tint="-0.24994659260841701"/>
      </font>
      <fill>
        <patternFill>
          <bgColor theme="5" tint="0.59996337778862885"/>
        </patternFill>
      </fill>
    </dxf>
    <dxf>
      <fill>
        <patternFill patternType="lightUp">
          <bgColor theme="5" tint="0.79998168889431442"/>
        </patternFill>
      </fill>
    </dxf>
    <dxf>
      <font>
        <b/>
        <i val="0"/>
        <color theme="6" tint="-0.499984740745262"/>
      </font>
      <fill>
        <patternFill>
          <bgColor theme="6" tint="0.59996337778862885"/>
        </patternFill>
      </fill>
    </dxf>
    <dxf>
      <font>
        <b/>
        <i val="0"/>
        <color theme="5" tint="-0.24994659260841701"/>
      </font>
      <fill>
        <patternFill>
          <bgColor theme="5" tint="0.59996337778862885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color theme="6" tint="-0.499984740745262"/>
      </font>
      <fill>
        <patternFill>
          <bgColor theme="6" tint="0.59996337778862885"/>
        </patternFill>
      </fill>
    </dxf>
    <dxf>
      <font>
        <b/>
        <i val="0"/>
        <color rgb="FFFF0000"/>
      </font>
    </dxf>
    <dxf>
      <font>
        <b/>
        <i val="0"/>
        <color theme="5" tint="-0.24994659260841701"/>
      </font>
      <fill>
        <patternFill>
          <bgColor theme="5" tint="0.59996337778862885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color theme="6" tint="-0.499984740745262"/>
      </font>
      <fill>
        <patternFill>
          <bgColor theme="6" tint="0.59996337778862885"/>
        </patternFill>
      </fill>
    </dxf>
    <dxf>
      <fill>
        <patternFill patternType="lightUp">
          <bgColor theme="5" tint="0.79998168889431442"/>
        </patternFill>
      </fill>
    </dxf>
    <dxf>
      <font>
        <b/>
        <i val="0"/>
        <color theme="5" tint="-0.24994659260841701"/>
      </font>
      <fill>
        <patternFill>
          <bgColor theme="5" tint="0.59996337778862885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color theme="6" tint="-0.499984740745262"/>
      </font>
      <fill>
        <patternFill>
          <bgColor theme="6" tint="0.59996337778862885"/>
        </patternFill>
      </fill>
    </dxf>
    <dxf>
      <font>
        <b/>
        <i val="0"/>
        <color theme="5" tint="-0.24994659260841701"/>
      </font>
      <fill>
        <patternFill>
          <bgColor theme="5" tint="0.59996337778862885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color theme="6" tint="-0.499984740745262"/>
      </font>
      <fill>
        <patternFill>
          <bgColor theme="6" tint="0.59996337778862885"/>
        </patternFill>
      </fill>
    </dxf>
    <dxf>
      <font>
        <b/>
        <i val="0"/>
        <color theme="5" tint="-0.24994659260841701"/>
      </font>
      <fill>
        <patternFill>
          <bgColor theme="5" tint="0.59996337778862885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color theme="6" tint="-0.499984740745262"/>
      </font>
      <fill>
        <patternFill>
          <bgColor theme="6" tint="0.59996337778862885"/>
        </patternFill>
      </fill>
    </dxf>
    <dxf>
      <font>
        <b/>
        <i val="0"/>
        <color theme="5" tint="-0.24994659260841701"/>
      </font>
      <fill>
        <patternFill>
          <bgColor theme="5" tint="0.59996337778862885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color theme="6" tint="-0.499984740745262"/>
      </font>
      <fill>
        <patternFill>
          <bgColor theme="6" tint="0.59996337778862885"/>
        </patternFill>
      </fill>
    </dxf>
    <dxf>
      <fill>
        <patternFill patternType="lightUp">
          <bgColor theme="5" tint="0.79998168889431442"/>
        </patternFill>
      </fill>
    </dxf>
    <dxf>
      <font>
        <b/>
        <i val="0"/>
        <color theme="5" tint="-0.24994659260841701"/>
      </font>
      <fill>
        <patternFill>
          <bgColor theme="5" tint="0.59996337778862885"/>
        </patternFill>
      </fill>
    </dxf>
    <dxf>
      <font>
        <b/>
        <i val="0"/>
        <color theme="4" tint="-0.24994659260841701"/>
      </font>
      <fill>
        <patternFill>
          <bgColor theme="4" tint="0.59996337778862885"/>
        </patternFill>
      </fill>
    </dxf>
    <dxf>
      <font>
        <b/>
        <i val="0"/>
        <color theme="6" tint="-0.499984740745262"/>
      </font>
      <fill>
        <patternFill>
          <bgColor theme="6" tint="0.39994506668294322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color theme="6" tint="-0.499984740745262"/>
      </font>
      <fill>
        <patternFill>
          <bgColor theme="6" tint="0.59996337778862885"/>
        </patternFill>
      </fill>
    </dxf>
    <dxf>
      <font>
        <b/>
        <i val="0"/>
        <color theme="5" tint="-0.24994659260841701"/>
      </font>
      <fill>
        <patternFill>
          <bgColor theme="5" tint="0.59996337778862885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color theme="5" tint="-0.24994659260841701"/>
      </font>
      <fill>
        <patternFill>
          <bgColor theme="5" tint="0.59996337778862885"/>
        </patternFill>
      </fill>
    </dxf>
    <dxf>
      <font>
        <b/>
        <i val="0"/>
        <color theme="6" tint="-0.499984740745262"/>
      </font>
      <fill>
        <patternFill>
          <bgColor theme="6" tint="0.59996337778862885"/>
        </patternFill>
      </fill>
    </dxf>
    <dxf>
      <font>
        <b/>
        <i val="0"/>
        <color theme="6" tint="-0.499984740745262"/>
      </font>
      <fill>
        <patternFill>
          <bgColor theme="6" tint="0.59996337778862885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color theme="5" tint="-0.24994659260841701"/>
      </font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95250</xdr:colOff>
      <xdr:row>0</xdr:row>
      <xdr:rowOff>0</xdr:rowOff>
    </xdr:from>
    <xdr:ext cx="1038225" cy="714375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90525" y="0"/>
          <a:ext cx="1038225" cy="714375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438150</xdr:colOff>
      <xdr:row>40</xdr:row>
      <xdr:rowOff>57150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09FCFBF-CCDE-4B66-9270-E35A58791F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924550" cy="65341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/>
    <pageSetUpPr fitToPage="1"/>
  </sheetPr>
  <dimension ref="B2:G22"/>
  <sheetViews>
    <sheetView showGridLines="0" zoomScale="110" zoomScaleNormal="110" workbookViewId="0">
      <selection activeCell="I11" sqref="I11"/>
    </sheetView>
  </sheetViews>
  <sheetFormatPr baseColWidth="10" defaultColWidth="14.42578125" defaultRowHeight="15" customHeight="1" x14ac:dyDescent="0.2"/>
  <cols>
    <col min="1" max="1" width="4.42578125" customWidth="1"/>
    <col min="2" max="2" width="16.28515625" customWidth="1"/>
    <col min="3" max="3" width="13" customWidth="1"/>
    <col min="4" max="4" width="15" customWidth="1"/>
    <col min="5" max="5" width="10.7109375" customWidth="1"/>
    <col min="6" max="6" width="20.5703125" customWidth="1"/>
    <col min="7" max="11" width="10.7109375" customWidth="1"/>
    <col min="12" max="26" width="17.28515625" customWidth="1"/>
  </cols>
  <sheetData>
    <row r="2" spans="2:7" ht="18.75" x14ac:dyDescent="0.25">
      <c r="B2" s="117" t="s">
        <v>0</v>
      </c>
      <c r="C2" s="118"/>
      <c r="D2" s="118"/>
      <c r="E2" s="118"/>
      <c r="F2" s="118"/>
    </row>
    <row r="3" spans="2:7" ht="27" customHeight="1" x14ac:dyDescent="0.2">
      <c r="B3" s="119" t="s">
        <v>1</v>
      </c>
      <c r="C3" s="120"/>
      <c r="D3" s="120"/>
      <c r="E3" s="120"/>
      <c r="F3" s="120"/>
    </row>
    <row r="4" spans="2:7" ht="18.75" x14ac:dyDescent="0.2">
      <c r="B4" s="3"/>
      <c r="C4" s="3"/>
      <c r="D4" s="4"/>
      <c r="E4" s="5"/>
      <c r="F4" s="1"/>
    </row>
    <row r="5" spans="2:7" ht="27" customHeight="1" x14ac:dyDescent="0.2">
      <c r="B5" s="123" t="s">
        <v>2</v>
      </c>
      <c r="C5" s="124"/>
      <c r="D5" s="124"/>
      <c r="E5" s="124"/>
      <c r="F5" s="125"/>
    </row>
    <row r="6" spans="2:7" ht="15.75" customHeight="1" x14ac:dyDescent="0.2">
      <c r="B6" s="121" t="s">
        <v>3</v>
      </c>
      <c r="C6" s="122"/>
      <c r="D6" s="121" t="s">
        <v>4</v>
      </c>
      <c r="E6" s="126"/>
      <c r="F6" s="127"/>
    </row>
    <row r="7" spans="2:7" ht="15.75" customHeight="1" x14ac:dyDescent="0.2">
      <c r="B7" s="8" t="s">
        <v>5</v>
      </c>
      <c r="C7" s="45">
        <v>45033</v>
      </c>
      <c r="D7" s="111" t="s">
        <v>6</v>
      </c>
      <c r="E7" s="112"/>
      <c r="F7" s="113"/>
    </row>
    <row r="8" spans="2:7" ht="15.75" customHeight="1" x14ac:dyDescent="0.2">
      <c r="B8" s="9" t="s">
        <v>7</v>
      </c>
      <c r="C8" s="51">
        <f>C7+1</f>
        <v>45034</v>
      </c>
      <c r="D8" s="114" t="s">
        <v>8</v>
      </c>
      <c r="E8" s="115"/>
      <c r="F8" s="116"/>
    </row>
    <row r="9" spans="2:7" ht="15.75" customHeight="1" x14ac:dyDescent="0.2">
      <c r="B9" s="9" t="s">
        <v>9</v>
      </c>
      <c r="C9" s="45">
        <f t="shared" ref="C9:C13" si="0">C8+1</f>
        <v>45035</v>
      </c>
      <c r="D9" s="130" t="s">
        <v>10</v>
      </c>
      <c r="E9" s="131"/>
      <c r="F9" s="132"/>
    </row>
    <row r="10" spans="2:7" ht="15.75" customHeight="1" x14ac:dyDescent="0.2">
      <c r="B10" s="9" t="s">
        <v>11</v>
      </c>
      <c r="C10" s="45">
        <f t="shared" si="0"/>
        <v>45036</v>
      </c>
      <c r="D10" s="114" t="s">
        <v>8</v>
      </c>
      <c r="E10" s="115"/>
      <c r="F10" s="116"/>
    </row>
    <row r="11" spans="2:7" ht="15.75" customHeight="1" x14ac:dyDescent="0.2">
      <c r="B11" s="9" t="s">
        <v>12</v>
      </c>
      <c r="C11" s="45">
        <f t="shared" si="0"/>
        <v>45037</v>
      </c>
      <c r="D11" s="89"/>
      <c r="E11" s="90"/>
      <c r="F11" s="91"/>
      <c r="G11" s="92"/>
    </row>
    <row r="12" spans="2:7" ht="15.75" customHeight="1" x14ac:dyDescent="0.2">
      <c r="B12" s="9" t="s">
        <v>13</v>
      </c>
      <c r="C12" s="46">
        <f t="shared" si="0"/>
        <v>45038</v>
      </c>
      <c r="D12" s="89"/>
      <c r="E12" s="90"/>
      <c r="F12" s="91"/>
      <c r="G12" s="92"/>
    </row>
    <row r="13" spans="2:7" ht="15.75" customHeight="1" x14ac:dyDescent="0.2">
      <c r="B13" s="9" t="s">
        <v>14</v>
      </c>
      <c r="C13" s="46">
        <f t="shared" si="0"/>
        <v>45039</v>
      </c>
      <c r="D13" s="89"/>
      <c r="E13" s="90"/>
      <c r="F13" s="91"/>
      <c r="G13" s="92"/>
    </row>
    <row r="14" spans="2:7" ht="12.75" x14ac:dyDescent="0.2">
      <c r="B14" s="1"/>
      <c r="C14" s="1"/>
      <c r="D14" s="1"/>
      <c r="E14" s="2"/>
      <c r="F14" s="2"/>
    </row>
    <row r="15" spans="2:7" ht="21.75" customHeight="1" x14ac:dyDescent="0.2">
      <c r="B15" s="119" t="s">
        <v>15</v>
      </c>
      <c r="C15" s="120"/>
      <c r="D15" s="120"/>
      <c r="E15" s="120"/>
      <c r="F15" s="120"/>
    </row>
    <row r="17" spans="2:4" ht="18" customHeight="1" x14ac:dyDescent="0.2">
      <c r="B17" s="2"/>
      <c r="C17" s="2"/>
      <c r="D17" s="7" t="s">
        <v>16</v>
      </c>
    </row>
    <row r="18" spans="2:4" ht="18" customHeight="1" x14ac:dyDescent="0.2">
      <c r="B18" s="128" t="s">
        <v>17</v>
      </c>
      <c r="C18" s="129"/>
      <c r="D18" s="6">
        <f>'2 TRAFICO'!D4</f>
        <v>34.25655976676385</v>
      </c>
    </row>
    <row r="19" spans="2:4" ht="18" customHeight="1" x14ac:dyDescent="0.2">
      <c r="B19" s="128" t="s">
        <v>18</v>
      </c>
      <c r="C19" s="129"/>
      <c r="D19" s="6" t="str">
        <f>'3 INF.OP'!D4</f>
        <v/>
      </c>
    </row>
    <row r="20" spans="2:4" ht="18" customHeight="1" x14ac:dyDescent="0.2">
      <c r="B20" s="128" t="s">
        <v>19</v>
      </c>
      <c r="C20" s="129"/>
      <c r="D20" s="6">
        <f>'4 MANT.VIAS'!D4</f>
        <v>73.787061994609161</v>
      </c>
    </row>
    <row r="21" spans="2:4" ht="18" customHeight="1" x14ac:dyDescent="0.2">
      <c r="B21" s="128" t="s">
        <v>20</v>
      </c>
      <c r="C21" s="129"/>
      <c r="D21" s="6" t="str">
        <f>'5 INTERFLOW'!D4</f>
        <v/>
      </c>
    </row>
    <row r="22" spans="2:4" ht="18" customHeight="1" x14ac:dyDescent="0.2">
      <c r="B22" s="128" t="s">
        <v>21</v>
      </c>
      <c r="C22" s="129"/>
      <c r="D22" s="6">
        <f>'7 MIES'!D4</f>
        <v>78.187583444592804</v>
      </c>
    </row>
  </sheetData>
  <mergeCells count="15">
    <mergeCell ref="B22:C22"/>
    <mergeCell ref="D9:F9"/>
    <mergeCell ref="B21:C21"/>
    <mergeCell ref="B15:F15"/>
    <mergeCell ref="B18:C18"/>
    <mergeCell ref="B19:C19"/>
    <mergeCell ref="B20:C20"/>
    <mergeCell ref="D10:F10"/>
    <mergeCell ref="D7:F7"/>
    <mergeCell ref="D8:F8"/>
    <mergeCell ref="B2:F2"/>
    <mergeCell ref="B3:F3"/>
    <mergeCell ref="B6:C6"/>
    <mergeCell ref="B5:F5"/>
    <mergeCell ref="D6:F6"/>
  </mergeCells>
  <printOptions horizontalCentered="1"/>
  <pageMargins left="1.1811023622047245" right="0.39370078740157483" top="0.78740157480314965" bottom="0.78740157480314965" header="0" footer="0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>
      <selection activeCell="O9" sqref="O9"/>
    </sheetView>
  </sheetViews>
  <sheetFormatPr baseColWidth="10" defaultColWidth="8.7109375" defaultRowHeight="12.75" x14ac:dyDescent="0.2"/>
  <sheetData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workbookViewId="0">
      <selection activeCell="C26" sqref="C26"/>
    </sheetView>
  </sheetViews>
  <sheetFormatPr baseColWidth="10" defaultColWidth="11.42578125" defaultRowHeight="12.75" x14ac:dyDescent="0.2"/>
  <cols>
    <col min="2" max="2" width="3.42578125" bestFit="1" customWidth="1"/>
    <col min="3" max="3" width="12.42578125" customWidth="1"/>
    <col min="4" max="4" width="6" bestFit="1" customWidth="1"/>
    <col min="5" max="5" width="3" bestFit="1" customWidth="1"/>
    <col min="6" max="6" width="10" bestFit="1" customWidth="1"/>
    <col min="7" max="7" width="17.28515625" bestFit="1" customWidth="1"/>
    <col min="8" max="8" width="37.28515625" bestFit="1" customWidth="1"/>
    <col min="9" max="9" width="11.85546875" bestFit="1" customWidth="1"/>
  </cols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O48"/>
  <sheetViews>
    <sheetView showGridLines="0" topLeftCell="A3" zoomScale="80" zoomScaleNormal="80" workbookViewId="0">
      <pane xSplit="7" ySplit="3" topLeftCell="M6" activePane="bottomRight" state="frozen"/>
      <selection pane="topRight"/>
      <selection pane="bottomLeft"/>
      <selection pane="bottomRight" activeCell="M42" sqref="M42"/>
    </sheetView>
  </sheetViews>
  <sheetFormatPr baseColWidth="10" defaultColWidth="14.42578125" defaultRowHeight="15" customHeight="1" x14ac:dyDescent="0.2"/>
  <cols>
    <col min="1" max="1" width="4.85546875" style="13" customWidth="1"/>
    <col min="2" max="2" width="19" style="13" customWidth="1"/>
    <col min="3" max="3" width="26.7109375" style="13" customWidth="1"/>
    <col min="4" max="4" width="80.7109375" style="13" customWidth="1"/>
    <col min="5" max="5" width="23.42578125" style="13" customWidth="1"/>
    <col min="6" max="6" width="14.7109375" style="14" bestFit="1" customWidth="1"/>
    <col min="7" max="7" width="13.28515625" style="14" customWidth="1"/>
    <col min="8" max="8" width="6.140625" style="14" bestFit="1" customWidth="1"/>
    <col min="9" max="9" width="6.28515625" style="14" customWidth="1"/>
    <col min="10" max="10" width="6.42578125" style="14" customWidth="1"/>
    <col min="11" max="12" width="6.85546875" style="14" customWidth="1"/>
    <col min="13" max="13" width="6.85546875" style="13" customWidth="1"/>
    <col min="14" max="14" width="6.5703125" style="13" customWidth="1"/>
    <col min="15" max="22" width="10.7109375" style="13" customWidth="1"/>
    <col min="23" max="25" width="17.28515625" style="13" customWidth="1"/>
    <col min="26" max="16384" width="14.42578125" style="13"/>
  </cols>
  <sheetData>
    <row r="1" spans="1:15" ht="45" customHeight="1" x14ac:dyDescent="0.2">
      <c r="A1" s="10" t="s">
        <v>22</v>
      </c>
      <c r="B1" s="11"/>
      <c r="C1" s="11"/>
      <c r="D1" s="11"/>
      <c r="E1" s="11"/>
      <c r="F1" s="12"/>
      <c r="G1" s="12"/>
      <c r="H1" s="12"/>
      <c r="I1" s="12"/>
      <c r="J1" s="12"/>
      <c r="K1" s="12"/>
      <c r="L1" s="12"/>
      <c r="M1" s="11"/>
      <c r="N1" s="11"/>
    </row>
    <row r="2" spans="1:15" ht="19.5" customHeight="1" x14ac:dyDescent="0.2">
      <c r="A2" s="11"/>
      <c r="B2" s="49" t="str">
        <f>'0 Control'!B5:F5</f>
        <v>SEMANA 16</v>
      </c>
      <c r="C2" s="11"/>
      <c r="D2" s="11"/>
      <c r="E2" s="11"/>
      <c r="F2" s="12"/>
      <c r="G2" s="12"/>
      <c r="H2" s="12"/>
      <c r="I2" s="12"/>
      <c r="J2" s="12"/>
      <c r="K2" s="64"/>
      <c r="L2" s="64"/>
      <c r="M2" s="11"/>
      <c r="N2" s="11"/>
    </row>
    <row r="3" spans="1:15" ht="12.75" x14ac:dyDescent="0.2">
      <c r="A3" s="11"/>
      <c r="B3" s="11"/>
      <c r="C3" s="11"/>
      <c r="D3" s="11"/>
      <c r="E3" s="11"/>
      <c r="F3" s="12"/>
      <c r="G3" s="12"/>
      <c r="H3" s="54" t="s">
        <v>23</v>
      </c>
      <c r="I3" s="53">
        <v>4</v>
      </c>
      <c r="J3" s="107">
        <v>2</v>
      </c>
      <c r="K3" s="53">
        <v>4</v>
      </c>
      <c r="L3" s="74"/>
      <c r="M3" s="54"/>
      <c r="N3" s="54" t="s">
        <v>24</v>
      </c>
    </row>
    <row r="4" spans="1:15" ht="22.5" customHeight="1" x14ac:dyDescent="0.2">
      <c r="A4" s="133" t="s">
        <v>25</v>
      </c>
      <c r="B4" s="133" t="s">
        <v>26</v>
      </c>
      <c r="C4" s="135" t="s">
        <v>27</v>
      </c>
      <c r="D4" s="133" t="s">
        <v>28</v>
      </c>
      <c r="E4" s="133" t="s">
        <v>29</v>
      </c>
      <c r="F4" s="133" t="s">
        <v>30</v>
      </c>
      <c r="G4" s="133" t="s">
        <v>31</v>
      </c>
      <c r="H4" s="47" t="s">
        <v>32</v>
      </c>
      <c r="I4" s="47" t="s">
        <v>33</v>
      </c>
      <c r="J4" s="47" t="s">
        <v>34</v>
      </c>
      <c r="K4" s="47" t="s">
        <v>35</v>
      </c>
      <c r="L4" s="73" t="s">
        <v>36</v>
      </c>
      <c r="M4" s="48" t="s">
        <v>37</v>
      </c>
      <c r="N4" s="48" t="s">
        <v>38</v>
      </c>
    </row>
    <row r="5" spans="1:15" ht="22.5" customHeight="1" x14ac:dyDescent="0.2">
      <c r="A5" s="134"/>
      <c r="B5" s="134"/>
      <c r="C5" s="136"/>
      <c r="D5" s="134"/>
      <c r="E5" s="134"/>
      <c r="F5" s="134"/>
      <c r="G5" s="134"/>
      <c r="H5" s="50">
        <f>'0 Control'!C7</f>
        <v>45033</v>
      </c>
      <c r="I5" s="50">
        <f>'0 Control'!C8</f>
        <v>45034</v>
      </c>
      <c r="J5" s="50">
        <f>'0 Control'!C9</f>
        <v>45035</v>
      </c>
      <c r="K5" s="50">
        <f>'0 Control'!C10</f>
        <v>45036</v>
      </c>
      <c r="L5" s="50">
        <f>'0 Control'!C11</f>
        <v>45037</v>
      </c>
      <c r="M5" s="50">
        <f>'0 Control'!C12</f>
        <v>45038</v>
      </c>
      <c r="N5" s="50">
        <f>'0 Control'!C13</f>
        <v>45039</v>
      </c>
    </row>
    <row r="6" spans="1:15" ht="12.75" x14ac:dyDescent="0.2">
      <c r="A6" s="100"/>
      <c r="B6" s="101" t="s">
        <v>39</v>
      </c>
      <c r="C6" s="104" t="s">
        <v>40</v>
      </c>
      <c r="D6" s="77" t="s">
        <v>41</v>
      </c>
      <c r="E6" s="72" t="s">
        <v>42</v>
      </c>
      <c r="F6" s="72" t="s">
        <v>43</v>
      </c>
      <c r="G6" s="66" t="s">
        <v>44</v>
      </c>
      <c r="H6" s="102" t="s">
        <v>45</v>
      </c>
      <c r="I6" s="102"/>
      <c r="J6" s="102"/>
      <c r="K6" s="102"/>
      <c r="L6" s="102"/>
      <c r="M6" s="103"/>
      <c r="N6" s="103"/>
      <c r="O6" s="41"/>
    </row>
    <row r="7" spans="1:15" ht="12.75" x14ac:dyDescent="0.2">
      <c r="A7" s="100"/>
      <c r="B7" s="101" t="s">
        <v>39</v>
      </c>
      <c r="C7" s="72" t="s">
        <v>46</v>
      </c>
      <c r="D7" s="84" t="s">
        <v>47</v>
      </c>
      <c r="E7" s="72" t="s">
        <v>48</v>
      </c>
      <c r="F7" s="72" t="s">
        <v>43</v>
      </c>
      <c r="G7" s="66" t="s">
        <v>44</v>
      </c>
      <c r="H7" s="102" t="s">
        <v>45</v>
      </c>
      <c r="I7" s="102"/>
      <c r="J7" s="102"/>
      <c r="K7" s="102"/>
      <c r="L7" s="102"/>
      <c r="M7" s="103"/>
      <c r="N7" s="103"/>
      <c r="O7" s="41"/>
    </row>
    <row r="8" spans="1:15" ht="12.75" x14ac:dyDescent="0.2">
      <c r="A8" s="100"/>
      <c r="B8" s="101" t="s">
        <v>39</v>
      </c>
      <c r="C8" s="104" t="s">
        <v>49</v>
      </c>
      <c r="D8" s="84" t="s">
        <v>50</v>
      </c>
      <c r="E8" s="72" t="s">
        <v>51</v>
      </c>
      <c r="F8" s="72" t="s">
        <v>43</v>
      </c>
      <c r="G8" s="66" t="s">
        <v>44</v>
      </c>
      <c r="H8" s="102" t="s">
        <v>45</v>
      </c>
      <c r="I8" s="102"/>
      <c r="J8" s="102"/>
      <c r="K8" s="102"/>
      <c r="L8" s="102"/>
      <c r="M8" s="103"/>
      <c r="N8" s="103"/>
      <c r="O8" s="41"/>
    </row>
    <row r="9" spans="1:15" ht="12.75" x14ac:dyDescent="0.2">
      <c r="A9" s="100"/>
      <c r="B9" s="101" t="s">
        <v>39</v>
      </c>
      <c r="C9" s="72" t="s">
        <v>49</v>
      </c>
      <c r="D9" s="85" t="s">
        <v>52</v>
      </c>
      <c r="E9" s="72" t="s">
        <v>53</v>
      </c>
      <c r="F9" s="72" t="s">
        <v>43</v>
      </c>
      <c r="G9" s="66" t="s">
        <v>44</v>
      </c>
      <c r="H9" s="102" t="s">
        <v>45</v>
      </c>
      <c r="I9" s="102"/>
      <c r="J9" s="102"/>
      <c r="K9" s="102"/>
      <c r="L9" s="102"/>
      <c r="M9" s="103"/>
      <c r="N9" s="103"/>
      <c r="O9" s="41"/>
    </row>
    <row r="10" spans="1:15" ht="12.75" x14ac:dyDescent="0.2">
      <c r="A10" s="100"/>
      <c r="B10" s="101" t="s">
        <v>39</v>
      </c>
      <c r="C10" s="72" t="s">
        <v>54</v>
      </c>
      <c r="D10" s="84" t="s">
        <v>55</v>
      </c>
      <c r="E10" s="72" t="s">
        <v>56</v>
      </c>
      <c r="F10" s="72" t="s">
        <v>43</v>
      </c>
      <c r="G10" s="66" t="s">
        <v>44</v>
      </c>
      <c r="H10" s="102" t="s">
        <v>45</v>
      </c>
      <c r="I10" s="102"/>
      <c r="J10" s="102"/>
      <c r="K10" s="102"/>
      <c r="L10" s="102"/>
      <c r="M10" s="103"/>
      <c r="N10" s="103"/>
      <c r="O10" s="41"/>
    </row>
    <row r="11" spans="1:15" ht="12.75" x14ac:dyDescent="0.2">
      <c r="A11" s="100"/>
      <c r="B11" s="101" t="s">
        <v>39</v>
      </c>
      <c r="C11" s="72" t="s">
        <v>40</v>
      </c>
      <c r="D11" s="61" t="s">
        <v>57</v>
      </c>
      <c r="E11" s="72" t="s">
        <v>42</v>
      </c>
      <c r="F11" s="72" t="s">
        <v>43</v>
      </c>
      <c r="G11" s="66" t="s">
        <v>44</v>
      </c>
      <c r="H11" s="102"/>
      <c r="I11" s="102" t="s">
        <v>45</v>
      </c>
      <c r="J11" s="102"/>
      <c r="K11" s="102"/>
      <c r="L11" s="102"/>
      <c r="M11" s="103"/>
      <c r="N11" s="103"/>
      <c r="O11" s="41"/>
    </row>
    <row r="12" spans="1:15" ht="12.75" x14ac:dyDescent="0.2">
      <c r="A12" s="100"/>
      <c r="B12" s="101" t="s">
        <v>39</v>
      </c>
      <c r="C12" s="72" t="s">
        <v>46</v>
      </c>
      <c r="D12" s="75" t="s">
        <v>58</v>
      </c>
      <c r="E12" s="72" t="s">
        <v>59</v>
      </c>
      <c r="F12" s="72" t="s">
        <v>43</v>
      </c>
      <c r="G12" s="66" t="s">
        <v>44</v>
      </c>
      <c r="H12" s="102"/>
      <c r="I12" s="102" t="s">
        <v>45</v>
      </c>
      <c r="J12" s="102"/>
      <c r="K12" s="102"/>
      <c r="L12" s="102"/>
      <c r="M12" s="103"/>
      <c r="N12" s="103"/>
      <c r="O12" s="41"/>
    </row>
    <row r="13" spans="1:15" ht="12.75" x14ac:dyDescent="0.2">
      <c r="A13" s="100"/>
      <c r="B13" s="101" t="s">
        <v>39</v>
      </c>
      <c r="C13" s="72" t="s">
        <v>46</v>
      </c>
      <c r="D13" s="75" t="s">
        <v>60</v>
      </c>
      <c r="E13" s="72" t="s">
        <v>61</v>
      </c>
      <c r="F13" s="72" t="s">
        <v>43</v>
      </c>
      <c r="G13" s="66" t="s">
        <v>44</v>
      </c>
      <c r="H13" s="102"/>
      <c r="I13" s="102" t="s">
        <v>45</v>
      </c>
      <c r="J13" s="102"/>
      <c r="K13" s="102"/>
      <c r="L13" s="102"/>
      <c r="M13" s="103"/>
      <c r="N13" s="103"/>
      <c r="O13" s="41"/>
    </row>
    <row r="14" spans="1:15" ht="12.75" x14ac:dyDescent="0.2">
      <c r="A14" s="100"/>
      <c r="B14" s="101" t="s">
        <v>39</v>
      </c>
      <c r="C14" s="72" t="s">
        <v>46</v>
      </c>
      <c r="D14" s="75" t="s">
        <v>62</v>
      </c>
      <c r="E14" s="72" t="s">
        <v>59</v>
      </c>
      <c r="F14" s="72" t="s">
        <v>43</v>
      </c>
      <c r="G14" s="66" t="s">
        <v>44</v>
      </c>
      <c r="H14" s="102"/>
      <c r="I14" s="102" t="s">
        <v>45</v>
      </c>
      <c r="J14" s="102"/>
      <c r="K14" s="102"/>
      <c r="L14" s="102"/>
      <c r="M14" s="103"/>
      <c r="N14" s="103"/>
      <c r="O14" s="41"/>
    </row>
    <row r="15" spans="1:15" ht="12.75" x14ac:dyDescent="0.2">
      <c r="A15" s="100"/>
      <c r="B15" s="101" t="s">
        <v>39</v>
      </c>
      <c r="C15" s="72" t="s">
        <v>49</v>
      </c>
      <c r="D15" s="75" t="s">
        <v>63</v>
      </c>
      <c r="E15" s="72" t="s">
        <v>59</v>
      </c>
      <c r="F15" s="72" t="s">
        <v>43</v>
      </c>
      <c r="G15" s="66" t="s">
        <v>44</v>
      </c>
      <c r="H15" s="102"/>
      <c r="I15" s="102" t="s">
        <v>45</v>
      </c>
      <c r="J15" s="102"/>
      <c r="K15" s="102"/>
      <c r="L15" s="102"/>
      <c r="M15" s="103"/>
      <c r="N15" s="103"/>
      <c r="O15" s="41"/>
    </row>
    <row r="16" spans="1:15" ht="12.75" x14ac:dyDescent="0.2">
      <c r="A16" s="100"/>
      <c r="B16" s="101" t="s">
        <v>39</v>
      </c>
      <c r="C16" s="72" t="s">
        <v>49</v>
      </c>
      <c r="D16" s="76" t="s">
        <v>64</v>
      </c>
      <c r="E16" s="72" t="s">
        <v>65</v>
      </c>
      <c r="F16" s="72" t="s">
        <v>43</v>
      </c>
      <c r="G16" s="66" t="s">
        <v>44</v>
      </c>
      <c r="H16" s="102"/>
      <c r="I16" s="102" t="s">
        <v>45</v>
      </c>
      <c r="J16" s="102"/>
      <c r="K16" s="102"/>
      <c r="L16" s="102"/>
      <c r="M16" s="103"/>
      <c r="N16" s="103"/>
      <c r="O16" s="41"/>
    </row>
    <row r="17" spans="1:15" ht="25.5" x14ac:dyDescent="0.2">
      <c r="A17" s="100"/>
      <c r="B17" s="101" t="s">
        <v>39</v>
      </c>
      <c r="C17" s="72" t="s">
        <v>66</v>
      </c>
      <c r="D17" s="76" t="s">
        <v>67</v>
      </c>
      <c r="E17" s="101" t="s">
        <v>68</v>
      </c>
      <c r="F17" s="72" t="s">
        <v>69</v>
      </c>
      <c r="G17" s="66" t="s">
        <v>44</v>
      </c>
      <c r="H17" s="102"/>
      <c r="I17" s="102" t="s">
        <v>45</v>
      </c>
      <c r="J17" s="102"/>
      <c r="K17" s="102"/>
      <c r="L17" s="102"/>
      <c r="M17" s="103"/>
      <c r="N17" s="103"/>
      <c r="O17" s="41"/>
    </row>
    <row r="18" spans="1:15" ht="12.75" x14ac:dyDescent="0.2">
      <c r="A18" s="100"/>
      <c r="B18" s="101" t="s">
        <v>39</v>
      </c>
      <c r="C18" s="72" t="s">
        <v>40</v>
      </c>
      <c r="D18" s="77" t="s">
        <v>70</v>
      </c>
      <c r="E18" s="72" t="s">
        <v>42</v>
      </c>
      <c r="F18" s="72" t="s">
        <v>43</v>
      </c>
      <c r="G18" s="66" t="s">
        <v>44</v>
      </c>
      <c r="H18" s="102"/>
      <c r="I18" s="102"/>
      <c r="J18" s="102" t="s">
        <v>45</v>
      </c>
      <c r="K18" s="102"/>
      <c r="L18" s="102"/>
      <c r="M18" s="103"/>
      <c r="N18" s="103"/>
      <c r="O18" s="41"/>
    </row>
    <row r="19" spans="1:15" ht="12.75" x14ac:dyDescent="0.2">
      <c r="A19" s="100"/>
      <c r="B19" s="101" t="s">
        <v>39</v>
      </c>
      <c r="C19" s="101" t="s">
        <v>46</v>
      </c>
      <c r="D19" s="84" t="s">
        <v>71</v>
      </c>
      <c r="E19" s="72" t="s">
        <v>72</v>
      </c>
      <c r="F19" s="72" t="s">
        <v>43</v>
      </c>
      <c r="G19" s="66" t="s">
        <v>44</v>
      </c>
      <c r="H19" s="102"/>
      <c r="I19" s="102"/>
      <c r="J19" s="102" t="s">
        <v>45</v>
      </c>
      <c r="K19" s="102"/>
      <c r="L19" s="102"/>
      <c r="M19" s="103"/>
      <c r="N19" s="103"/>
      <c r="O19" s="41"/>
    </row>
    <row r="20" spans="1:15" ht="12.75" x14ac:dyDescent="0.2">
      <c r="A20" s="100"/>
      <c r="B20" s="101" t="s">
        <v>39</v>
      </c>
      <c r="C20" s="72" t="s">
        <v>46</v>
      </c>
      <c r="D20" s="84" t="s">
        <v>73</v>
      </c>
      <c r="E20" s="72" t="s">
        <v>74</v>
      </c>
      <c r="F20" s="72" t="s">
        <v>43</v>
      </c>
      <c r="G20" s="66" t="s">
        <v>44</v>
      </c>
      <c r="H20" s="102"/>
      <c r="I20" s="102"/>
      <c r="J20" s="102" t="s">
        <v>45</v>
      </c>
      <c r="K20" s="102"/>
      <c r="L20" s="102"/>
      <c r="M20" s="103"/>
      <c r="N20" s="103"/>
      <c r="O20" s="41"/>
    </row>
    <row r="21" spans="1:15" ht="12.75" x14ac:dyDescent="0.2">
      <c r="A21" s="100"/>
      <c r="B21" s="101" t="s">
        <v>39</v>
      </c>
      <c r="C21" s="72" t="s">
        <v>49</v>
      </c>
      <c r="D21" s="84" t="s">
        <v>75</v>
      </c>
      <c r="E21" s="72" t="s">
        <v>76</v>
      </c>
      <c r="F21" s="72" t="s">
        <v>43</v>
      </c>
      <c r="G21" s="66" t="s">
        <v>44</v>
      </c>
      <c r="H21" s="102"/>
      <c r="I21" s="102"/>
      <c r="J21" s="102" t="s">
        <v>45</v>
      </c>
      <c r="K21" s="102"/>
      <c r="L21" s="102"/>
      <c r="M21" s="103"/>
      <c r="N21" s="103"/>
      <c r="O21" s="41"/>
    </row>
    <row r="22" spans="1:15" ht="12.75" x14ac:dyDescent="0.2">
      <c r="A22" s="100"/>
      <c r="B22" s="101" t="s">
        <v>39</v>
      </c>
      <c r="C22" s="72" t="s">
        <v>49</v>
      </c>
      <c r="D22" s="85" t="s">
        <v>77</v>
      </c>
      <c r="E22" s="72" t="s">
        <v>78</v>
      </c>
      <c r="F22" s="72" t="s">
        <v>43</v>
      </c>
      <c r="G22" s="66" t="s">
        <v>44</v>
      </c>
      <c r="H22" s="102"/>
      <c r="I22" s="102"/>
      <c r="J22" s="102" t="s">
        <v>45</v>
      </c>
      <c r="K22" s="102"/>
      <c r="L22" s="102"/>
      <c r="M22" s="103"/>
      <c r="N22" s="103"/>
      <c r="O22" s="41"/>
    </row>
    <row r="23" spans="1:15" ht="12.75" x14ac:dyDescent="0.2">
      <c r="A23" s="100"/>
      <c r="B23" s="101" t="s">
        <v>39</v>
      </c>
      <c r="C23" s="72" t="s">
        <v>79</v>
      </c>
      <c r="D23" s="84" t="s">
        <v>80</v>
      </c>
      <c r="E23" s="72" t="s">
        <v>81</v>
      </c>
      <c r="F23" s="72" t="s">
        <v>43</v>
      </c>
      <c r="G23" s="66" t="s">
        <v>44</v>
      </c>
      <c r="H23" s="102"/>
      <c r="I23" s="102"/>
      <c r="J23" s="102" t="s">
        <v>45</v>
      </c>
      <c r="K23" s="102"/>
      <c r="L23" s="102"/>
      <c r="M23" s="103"/>
      <c r="N23" s="103"/>
      <c r="O23" s="41"/>
    </row>
    <row r="24" spans="1:15" ht="12.75" x14ac:dyDescent="0.2">
      <c r="A24" s="100"/>
      <c r="B24" s="101" t="s">
        <v>39</v>
      </c>
      <c r="C24" s="72" t="s">
        <v>82</v>
      </c>
      <c r="D24" s="84" t="s">
        <v>83</v>
      </c>
      <c r="E24" s="72" t="s">
        <v>84</v>
      </c>
      <c r="F24" s="72" t="s">
        <v>43</v>
      </c>
      <c r="G24" s="66" t="s">
        <v>44</v>
      </c>
      <c r="H24" s="102"/>
      <c r="I24" s="102"/>
      <c r="J24" s="102" t="s">
        <v>45</v>
      </c>
      <c r="K24" s="102"/>
      <c r="L24" s="102"/>
      <c r="M24" s="103"/>
      <c r="N24" s="103"/>
      <c r="O24" s="41"/>
    </row>
    <row r="25" spans="1:15" ht="12.75" x14ac:dyDescent="0.2">
      <c r="A25" s="100"/>
      <c r="B25" s="101" t="s">
        <v>39</v>
      </c>
      <c r="C25" s="72" t="s">
        <v>40</v>
      </c>
      <c r="D25" s="61" t="s">
        <v>57</v>
      </c>
      <c r="E25" s="72" t="s">
        <v>59</v>
      </c>
      <c r="F25" s="72" t="s">
        <v>43</v>
      </c>
      <c r="G25" s="66" t="s">
        <v>44</v>
      </c>
      <c r="H25" s="102"/>
      <c r="I25" s="102"/>
      <c r="J25" s="102"/>
      <c r="K25" s="102" t="s">
        <v>45</v>
      </c>
      <c r="L25" s="102"/>
      <c r="M25" s="103"/>
      <c r="N25" s="103"/>
      <c r="O25" s="41"/>
    </row>
    <row r="26" spans="1:15" ht="12.75" x14ac:dyDescent="0.2">
      <c r="A26" s="100"/>
      <c r="B26" s="101" t="s">
        <v>39</v>
      </c>
      <c r="C26" s="72" t="s">
        <v>46</v>
      </c>
      <c r="D26" s="75" t="s">
        <v>85</v>
      </c>
      <c r="E26" s="72" t="s">
        <v>86</v>
      </c>
      <c r="F26" s="72" t="s">
        <v>43</v>
      </c>
      <c r="G26" s="66" t="s">
        <v>44</v>
      </c>
      <c r="H26" s="102"/>
      <c r="I26" s="102"/>
      <c r="J26" s="102"/>
      <c r="K26" s="102" t="s">
        <v>45</v>
      </c>
      <c r="L26" s="102"/>
      <c r="M26" s="103"/>
      <c r="N26" s="103"/>
      <c r="O26" s="41"/>
    </row>
    <row r="27" spans="1:15" ht="12.75" x14ac:dyDescent="0.2">
      <c r="A27" s="100"/>
      <c r="B27" s="101" t="s">
        <v>39</v>
      </c>
      <c r="C27" s="72" t="s">
        <v>46</v>
      </c>
      <c r="D27" s="75" t="s">
        <v>87</v>
      </c>
      <c r="E27" s="72" t="s">
        <v>88</v>
      </c>
      <c r="F27" s="72" t="s">
        <v>43</v>
      </c>
      <c r="G27" s="66" t="s">
        <v>44</v>
      </c>
      <c r="H27" s="102"/>
      <c r="I27" s="102"/>
      <c r="J27" s="102"/>
      <c r="K27" s="102" t="s">
        <v>45</v>
      </c>
      <c r="L27" s="102"/>
      <c r="M27" s="103"/>
      <c r="N27" s="103"/>
      <c r="O27" s="41"/>
    </row>
    <row r="28" spans="1:15" ht="12.75" x14ac:dyDescent="0.2">
      <c r="A28" s="100"/>
      <c r="B28" s="101" t="s">
        <v>39</v>
      </c>
      <c r="C28" s="72" t="s">
        <v>49</v>
      </c>
      <c r="D28" s="75" t="s">
        <v>89</v>
      </c>
      <c r="E28" s="72" t="s">
        <v>61</v>
      </c>
      <c r="F28" s="72" t="s">
        <v>43</v>
      </c>
      <c r="G28" s="66" t="s">
        <v>44</v>
      </c>
      <c r="H28" s="102"/>
      <c r="I28" s="102"/>
      <c r="J28" s="102"/>
      <c r="K28" s="102" t="s">
        <v>45</v>
      </c>
      <c r="L28" s="102"/>
      <c r="M28" s="103"/>
      <c r="N28" s="103"/>
      <c r="O28" s="41"/>
    </row>
    <row r="29" spans="1:15" ht="12.75" x14ac:dyDescent="0.2">
      <c r="A29" s="100"/>
      <c r="B29" s="101" t="s">
        <v>39</v>
      </c>
      <c r="C29" s="72" t="s">
        <v>49</v>
      </c>
      <c r="D29" s="75" t="s">
        <v>90</v>
      </c>
      <c r="E29" s="72" t="s">
        <v>86</v>
      </c>
      <c r="F29" s="72" t="s">
        <v>43</v>
      </c>
      <c r="G29" s="66" t="s">
        <v>44</v>
      </c>
      <c r="H29" s="105"/>
      <c r="I29" s="102"/>
      <c r="J29" s="105"/>
      <c r="K29" s="102" t="s">
        <v>45</v>
      </c>
      <c r="L29" s="102"/>
      <c r="M29" s="103"/>
      <c r="N29" s="103"/>
      <c r="O29" s="41"/>
    </row>
    <row r="30" spans="1:15" ht="12.75" x14ac:dyDescent="0.2">
      <c r="A30" s="100"/>
      <c r="B30" s="101" t="s">
        <v>39</v>
      </c>
      <c r="C30" s="72" t="s">
        <v>49</v>
      </c>
      <c r="D30" s="76" t="s">
        <v>91</v>
      </c>
      <c r="E30" s="72" t="s">
        <v>92</v>
      </c>
      <c r="F30" s="72" t="s">
        <v>43</v>
      </c>
      <c r="G30" s="66" t="s">
        <v>44</v>
      </c>
      <c r="H30" s="102"/>
      <c r="I30" s="102"/>
      <c r="J30" s="102"/>
      <c r="K30" s="102" t="s">
        <v>45</v>
      </c>
      <c r="L30" s="102"/>
      <c r="M30" s="103"/>
      <c r="N30" s="103"/>
      <c r="O30" s="41"/>
    </row>
    <row r="31" spans="1:15" ht="12.75" x14ac:dyDescent="0.2">
      <c r="A31" s="100"/>
      <c r="B31" s="101" t="s">
        <v>39</v>
      </c>
      <c r="C31" s="72" t="s">
        <v>93</v>
      </c>
      <c r="D31" s="75" t="s">
        <v>94</v>
      </c>
      <c r="E31" s="72" t="s">
        <v>95</v>
      </c>
      <c r="F31" s="72" t="s">
        <v>69</v>
      </c>
      <c r="G31" s="66" t="s">
        <v>44</v>
      </c>
      <c r="H31" s="102"/>
      <c r="I31" s="102"/>
      <c r="J31" s="102"/>
      <c r="K31" s="102" t="s">
        <v>45</v>
      </c>
      <c r="L31" s="102"/>
      <c r="M31" s="103"/>
      <c r="N31" s="103"/>
      <c r="O31" s="41"/>
    </row>
    <row r="32" spans="1:15" ht="12.75" x14ac:dyDescent="0.2">
      <c r="A32" s="100"/>
      <c r="B32" s="101" t="s">
        <v>39</v>
      </c>
      <c r="C32" s="72" t="s">
        <v>40</v>
      </c>
      <c r="D32" s="77" t="s">
        <v>70</v>
      </c>
      <c r="E32" s="72" t="s">
        <v>42</v>
      </c>
      <c r="F32" s="72" t="s">
        <v>43</v>
      </c>
      <c r="G32" s="66" t="s">
        <v>44</v>
      </c>
      <c r="H32" s="102"/>
      <c r="I32" s="102"/>
      <c r="J32" s="102"/>
      <c r="K32" s="102"/>
      <c r="L32" s="102" t="s">
        <v>45</v>
      </c>
      <c r="M32" s="103"/>
      <c r="N32" s="103"/>
      <c r="O32" s="41"/>
    </row>
    <row r="33" spans="1:15" ht="12.75" x14ac:dyDescent="0.2">
      <c r="A33" s="100"/>
      <c r="B33" s="101" t="s">
        <v>39</v>
      </c>
      <c r="C33" s="72" t="s">
        <v>46</v>
      </c>
      <c r="D33" s="84" t="s">
        <v>47</v>
      </c>
      <c r="E33" s="72" t="s">
        <v>96</v>
      </c>
      <c r="F33" s="72" t="s">
        <v>43</v>
      </c>
      <c r="G33" s="66" t="s">
        <v>44</v>
      </c>
      <c r="H33" s="102"/>
      <c r="I33" s="102"/>
      <c r="J33" s="102"/>
      <c r="K33" s="102"/>
      <c r="L33" s="102" t="s">
        <v>45</v>
      </c>
      <c r="M33" s="103"/>
      <c r="N33" s="103"/>
      <c r="O33" s="41"/>
    </row>
    <row r="34" spans="1:15" ht="12.75" x14ac:dyDescent="0.2">
      <c r="A34" s="100"/>
      <c r="B34" s="101" t="s">
        <v>39</v>
      </c>
      <c r="C34" s="72" t="s">
        <v>49</v>
      </c>
      <c r="D34" s="84" t="s">
        <v>97</v>
      </c>
      <c r="E34" s="72" t="s">
        <v>53</v>
      </c>
      <c r="F34" s="72" t="s">
        <v>43</v>
      </c>
      <c r="G34" s="66" t="s">
        <v>44</v>
      </c>
      <c r="H34" s="102"/>
      <c r="I34" s="102"/>
      <c r="J34" s="102"/>
      <c r="K34" s="102"/>
      <c r="L34" s="102" t="s">
        <v>45</v>
      </c>
      <c r="M34" s="103"/>
      <c r="N34" s="103"/>
      <c r="O34" s="41"/>
    </row>
    <row r="35" spans="1:15" ht="12.75" x14ac:dyDescent="0.2">
      <c r="A35" s="100"/>
      <c r="B35" s="101" t="s">
        <v>39</v>
      </c>
      <c r="C35" s="72" t="s">
        <v>49</v>
      </c>
      <c r="D35" s="85" t="s">
        <v>98</v>
      </c>
      <c r="E35" s="72" t="s">
        <v>99</v>
      </c>
      <c r="F35" s="72" t="s">
        <v>43</v>
      </c>
      <c r="G35" s="66" t="s">
        <v>44</v>
      </c>
      <c r="H35" s="102"/>
      <c r="I35" s="102"/>
      <c r="J35" s="102"/>
      <c r="K35" s="102"/>
      <c r="L35" s="102" t="s">
        <v>45</v>
      </c>
      <c r="M35" s="103"/>
      <c r="N35" s="103"/>
      <c r="O35" s="41"/>
    </row>
    <row r="36" spans="1:15" ht="12.75" x14ac:dyDescent="0.2">
      <c r="A36" s="100"/>
      <c r="B36" s="101" t="s">
        <v>39</v>
      </c>
      <c r="C36" s="72" t="s">
        <v>100</v>
      </c>
      <c r="D36" s="84" t="s">
        <v>101</v>
      </c>
      <c r="E36" s="72" t="s">
        <v>102</v>
      </c>
      <c r="F36" s="72" t="s">
        <v>43</v>
      </c>
      <c r="G36" s="66" t="s">
        <v>44</v>
      </c>
      <c r="H36" s="102"/>
      <c r="I36" s="102"/>
      <c r="J36" s="102"/>
      <c r="K36" s="102"/>
      <c r="L36" s="102" t="s">
        <v>45</v>
      </c>
      <c r="M36" s="103"/>
      <c r="N36" s="103"/>
      <c r="O36" s="41"/>
    </row>
    <row r="37" spans="1:15" ht="12.75" x14ac:dyDescent="0.2">
      <c r="A37" s="100"/>
      <c r="B37" s="101" t="s">
        <v>103</v>
      </c>
      <c r="C37" s="72" t="s">
        <v>104</v>
      </c>
      <c r="D37" s="84" t="s">
        <v>105</v>
      </c>
      <c r="E37" s="72" t="s">
        <v>106</v>
      </c>
      <c r="F37" s="72" t="s">
        <v>43</v>
      </c>
      <c r="G37" s="66" t="s">
        <v>107</v>
      </c>
      <c r="H37" s="102" t="s">
        <v>45</v>
      </c>
      <c r="I37" s="102" t="s">
        <v>45</v>
      </c>
      <c r="J37" s="102" t="s">
        <v>45</v>
      </c>
      <c r="K37" s="102" t="s">
        <v>45</v>
      </c>
      <c r="L37" s="102" t="s">
        <v>45</v>
      </c>
      <c r="M37" s="103" t="s">
        <v>45</v>
      </c>
      <c r="N37" s="103" t="s">
        <v>45</v>
      </c>
      <c r="O37" s="41"/>
    </row>
    <row r="38" spans="1:15" ht="12.75" x14ac:dyDescent="0.2">
      <c r="A38" s="100"/>
      <c r="B38" s="101" t="s">
        <v>103</v>
      </c>
      <c r="C38" s="72" t="s">
        <v>108</v>
      </c>
      <c r="D38" s="84" t="s">
        <v>109</v>
      </c>
      <c r="E38" s="72" t="s">
        <v>42</v>
      </c>
      <c r="F38" s="72" t="s">
        <v>43</v>
      </c>
      <c r="G38" s="66" t="s">
        <v>107</v>
      </c>
      <c r="H38" s="102"/>
      <c r="I38" s="102" t="s">
        <v>45</v>
      </c>
      <c r="J38" s="102"/>
      <c r="K38" s="102"/>
      <c r="L38" s="102" t="s">
        <v>45</v>
      </c>
      <c r="M38" s="103"/>
      <c r="N38" s="103"/>
      <c r="O38" s="41"/>
    </row>
    <row r="39" spans="1:15" ht="12.75" x14ac:dyDescent="0.2">
      <c r="A39" s="100"/>
      <c r="B39" s="101" t="s">
        <v>103</v>
      </c>
      <c r="C39" s="72" t="s">
        <v>110</v>
      </c>
      <c r="D39" s="84" t="s">
        <v>111</v>
      </c>
      <c r="E39" s="72" t="s">
        <v>112</v>
      </c>
      <c r="F39" s="72" t="s">
        <v>43</v>
      </c>
      <c r="G39" s="66" t="s">
        <v>107</v>
      </c>
      <c r="H39" s="102"/>
      <c r="I39" s="102" t="s">
        <v>45</v>
      </c>
      <c r="J39" s="102"/>
      <c r="K39" s="102"/>
      <c r="L39" s="102"/>
      <c r="M39" s="103" t="s">
        <v>45</v>
      </c>
      <c r="N39" s="103"/>
      <c r="O39" s="41"/>
    </row>
    <row r="40" spans="1:15" ht="12.75" x14ac:dyDescent="0.2">
      <c r="A40" s="100"/>
      <c r="B40" s="101" t="s">
        <v>103</v>
      </c>
      <c r="C40" s="72" t="s">
        <v>113</v>
      </c>
      <c r="D40" s="84" t="s">
        <v>114</v>
      </c>
      <c r="E40" s="72" t="s">
        <v>115</v>
      </c>
      <c r="F40" s="72" t="s">
        <v>43</v>
      </c>
      <c r="G40" s="66" t="s">
        <v>107</v>
      </c>
      <c r="H40" s="102" t="s">
        <v>45</v>
      </c>
      <c r="I40" s="102" t="s">
        <v>45</v>
      </c>
      <c r="J40" s="102" t="s">
        <v>45</v>
      </c>
      <c r="K40" s="102" t="s">
        <v>45</v>
      </c>
      <c r="L40" s="102" t="s">
        <v>45</v>
      </c>
      <c r="M40" s="103" t="s">
        <v>45</v>
      </c>
      <c r="N40" s="103" t="s">
        <v>45</v>
      </c>
      <c r="O40" s="41"/>
    </row>
    <row r="41" spans="1:15" ht="12.75" x14ac:dyDescent="0.2">
      <c r="A41" s="100"/>
      <c r="B41" s="101" t="s">
        <v>103</v>
      </c>
      <c r="C41" s="72" t="s">
        <v>104</v>
      </c>
      <c r="D41" s="84" t="s">
        <v>116</v>
      </c>
      <c r="E41" s="72" t="s">
        <v>117</v>
      </c>
      <c r="F41" s="72" t="s">
        <v>43</v>
      </c>
      <c r="G41" s="66" t="s">
        <v>107</v>
      </c>
      <c r="H41" s="102" t="s">
        <v>45</v>
      </c>
      <c r="I41" s="102"/>
      <c r="J41" s="102" t="s">
        <v>45</v>
      </c>
      <c r="K41" s="102"/>
      <c r="L41" s="102"/>
      <c r="M41" s="103" t="s">
        <v>45</v>
      </c>
      <c r="N41" s="103"/>
      <c r="O41" s="41"/>
    </row>
    <row r="42" spans="1:15" ht="12.75" x14ac:dyDescent="0.2">
      <c r="A42" s="100"/>
      <c r="B42" s="101"/>
      <c r="C42" s="79"/>
      <c r="D42" s="84"/>
      <c r="E42" s="72"/>
      <c r="F42" s="72"/>
      <c r="G42" s="66"/>
      <c r="H42" s="102"/>
      <c r="I42" s="102"/>
      <c r="J42" s="102"/>
      <c r="K42" s="102"/>
      <c r="L42" s="102"/>
      <c r="M42" s="103"/>
      <c r="N42" s="103"/>
      <c r="O42" s="41"/>
    </row>
    <row r="43" spans="1:15" ht="12.75" x14ac:dyDescent="0.2">
      <c r="A43" s="100"/>
      <c r="B43" s="101"/>
      <c r="C43" s="79"/>
      <c r="D43" s="84"/>
      <c r="E43" s="72"/>
      <c r="F43" s="72"/>
      <c r="G43" s="66"/>
      <c r="H43" s="102"/>
      <c r="I43" s="102"/>
      <c r="J43" s="102"/>
      <c r="K43" s="102"/>
      <c r="L43" s="102"/>
      <c r="M43" s="103"/>
      <c r="N43" s="103"/>
      <c r="O43" s="41"/>
    </row>
    <row r="44" spans="1:15" ht="12.75" x14ac:dyDescent="0.2">
      <c r="A44" s="100"/>
      <c r="B44" s="101"/>
      <c r="C44" s="79"/>
      <c r="D44" s="84"/>
      <c r="E44" s="72"/>
      <c r="F44" s="72"/>
      <c r="G44" s="66"/>
      <c r="H44" s="102"/>
      <c r="I44" s="102"/>
      <c r="J44" s="102"/>
      <c r="K44" s="102"/>
      <c r="L44" s="102"/>
      <c r="M44" s="103"/>
      <c r="N44" s="103"/>
      <c r="O44" s="41"/>
    </row>
    <row r="45" spans="1:15" ht="12.75" x14ac:dyDescent="0.2">
      <c r="A45" s="100"/>
      <c r="B45" s="101"/>
      <c r="C45" s="79"/>
      <c r="D45" s="84"/>
      <c r="E45" s="72"/>
      <c r="F45" s="72"/>
      <c r="G45" s="66"/>
      <c r="H45" s="102"/>
      <c r="I45" s="102"/>
      <c r="J45" s="102"/>
      <c r="K45" s="102"/>
      <c r="L45" s="102"/>
      <c r="M45" s="103"/>
      <c r="N45" s="103"/>
      <c r="O45" s="41"/>
    </row>
    <row r="46" spans="1:15" ht="12.75" x14ac:dyDescent="0.2">
      <c r="A46" s="100"/>
      <c r="B46" s="101"/>
      <c r="C46" s="79"/>
      <c r="D46" s="84"/>
      <c r="E46" s="72"/>
      <c r="F46" s="72"/>
      <c r="G46" s="66"/>
      <c r="H46" s="102"/>
      <c r="I46" s="102"/>
      <c r="J46" s="102"/>
      <c r="K46" s="102"/>
      <c r="L46" s="102"/>
      <c r="M46" s="103"/>
      <c r="N46" s="103"/>
      <c r="O46" s="41"/>
    </row>
    <row r="47" spans="1:15" ht="12.75" x14ac:dyDescent="0.2">
      <c r="A47" s="100"/>
      <c r="B47" s="101"/>
      <c r="C47" s="79"/>
      <c r="D47" s="84"/>
      <c r="E47" s="72"/>
      <c r="F47" s="72"/>
      <c r="G47" s="66"/>
      <c r="H47" s="102"/>
      <c r="I47" s="102"/>
      <c r="J47" s="102"/>
      <c r="K47" s="102"/>
      <c r="L47" s="102"/>
      <c r="M47" s="103"/>
      <c r="N47" s="103"/>
      <c r="O47" s="41"/>
    </row>
    <row r="48" spans="1:15" ht="15" customHeight="1" x14ac:dyDescent="0.2">
      <c r="A48" s="41"/>
      <c r="B48" s="41"/>
      <c r="C48" s="41"/>
      <c r="D48" s="41"/>
      <c r="E48" s="41"/>
      <c r="F48" s="106"/>
      <c r="G48" s="106"/>
      <c r="H48" s="106"/>
      <c r="I48" s="106"/>
      <c r="J48" s="106"/>
      <c r="K48" s="106"/>
      <c r="L48" s="106"/>
      <c r="M48" s="41"/>
      <c r="N48" s="41"/>
    </row>
  </sheetData>
  <mergeCells count="7">
    <mergeCell ref="A4:A5"/>
    <mergeCell ref="B4:B5"/>
    <mergeCell ref="C4:C5"/>
    <mergeCell ref="G4:G5"/>
    <mergeCell ref="F4:F5"/>
    <mergeCell ref="E4:E5"/>
    <mergeCell ref="D4:D5"/>
  </mergeCells>
  <printOptions horizontalCentered="1"/>
  <pageMargins left="0.39370078740157483" right="0.39370078740157483" top="1.1811023622047245" bottom="0.39370078740157483" header="0" footer="0"/>
  <pageSetup paperSize="9" scale="76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B1:P14"/>
  <sheetViews>
    <sheetView showGridLines="0" zoomScaleNormal="100" workbookViewId="0">
      <selection activeCell="K10" sqref="K10"/>
    </sheetView>
  </sheetViews>
  <sheetFormatPr baseColWidth="10" defaultColWidth="14.42578125" defaultRowHeight="15" customHeight="1" x14ac:dyDescent="0.2"/>
  <cols>
    <col min="1" max="1" width="1.42578125" style="13" customWidth="1"/>
    <col min="2" max="2" width="4.7109375" style="13" customWidth="1"/>
    <col min="3" max="4" width="10.7109375" style="13" customWidth="1"/>
    <col min="5" max="5" width="7" style="13" customWidth="1"/>
    <col min="6" max="6" width="51.140625" style="13" bestFit="1" customWidth="1"/>
    <col min="7" max="8" width="5.5703125" style="13" customWidth="1"/>
    <col min="9" max="9" width="7.42578125" style="13" customWidth="1"/>
    <col min="10" max="16" width="5.7109375" style="13" customWidth="1"/>
    <col min="17" max="16384" width="14.42578125" style="13"/>
  </cols>
  <sheetData>
    <row r="1" spans="2:16" ht="30.75" customHeight="1" x14ac:dyDescent="0.2">
      <c r="B1" s="15" t="s">
        <v>118</v>
      </c>
      <c r="C1" s="30"/>
      <c r="D1" s="16"/>
      <c r="E1" s="16"/>
      <c r="F1" s="16"/>
      <c r="G1" s="156" t="s">
        <v>119</v>
      </c>
      <c r="H1" s="157"/>
      <c r="I1" s="158"/>
      <c r="J1" s="82">
        <v>14</v>
      </c>
      <c r="K1" s="82">
        <v>14</v>
      </c>
      <c r="L1" s="82">
        <v>14</v>
      </c>
      <c r="M1" s="82">
        <v>14</v>
      </c>
      <c r="N1" s="82">
        <v>14</v>
      </c>
      <c r="O1" s="82">
        <v>14</v>
      </c>
      <c r="P1" s="82">
        <v>14</v>
      </c>
    </row>
    <row r="2" spans="2:16" ht="15" customHeight="1" x14ac:dyDescent="0.2">
      <c r="B2" s="159" t="str">
        <f>'0 Control'!B5:F5</f>
        <v>SEMANA 16</v>
      </c>
      <c r="C2" s="160"/>
      <c r="D2" s="16"/>
      <c r="E2" s="17"/>
      <c r="F2" s="16"/>
      <c r="G2" s="156" t="s">
        <v>120</v>
      </c>
      <c r="H2" s="157"/>
      <c r="I2" s="157"/>
      <c r="J2" s="66" t="s">
        <v>23</v>
      </c>
      <c r="K2" s="93">
        <v>4</v>
      </c>
      <c r="L2" s="80">
        <v>2</v>
      </c>
      <c r="M2" s="93">
        <v>4</v>
      </c>
      <c r="N2" s="105"/>
      <c r="O2" s="94"/>
      <c r="P2" s="81"/>
    </row>
    <row r="3" spans="2:16" ht="15" customHeight="1" x14ac:dyDescent="0.2">
      <c r="B3" s="161" t="s">
        <v>121</v>
      </c>
      <c r="C3" s="162"/>
      <c r="D3" s="42">
        <v>5.6</v>
      </c>
      <c r="E3" s="18"/>
      <c r="F3" s="19"/>
      <c r="G3" s="153" t="s">
        <v>122</v>
      </c>
      <c r="H3" s="154"/>
      <c r="I3" s="155"/>
      <c r="J3" s="83">
        <f t="shared" ref="J3:P3" si="0">IF(J1=0, "", $D$3*J1)</f>
        <v>78.399999999999991</v>
      </c>
      <c r="K3" s="83">
        <f t="shared" si="0"/>
        <v>78.399999999999991</v>
      </c>
      <c r="L3" s="83">
        <f t="shared" si="0"/>
        <v>78.399999999999991</v>
      </c>
      <c r="M3" s="83">
        <f t="shared" si="0"/>
        <v>78.399999999999991</v>
      </c>
      <c r="N3" s="83">
        <f t="shared" si="0"/>
        <v>78.399999999999991</v>
      </c>
      <c r="O3" s="83">
        <f t="shared" si="0"/>
        <v>78.399999999999991</v>
      </c>
      <c r="P3" s="83">
        <f t="shared" si="0"/>
        <v>78.399999999999991</v>
      </c>
    </row>
    <row r="4" spans="2:16" ht="15" customHeight="1" x14ac:dyDescent="0.2">
      <c r="B4" s="151" t="s">
        <v>123</v>
      </c>
      <c r="C4" s="152"/>
      <c r="D4" s="43">
        <f>IF((SUM(J4:P4)/SUM(J3:P3))*100=0, "", (SUM(J4:P4)/SUM(J3:P3))*100)</f>
        <v>34.25655976676385</v>
      </c>
      <c r="E4" s="19"/>
      <c r="F4" s="19"/>
      <c r="G4" s="153" t="s">
        <v>124</v>
      </c>
      <c r="H4" s="154"/>
      <c r="I4" s="155"/>
      <c r="J4" s="22">
        <f>IF(J1=0, "", SUM(J9:J13))</f>
        <v>28</v>
      </c>
      <c r="K4" s="22">
        <f>IF(K1=0, "", SUM(K9:K13))</f>
        <v>44</v>
      </c>
      <c r="L4" s="22">
        <f>IF(L1=0, "", SUM(L12:L13))</f>
        <v>16</v>
      </c>
      <c r="M4" s="22">
        <f>IF(M1=0, "", SUM(M12:M13))</f>
        <v>8</v>
      </c>
      <c r="N4" s="22">
        <f>IF(N1=0, "", SUM(N9:N13))</f>
        <v>28</v>
      </c>
      <c r="O4" s="22">
        <f>IF(O1=0, "", SUM(O9:O13))</f>
        <v>44</v>
      </c>
      <c r="P4" s="22">
        <f>IF(P1=0, "", SUM(P9:P13))</f>
        <v>20</v>
      </c>
    </row>
    <row r="5" spans="2:16" ht="15" customHeight="1" x14ac:dyDescent="0.2">
      <c r="B5" s="38"/>
      <c r="C5" s="17"/>
      <c r="D5" s="17"/>
      <c r="E5" s="17"/>
      <c r="F5" s="17"/>
      <c r="G5" s="140" t="s">
        <v>16</v>
      </c>
      <c r="H5" s="141"/>
      <c r="I5" s="142"/>
      <c r="J5" s="33">
        <f t="shared" ref="J5:P5" si="1">IF(J1=0, "", (J4/J3)*100)</f>
        <v>35.714285714285722</v>
      </c>
      <c r="K5" s="33">
        <f t="shared" si="1"/>
        <v>56.122448979591844</v>
      </c>
      <c r="L5" s="33">
        <f t="shared" si="1"/>
        <v>20.408163265306126</v>
      </c>
      <c r="M5" s="33">
        <f t="shared" si="1"/>
        <v>10.204081632653063</v>
      </c>
      <c r="N5" s="33">
        <f>IF(N1=0, "", (N4/N3)*100)</f>
        <v>35.714285714285722</v>
      </c>
      <c r="O5" s="33">
        <f t="shared" si="1"/>
        <v>56.122448979591844</v>
      </c>
      <c r="P5" s="33">
        <f t="shared" si="1"/>
        <v>25.510204081632654</v>
      </c>
    </row>
    <row r="6" spans="2:16" s="41" customFormat="1" ht="6.75" customHeight="1" x14ac:dyDescent="0.2">
      <c r="B6" s="38"/>
      <c r="C6" s="39"/>
      <c r="D6" s="39"/>
      <c r="E6" s="39"/>
      <c r="F6" s="39"/>
      <c r="G6" s="35"/>
      <c r="H6" s="36"/>
      <c r="I6" s="36"/>
      <c r="J6" s="40"/>
      <c r="K6" s="40"/>
      <c r="L6" s="40"/>
      <c r="M6" s="40"/>
      <c r="N6" s="40"/>
      <c r="O6" s="40"/>
      <c r="P6" s="40"/>
    </row>
    <row r="7" spans="2:16" ht="15" customHeight="1" x14ac:dyDescent="0.2">
      <c r="B7" s="143" t="s">
        <v>25</v>
      </c>
      <c r="C7" s="143" t="s">
        <v>125</v>
      </c>
      <c r="D7" s="143" t="s">
        <v>126</v>
      </c>
      <c r="E7" s="143" t="s">
        <v>127</v>
      </c>
      <c r="F7" s="145" t="s">
        <v>28</v>
      </c>
      <c r="G7" s="147" t="s">
        <v>128</v>
      </c>
      <c r="H7" s="148"/>
      <c r="I7" s="149" t="s">
        <v>129</v>
      </c>
      <c r="J7" s="24" t="s">
        <v>130</v>
      </c>
      <c r="K7" s="24" t="s">
        <v>131</v>
      </c>
      <c r="L7" s="24" t="s">
        <v>132</v>
      </c>
      <c r="M7" s="24" t="s">
        <v>133</v>
      </c>
      <c r="N7" s="24" t="s">
        <v>134</v>
      </c>
      <c r="O7" s="25" t="s">
        <v>135</v>
      </c>
      <c r="P7" s="25" t="s">
        <v>136</v>
      </c>
    </row>
    <row r="8" spans="2:16" ht="15" customHeight="1" x14ac:dyDescent="0.2">
      <c r="B8" s="144"/>
      <c r="C8" s="144"/>
      <c r="D8" s="144"/>
      <c r="E8" s="144"/>
      <c r="F8" s="146"/>
      <c r="G8" s="69" t="s">
        <v>137</v>
      </c>
      <c r="H8" s="69" t="s">
        <v>138</v>
      </c>
      <c r="I8" s="150"/>
      <c r="J8" s="70">
        <f>+'0 Control'!$C$7</f>
        <v>45033</v>
      </c>
      <c r="K8" s="70">
        <f>+'0 Control'!$C$8</f>
        <v>45034</v>
      </c>
      <c r="L8" s="70">
        <f>+'0 Control'!$C$9</f>
        <v>45035</v>
      </c>
      <c r="M8" s="70">
        <f>+'0 Control'!$C$10</f>
        <v>45036</v>
      </c>
      <c r="N8" s="70">
        <f>+'0 Control'!$C$11</f>
        <v>45037</v>
      </c>
      <c r="O8" s="71">
        <f>+'0 Control'!$C$12</f>
        <v>45038</v>
      </c>
      <c r="P8" s="71">
        <f>+'0 Control'!$C$13</f>
        <v>45039</v>
      </c>
    </row>
    <row r="9" spans="2:16" ht="12.75" x14ac:dyDescent="0.2">
      <c r="B9" s="65"/>
      <c r="C9" s="65"/>
      <c r="D9" s="65"/>
      <c r="E9" s="66"/>
      <c r="F9" s="78" t="s">
        <v>105</v>
      </c>
      <c r="G9" s="67">
        <v>3</v>
      </c>
      <c r="H9" s="67">
        <v>4</v>
      </c>
      <c r="I9" s="86" t="s">
        <v>139</v>
      </c>
      <c r="J9" s="68">
        <f>H9*G9</f>
        <v>12</v>
      </c>
      <c r="K9" s="68">
        <f>H9*G9</f>
        <v>12</v>
      </c>
      <c r="L9" s="68">
        <f>H9*G9</f>
        <v>12</v>
      </c>
      <c r="M9" s="68">
        <f>H9*G9</f>
        <v>12</v>
      </c>
      <c r="N9" s="68">
        <f>H9*G9</f>
        <v>12</v>
      </c>
      <c r="O9" s="68">
        <f>H9*G9</f>
        <v>12</v>
      </c>
      <c r="P9" s="68">
        <f>H9*G9</f>
        <v>12</v>
      </c>
    </row>
    <row r="10" spans="2:16" ht="12.75" x14ac:dyDescent="0.2">
      <c r="B10" s="65"/>
      <c r="C10" s="65"/>
      <c r="D10" s="65"/>
      <c r="E10" s="66"/>
      <c r="F10" s="78" t="s">
        <v>109</v>
      </c>
      <c r="G10" s="67">
        <v>2</v>
      </c>
      <c r="H10" s="67">
        <v>4</v>
      </c>
      <c r="I10" s="86" t="s">
        <v>140</v>
      </c>
      <c r="J10" s="68"/>
      <c r="K10" s="68">
        <f>H10*G10</f>
        <v>8</v>
      </c>
      <c r="L10" s="68"/>
      <c r="M10" s="68"/>
      <c r="N10" s="68">
        <f>H10*G10</f>
        <v>8</v>
      </c>
      <c r="O10" s="68"/>
      <c r="P10" s="68"/>
    </row>
    <row r="11" spans="2:16" ht="12.75" x14ac:dyDescent="0.2">
      <c r="B11" s="65"/>
      <c r="C11" s="65"/>
      <c r="D11" s="65"/>
      <c r="E11" s="66"/>
      <c r="F11" s="78" t="s">
        <v>111</v>
      </c>
      <c r="G11" s="67">
        <v>4</v>
      </c>
      <c r="H11" s="67">
        <v>4</v>
      </c>
      <c r="I11" s="86" t="s">
        <v>139</v>
      </c>
      <c r="K11" s="68">
        <f>H11*G11</f>
        <v>16</v>
      </c>
      <c r="M11" s="68"/>
      <c r="O11" s="68">
        <f>H11*G11</f>
        <v>16</v>
      </c>
      <c r="P11" s="68"/>
    </row>
    <row r="12" spans="2:16" ht="12.75" x14ac:dyDescent="0.2">
      <c r="B12" s="65"/>
      <c r="C12" s="65"/>
      <c r="D12" s="65"/>
      <c r="E12" s="66"/>
      <c r="F12" s="78" t="s">
        <v>114</v>
      </c>
      <c r="G12" s="67">
        <v>2</v>
      </c>
      <c r="H12" s="67">
        <v>4</v>
      </c>
      <c r="I12" s="86" t="s">
        <v>140</v>
      </c>
      <c r="J12" s="68">
        <f>H12*G12</f>
        <v>8</v>
      </c>
      <c r="K12" s="68">
        <f>H12*G12</f>
        <v>8</v>
      </c>
      <c r="L12" s="68">
        <f>H12*G12</f>
        <v>8</v>
      </c>
      <c r="M12" s="68">
        <f>H12*G12</f>
        <v>8</v>
      </c>
      <c r="N12" s="68">
        <f>H12*G12</f>
        <v>8</v>
      </c>
      <c r="O12" s="68">
        <f>H12*G12</f>
        <v>8</v>
      </c>
      <c r="P12" s="68">
        <f>H12*G12</f>
        <v>8</v>
      </c>
    </row>
    <row r="13" spans="2:16" ht="12.75" x14ac:dyDescent="0.2">
      <c r="B13" s="65"/>
      <c r="C13" s="65"/>
      <c r="D13" s="65"/>
      <c r="E13" s="66"/>
      <c r="F13" s="63" t="s">
        <v>116</v>
      </c>
      <c r="G13" s="67">
        <v>2</v>
      </c>
      <c r="H13" s="67">
        <v>4</v>
      </c>
      <c r="I13" s="68" t="s">
        <v>139</v>
      </c>
      <c r="J13" s="68">
        <f>G13*H13</f>
        <v>8</v>
      </c>
      <c r="K13" s="68"/>
      <c r="L13" s="68">
        <f>G13*H13</f>
        <v>8</v>
      </c>
      <c r="M13" s="68"/>
      <c r="N13" s="68"/>
      <c r="O13" s="68">
        <f>G13*H13</f>
        <v>8</v>
      </c>
      <c r="P13" s="68"/>
    </row>
    <row r="14" spans="2:16" ht="21.75" customHeight="1" x14ac:dyDescent="0.2">
      <c r="B14" s="137" t="s">
        <v>141</v>
      </c>
      <c r="C14" s="138"/>
      <c r="D14" s="138"/>
      <c r="E14" s="138"/>
      <c r="F14" s="138"/>
      <c r="G14" s="138"/>
      <c r="H14" s="138"/>
      <c r="I14" s="138"/>
      <c r="J14" s="138"/>
      <c r="K14" s="138"/>
      <c r="L14" s="138"/>
      <c r="M14" s="138"/>
      <c r="N14" s="138"/>
      <c r="O14" s="138"/>
      <c r="P14" s="139"/>
    </row>
  </sheetData>
  <mergeCells count="16">
    <mergeCell ref="B4:C4"/>
    <mergeCell ref="G4:I4"/>
    <mergeCell ref="G1:I1"/>
    <mergeCell ref="B2:C2"/>
    <mergeCell ref="G2:I2"/>
    <mergeCell ref="B3:C3"/>
    <mergeCell ref="G3:I3"/>
    <mergeCell ref="B14:P14"/>
    <mergeCell ref="G5:I5"/>
    <mergeCell ref="B7:B8"/>
    <mergeCell ref="C7:C8"/>
    <mergeCell ref="D7:D8"/>
    <mergeCell ref="E7:E8"/>
    <mergeCell ref="F7:F8"/>
    <mergeCell ref="G7:H7"/>
    <mergeCell ref="I7:I8"/>
  </mergeCells>
  <conditionalFormatting sqref="I9:I12">
    <cfRule type="expression" dxfId="206" priority="24">
      <formula>AND(I9&gt;0,$I4="VEN")</formula>
    </cfRule>
    <cfRule type="expression" dxfId="205" priority="23">
      <formula>AND(I9&gt;0,$I4="DTN")</formula>
    </cfRule>
    <cfRule type="expression" dxfId="204" priority="22">
      <formula>AND(I9&gt;0,$I4="SD")</formula>
    </cfRule>
  </conditionalFormatting>
  <conditionalFormatting sqref="I9:I13">
    <cfRule type="expression" dxfId="203" priority="19">
      <formula>AND(I9&gt;0,$I9="SD")</formula>
    </cfRule>
    <cfRule type="expression" dxfId="202" priority="21">
      <formula>AND(I9&gt;0,$I9="VEN")</formula>
    </cfRule>
    <cfRule type="expression" dxfId="201" priority="20">
      <formula>AND(I9&gt;0,$I9="DTN")</formula>
    </cfRule>
  </conditionalFormatting>
  <conditionalFormatting sqref="I13">
    <cfRule type="expression" dxfId="200" priority="884">
      <formula>AND(I13&gt;0,#REF!="VEN")</formula>
    </cfRule>
    <cfRule type="expression" dxfId="199" priority="882">
      <formula>AND(I13&gt;0,#REF!="SD")</formula>
    </cfRule>
    <cfRule type="expression" dxfId="198" priority="883">
      <formula>AND(I13&gt;0,#REF!="DTN")</formula>
    </cfRule>
  </conditionalFormatting>
  <conditionalFormatting sqref="I14:I153">
    <cfRule type="cellIs" dxfId="197" priority="222" operator="equal">
      <formula>"SD"</formula>
    </cfRule>
    <cfRule type="cellIs" dxfId="196" priority="223" operator="equal">
      <formula>"DTN"</formula>
    </cfRule>
    <cfRule type="cellIs" dxfId="195" priority="224" operator="equal">
      <formula>"VEN"</formula>
    </cfRule>
  </conditionalFormatting>
  <conditionalFormatting sqref="J9:N9">
    <cfRule type="expression" dxfId="194" priority="5">
      <formula>AND(J9=0)</formula>
    </cfRule>
    <cfRule type="expression" dxfId="193" priority="6">
      <formula>AND(J9&gt;0,$I9="SD")</formula>
    </cfRule>
    <cfRule type="expression" dxfId="192" priority="7">
      <formula>AND(J9&gt;0,$I9="DTN")</formula>
    </cfRule>
    <cfRule type="expression" dxfId="191" priority="8">
      <formula>AND(J9&gt;0,$I9="VEN")</formula>
    </cfRule>
  </conditionalFormatting>
  <conditionalFormatting sqref="J10:N10 K11 M11">
    <cfRule type="expression" dxfId="190" priority="9">
      <formula>AND(J10&gt;0,$I7="SD")</formula>
    </cfRule>
    <cfRule type="expression" dxfId="189" priority="10">
      <formula>AND(J10&gt;0,$I7="DTN")</formula>
    </cfRule>
    <cfRule type="expression" dxfId="188" priority="11">
      <formula>AND(J10&gt;0,$I7="VEN")</formula>
    </cfRule>
    <cfRule type="expression" dxfId="187" priority="12">
      <formula>AND(J10&gt;0,$I10="SD")</formula>
    </cfRule>
    <cfRule type="expression" dxfId="186" priority="13">
      <formula>AND(J10&gt;0,$I10="DTN")</formula>
    </cfRule>
    <cfRule type="expression" dxfId="185" priority="14">
      <formula>AND(J10&gt;0,$I10="VEN")</formula>
    </cfRule>
  </conditionalFormatting>
  <conditionalFormatting sqref="J12:N12">
    <cfRule type="expression" dxfId="184" priority="2">
      <formula>AND(J12&gt;0,$I12="SD")</formula>
    </cfRule>
    <cfRule type="expression" dxfId="183" priority="3">
      <formula>AND(J12&gt;0,$I12="DTN")</formula>
    </cfRule>
    <cfRule type="expression" dxfId="182" priority="4">
      <formula>AND(J12&gt;0,$I12="VEN")</formula>
    </cfRule>
    <cfRule type="expression" dxfId="181" priority="1">
      <formula>AND(J12=0)</formula>
    </cfRule>
  </conditionalFormatting>
  <conditionalFormatting sqref="J13:N13">
    <cfRule type="expression" dxfId="180" priority="795">
      <formula>AND(J13&gt;0,$I11="SD")</formula>
    </cfRule>
    <cfRule type="expression" dxfId="179" priority="796">
      <formula>AND(J13&gt;0,$I11="DTN")</formula>
    </cfRule>
    <cfRule type="expression" dxfId="178" priority="797">
      <formula>AND(J13&gt;0,$I11="VEN")</formula>
    </cfRule>
  </conditionalFormatting>
  <conditionalFormatting sqref="J5:P6">
    <cfRule type="cellIs" dxfId="177" priority="218" operator="greaterThan">
      <formula>100</formula>
    </cfRule>
  </conditionalFormatting>
  <conditionalFormatting sqref="J14:P153">
    <cfRule type="expression" dxfId="176" priority="219">
      <formula>AND(J14&gt;0,$I14="SD")</formula>
    </cfRule>
    <cfRule type="expression" dxfId="175" priority="220">
      <formula>AND(J14&gt;0,$I14="DTN")</formula>
    </cfRule>
    <cfRule type="expression" dxfId="174" priority="221">
      <formula>AND(J14&gt;0,$I14="VEN")</formula>
    </cfRule>
  </conditionalFormatting>
  <conditionalFormatting sqref="O9:P13">
    <cfRule type="expression" dxfId="173" priority="16">
      <formula>AND(O9&gt;0,$I9="SD")</formula>
    </cfRule>
    <cfRule type="expression" dxfId="172" priority="15">
      <formula>AND(O9=0)</formula>
    </cfRule>
    <cfRule type="expression" dxfId="171" priority="18">
      <formula>AND(O9&gt;0,$I9="VEN")</formula>
    </cfRule>
    <cfRule type="expression" dxfId="170" priority="17">
      <formula>AND(O9&gt;0,$I9="DTN")</formula>
    </cfRule>
  </conditionalFormatting>
  <printOptions horizontalCentered="1"/>
  <pageMargins left="0.39370078740157483" right="0.39370078740157483" top="1.1811023622047245" bottom="0.39370078740157483" header="0" footer="0"/>
  <pageSetup paperSize="9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B1:P46"/>
  <sheetViews>
    <sheetView showGridLines="0" zoomScale="90" zoomScaleNormal="90" workbookViewId="0">
      <selection activeCell="J2" sqref="J2:P2"/>
    </sheetView>
  </sheetViews>
  <sheetFormatPr baseColWidth="10" defaultColWidth="14.42578125" defaultRowHeight="15" customHeight="1" x14ac:dyDescent="0.2"/>
  <cols>
    <col min="1" max="1" width="1.42578125" style="13" customWidth="1"/>
    <col min="2" max="2" width="4.7109375" style="13" customWidth="1"/>
    <col min="3" max="4" width="10.7109375" style="13" customWidth="1"/>
    <col min="5" max="5" width="31" style="13" customWidth="1"/>
    <col min="6" max="6" width="66.5703125" style="13" customWidth="1"/>
    <col min="7" max="8" width="5.5703125" style="13" customWidth="1"/>
    <col min="9" max="9" width="7.42578125" style="13" customWidth="1"/>
    <col min="10" max="16" width="5.7109375" style="13" customWidth="1"/>
    <col min="17" max="16384" width="14.42578125" style="13"/>
  </cols>
  <sheetData>
    <row r="1" spans="2:16" ht="30.75" customHeight="1" x14ac:dyDescent="0.2">
      <c r="B1" s="15" t="s">
        <v>142</v>
      </c>
      <c r="C1" s="30"/>
      <c r="D1" s="16"/>
      <c r="E1" s="16"/>
      <c r="F1" s="16"/>
      <c r="G1" s="156" t="s">
        <v>119</v>
      </c>
      <c r="H1" s="157"/>
      <c r="I1" s="158"/>
      <c r="J1" s="34">
        <v>6</v>
      </c>
      <c r="K1" s="34">
        <v>6</v>
      </c>
      <c r="L1" s="34">
        <v>6</v>
      </c>
      <c r="M1" s="34">
        <v>6</v>
      </c>
      <c r="N1" s="34">
        <v>6</v>
      </c>
      <c r="O1" s="34">
        <v>0</v>
      </c>
      <c r="P1" s="34">
        <v>0</v>
      </c>
    </row>
    <row r="2" spans="2:16" ht="15" customHeight="1" x14ac:dyDescent="0.2">
      <c r="B2" s="159" t="str">
        <f>'0 Control'!B5:F5</f>
        <v>SEMANA 16</v>
      </c>
      <c r="C2" s="160"/>
      <c r="D2" s="16"/>
      <c r="E2" s="17"/>
      <c r="F2" s="16"/>
      <c r="G2" s="156" t="s">
        <v>120</v>
      </c>
      <c r="H2" s="157"/>
      <c r="I2" s="158"/>
      <c r="J2" s="66" t="s">
        <v>23</v>
      </c>
      <c r="K2" s="93">
        <v>4</v>
      </c>
      <c r="L2" s="80">
        <v>2</v>
      </c>
      <c r="M2" s="93">
        <v>4</v>
      </c>
      <c r="N2" s="105"/>
      <c r="O2" s="94"/>
      <c r="P2" s="81"/>
    </row>
    <row r="3" spans="2:16" ht="15" customHeight="1" x14ac:dyDescent="0.2">
      <c r="B3" s="161" t="s">
        <v>121</v>
      </c>
      <c r="C3" s="162"/>
      <c r="D3" s="42">
        <v>5.6</v>
      </c>
      <c r="E3" s="18"/>
      <c r="F3" s="19"/>
      <c r="G3" s="153" t="s">
        <v>122</v>
      </c>
      <c r="H3" s="154"/>
      <c r="I3" s="155"/>
      <c r="J3" s="21">
        <f t="shared" ref="J3:P3" si="0">IF(J1=0, "", $D$3*J1)</f>
        <v>33.599999999999994</v>
      </c>
      <c r="K3" s="21">
        <f t="shared" si="0"/>
        <v>33.599999999999994</v>
      </c>
      <c r="L3" s="21">
        <f t="shared" si="0"/>
        <v>33.599999999999994</v>
      </c>
      <c r="M3" s="21">
        <f t="shared" si="0"/>
        <v>33.599999999999994</v>
      </c>
      <c r="N3" s="21">
        <f t="shared" si="0"/>
        <v>33.599999999999994</v>
      </c>
      <c r="O3" s="21" t="str">
        <f t="shared" si="0"/>
        <v/>
      </c>
      <c r="P3" s="21" t="str">
        <f t="shared" si="0"/>
        <v/>
      </c>
    </row>
    <row r="4" spans="2:16" ht="15" customHeight="1" x14ac:dyDescent="0.2">
      <c r="B4" s="151" t="s">
        <v>123</v>
      </c>
      <c r="C4" s="152"/>
      <c r="D4" s="43" t="str">
        <f>IF((SUM(J4:P4)/SUM(J3:P3))*100=0, "", (SUM(J4:P4)/SUM(J3:P3))*100)</f>
        <v/>
      </c>
      <c r="E4" s="19"/>
      <c r="F4" s="19"/>
      <c r="G4" s="153" t="s">
        <v>124</v>
      </c>
      <c r="H4" s="154"/>
      <c r="I4" s="155"/>
      <c r="J4" s="22">
        <f t="shared" ref="J4:P4" si="1">IF(J1=0, "", SUM(J9:J45))</f>
        <v>0</v>
      </c>
      <c r="K4" s="22">
        <f t="shared" si="1"/>
        <v>0</v>
      </c>
      <c r="L4" s="22">
        <f t="shared" si="1"/>
        <v>0</v>
      </c>
      <c r="M4" s="22">
        <f t="shared" si="1"/>
        <v>0</v>
      </c>
      <c r="N4" s="22">
        <f t="shared" si="1"/>
        <v>0</v>
      </c>
      <c r="O4" s="22" t="str">
        <f t="shared" si="1"/>
        <v/>
      </c>
      <c r="P4" s="22" t="str">
        <f t="shared" si="1"/>
        <v/>
      </c>
    </row>
    <row r="5" spans="2:16" ht="15" customHeight="1" x14ac:dyDescent="0.2">
      <c r="B5" s="38"/>
      <c r="C5" s="17"/>
      <c r="D5" s="17"/>
      <c r="E5" s="17"/>
      <c r="F5" s="17"/>
      <c r="G5" s="140" t="s">
        <v>16</v>
      </c>
      <c r="H5" s="141"/>
      <c r="I5" s="142"/>
      <c r="J5" s="33">
        <f t="shared" ref="J5:P5" si="2">IF(J1=0, "", (J4/J3)*100)</f>
        <v>0</v>
      </c>
      <c r="K5" s="33">
        <f t="shared" si="2"/>
        <v>0</v>
      </c>
      <c r="L5" s="33">
        <f t="shared" si="2"/>
        <v>0</v>
      </c>
      <c r="M5" s="33">
        <f t="shared" si="2"/>
        <v>0</v>
      </c>
      <c r="N5" s="33">
        <f t="shared" si="2"/>
        <v>0</v>
      </c>
      <c r="O5" s="33" t="str">
        <f t="shared" si="2"/>
        <v/>
      </c>
      <c r="P5" s="33" t="str">
        <f t="shared" si="2"/>
        <v/>
      </c>
    </row>
    <row r="6" spans="2:16" s="41" customFormat="1" ht="6.75" customHeight="1" x14ac:dyDescent="0.2">
      <c r="B6" s="38"/>
      <c r="C6" s="39"/>
      <c r="D6" s="39"/>
      <c r="E6" s="39"/>
      <c r="F6" s="39"/>
      <c r="G6" s="35"/>
      <c r="H6" s="36"/>
      <c r="I6" s="36"/>
      <c r="J6" s="40"/>
      <c r="K6" s="40"/>
      <c r="L6" s="40"/>
      <c r="M6" s="40"/>
      <c r="N6" s="40"/>
      <c r="O6" s="40"/>
      <c r="P6" s="40"/>
    </row>
    <row r="7" spans="2:16" ht="15" customHeight="1" x14ac:dyDescent="0.2">
      <c r="B7" s="143" t="s">
        <v>25</v>
      </c>
      <c r="C7" s="143" t="s">
        <v>125</v>
      </c>
      <c r="D7" s="143" t="s">
        <v>126</v>
      </c>
      <c r="E7" s="143" t="s">
        <v>127</v>
      </c>
      <c r="F7" s="145" t="s">
        <v>28</v>
      </c>
      <c r="G7" s="147" t="s">
        <v>128</v>
      </c>
      <c r="H7" s="148"/>
      <c r="I7" s="149" t="s">
        <v>129</v>
      </c>
      <c r="J7" s="24" t="s">
        <v>130</v>
      </c>
      <c r="K7" s="24" t="s">
        <v>131</v>
      </c>
      <c r="L7" s="24" t="s">
        <v>132</v>
      </c>
      <c r="M7" s="24" t="s">
        <v>133</v>
      </c>
      <c r="N7" s="24" t="s">
        <v>134</v>
      </c>
      <c r="O7" s="25" t="s">
        <v>135</v>
      </c>
      <c r="P7" s="25" t="s">
        <v>136</v>
      </c>
    </row>
    <row r="8" spans="2:16" ht="15" customHeight="1" x14ac:dyDescent="0.2">
      <c r="B8" s="166"/>
      <c r="C8" s="166"/>
      <c r="D8" s="166"/>
      <c r="E8" s="166"/>
      <c r="F8" s="167"/>
      <c r="G8" s="44" t="s">
        <v>137</v>
      </c>
      <c r="H8" s="44" t="s">
        <v>138</v>
      </c>
      <c r="I8" s="168"/>
      <c r="J8" s="26">
        <f>+'0 Control'!$C$7</f>
        <v>45033</v>
      </c>
      <c r="K8" s="26">
        <f>+'0 Control'!$C$8</f>
        <v>45034</v>
      </c>
      <c r="L8" s="26">
        <f>+'0 Control'!$C$9</f>
        <v>45035</v>
      </c>
      <c r="M8" s="26">
        <f>+'0 Control'!$C$10</f>
        <v>45036</v>
      </c>
      <c r="N8" s="26">
        <f>+'0 Control'!$C$11</f>
        <v>45037</v>
      </c>
      <c r="O8" s="27">
        <f>+'0 Control'!$C$12</f>
        <v>45038</v>
      </c>
      <c r="P8" s="27">
        <f>+'0 Control'!$C$13</f>
        <v>45039</v>
      </c>
    </row>
    <row r="9" spans="2:16" ht="13.9" customHeight="1" x14ac:dyDescent="0.2">
      <c r="B9" s="23"/>
      <c r="C9" s="20"/>
      <c r="D9" s="28"/>
      <c r="E9" s="29"/>
      <c r="F9" s="61" t="s">
        <v>143</v>
      </c>
      <c r="G9" s="58"/>
      <c r="H9" s="28"/>
      <c r="I9" s="32" t="s">
        <v>139</v>
      </c>
      <c r="J9" s="32">
        <f>G9*H9</f>
        <v>0</v>
      </c>
      <c r="K9" s="32"/>
      <c r="L9" s="32"/>
      <c r="M9" s="32"/>
      <c r="N9" s="32"/>
      <c r="O9" s="32"/>
      <c r="P9" s="32"/>
    </row>
    <row r="10" spans="2:16" ht="13.9" customHeight="1" x14ac:dyDescent="0.2">
      <c r="B10" s="23"/>
      <c r="C10" s="20">
        <v>106472675</v>
      </c>
      <c r="D10" s="28">
        <v>25859839</v>
      </c>
      <c r="E10" s="29" t="s">
        <v>144</v>
      </c>
      <c r="F10" s="61" t="s">
        <v>145</v>
      </c>
      <c r="G10" s="58"/>
      <c r="H10" s="28"/>
      <c r="I10" s="32" t="s">
        <v>140</v>
      </c>
      <c r="J10" s="32">
        <f t="shared" ref="J10:J15" si="3">G10*H10</f>
        <v>0</v>
      </c>
      <c r="K10" s="32"/>
      <c r="L10" s="32"/>
      <c r="M10" s="32"/>
      <c r="N10" s="32"/>
      <c r="O10" s="32"/>
      <c r="P10" s="32"/>
    </row>
    <row r="11" spans="2:16" ht="12.75" x14ac:dyDescent="0.2">
      <c r="B11" s="23"/>
      <c r="C11" s="20">
        <v>106472679</v>
      </c>
      <c r="D11" s="28">
        <v>25859863</v>
      </c>
      <c r="E11" s="29" t="s">
        <v>146</v>
      </c>
      <c r="F11" s="61" t="s">
        <v>147</v>
      </c>
      <c r="G11" s="58"/>
      <c r="H11" s="28"/>
      <c r="I11" s="32" t="s">
        <v>140</v>
      </c>
      <c r="J11" s="32">
        <f t="shared" si="3"/>
        <v>0</v>
      </c>
      <c r="K11" s="32"/>
      <c r="L11" s="32"/>
      <c r="M11" s="32"/>
      <c r="N11" s="32"/>
      <c r="O11" s="32"/>
      <c r="P11" s="32"/>
    </row>
    <row r="12" spans="2:16" ht="13.9" customHeight="1" x14ac:dyDescent="0.2">
      <c r="B12" s="23"/>
      <c r="C12" s="20">
        <v>106472683</v>
      </c>
      <c r="D12" s="28">
        <v>25859867</v>
      </c>
      <c r="E12" s="29" t="s">
        <v>148</v>
      </c>
      <c r="F12" s="61" t="s">
        <v>149</v>
      </c>
      <c r="G12" s="58"/>
      <c r="H12" s="28"/>
      <c r="I12" s="32" t="s">
        <v>140</v>
      </c>
      <c r="J12" s="32">
        <f t="shared" si="3"/>
        <v>0</v>
      </c>
      <c r="K12" s="32"/>
      <c r="L12" s="32"/>
      <c r="M12" s="32"/>
      <c r="N12" s="32"/>
      <c r="O12" s="32"/>
      <c r="P12" s="32"/>
    </row>
    <row r="13" spans="2:16" ht="13.9" customHeight="1" x14ac:dyDescent="0.2">
      <c r="B13" s="23"/>
      <c r="C13" s="20">
        <v>106472687</v>
      </c>
      <c r="D13" s="28">
        <v>25859871</v>
      </c>
      <c r="E13" s="29" t="s">
        <v>150</v>
      </c>
      <c r="F13" s="61" t="s">
        <v>151</v>
      </c>
      <c r="G13" s="58"/>
      <c r="H13" s="28"/>
      <c r="I13" s="32" t="s">
        <v>140</v>
      </c>
      <c r="J13" s="32">
        <f t="shared" si="3"/>
        <v>0</v>
      </c>
      <c r="K13" s="32"/>
      <c r="L13" s="32"/>
      <c r="M13" s="32"/>
      <c r="N13" s="32"/>
      <c r="O13" s="32"/>
      <c r="P13" s="32"/>
    </row>
    <row r="14" spans="2:16" ht="12.75" x14ac:dyDescent="0.2">
      <c r="B14" s="23"/>
      <c r="C14" s="20"/>
      <c r="D14" s="28"/>
      <c r="E14" s="29"/>
      <c r="F14" s="61" t="s">
        <v>152</v>
      </c>
      <c r="G14" s="58"/>
      <c r="H14" s="28"/>
      <c r="I14" s="32" t="s">
        <v>140</v>
      </c>
      <c r="J14" s="32">
        <f t="shared" si="3"/>
        <v>0</v>
      </c>
      <c r="K14" s="32"/>
      <c r="L14" s="32"/>
      <c r="M14" s="32"/>
      <c r="N14" s="32"/>
      <c r="O14" s="32"/>
      <c r="P14" s="32"/>
    </row>
    <row r="15" spans="2:16" ht="12.75" x14ac:dyDescent="0.2">
      <c r="B15" s="23"/>
      <c r="C15" s="20"/>
      <c r="D15" s="28"/>
      <c r="E15" s="29"/>
      <c r="F15" s="61" t="s">
        <v>153</v>
      </c>
      <c r="G15" s="58"/>
      <c r="H15" s="28"/>
      <c r="I15" s="32" t="s">
        <v>140</v>
      </c>
      <c r="J15" s="32">
        <f t="shared" si="3"/>
        <v>0</v>
      </c>
      <c r="K15" s="32"/>
      <c r="L15" s="32"/>
      <c r="M15" s="32"/>
      <c r="N15" s="32"/>
      <c r="O15" s="32"/>
      <c r="P15" s="32"/>
    </row>
    <row r="16" spans="2:16" ht="12.75" x14ac:dyDescent="0.2">
      <c r="B16" s="23"/>
      <c r="C16" s="20"/>
      <c r="D16" s="28"/>
      <c r="E16" s="29"/>
      <c r="F16" s="61" t="s">
        <v>143</v>
      </c>
      <c r="G16" s="58"/>
      <c r="H16" s="28"/>
      <c r="I16" s="32" t="s">
        <v>139</v>
      </c>
      <c r="J16" s="32"/>
      <c r="K16" s="32">
        <f t="shared" ref="K16:K22" si="4">G16*H16</f>
        <v>0</v>
      </c>
      <c r="L16" s="32"/>
      <c r="M16" s="32"/>
      <c r="N16" s="32"/>
      <c r="O16" s="32"/>
      <c r="P16" s="32"/>
    </row>
    <row r="17" spans="2:16" ht="12.75" x14ac:dyDescent="0.2">
      <c r="B17" s="23"/>
      <c r="C17" s="20"/>
      <c r="D17" s="28"/>
      <c r="E17" s="29"/>
      <c r="F17" s="61" t="s">
        <v>145</v>
      </c>
      <c r="G17" s="58"/>
      <c r="H17" s="28"/>
      <c r="I17" s="32" t="s">
        <v>140</v>
      </c>
      <c r="J17" s="32"/>
      <c r="K17" s="32">
        <f t="shared" si="4"/>
        <v>0</v>
      </c>
      <c r="L17" s="32"/>
      <c r="M17" s="32"/>
      <c r="N17" s="32"/>
      <c r="O17" s="32"/>
      <c r="P17" s="32"/>
    </row>
    <row r="18" spans="2:16" ht="12.75" x14ac:dyDescent="0.2">
      <c r="B18" s="23"/>
      <c r="C18" s="20">
        <v>106472675</v>
      </c>
      <c r="D18" s="28">
        <v>25859839</v>
      </c>
      <c r="E18" s="29" t="s">
        <v>144</v>
      </c>
      <c r="F18" s="61" t="s">
        <v>147</v>
      </c>
      <c r="G18" s="58"/>
      <c r="H18" s="28"/>
      <c r="I18" s="32" t="s">
        <v>140</v>
      </c>
      <c r="J18" s="32"/>
      <c r="K18" s="32">
        <f t="shared" si="4"/>
        <v>0</v>
      </c>
      <c r="L18" s="32"/>
      <c r="M18" s="32"/>
      <c r="N18" s="32"/>
      <c r="O18" s="32"/>
      <c r="P18" s="32"/>
    </row>
    <row r="19" spans="2:16" ht="12.75" x14ac:dyDescent="0.2">
      <c r="B19" s="23"/>
      <c r="C19" s="20">
        <v>106472679</v>
      </c>
      <c r="D19" s="28">
        <v>25859863</v>
      </c>
      <c r="E19" s="29" t="s">
        <v>146</v>
      </c>
      <c r="F19" s="61" t="s">
        <v>149</v>
      </c>
      <c r="G19" s="58"/>
      <c r="H19" s="28"/>
      <c r="I19" s="32" t="s">
        <v>140</v>
      </c>
      <c r="J19" s="32"/>
      <c r="K19" s="32">
        <f t="shared" si="4"/>
        <v>0</v>
      </c>
      <c r="L19" s="32"/>
      <c r="M19" s="32"/>
      <c r="N19" s="32"/>
      <c r="O19" s="32"/>
      <c r="P19" s="32"/>
    </row>
    <row r="20" spans="2:16" ht="12.75" x14ac:dyDescent="0.2">
      <c r="B20" s="23"/>
      <c r="C20" s="20">
        <v>106472683</v>
      </c>
      <c r="D20" s="28">
        <v>25859867</v>
      </c>
      <c r="E20" s="29" t="s">
        <v>148</v>
      </c>
      <c r="F20" s="61" t="s">
        <v>151</v>
      </c>
      <c r="G20" s="58"/>
      <c r="H20" s="28"/>
      <c r="I20" s="32" t="s">
        <v>140</v>
      </c>
      <c r="J20" s="32"/>
      <c r="K20" s="32">
        <f t="shared" si="4"/>
        <v>0</v>
      </c>
      <c r="L20" s="32"/>
      <c r="M20" s="32"/>
      <c r="N20" s="32"/>
      <c r="O20" s="32"/>
      <c r="P20" s="32"/>
    </row>
    <row r="21" spans="2:16" ht="12.75" x14ac:dyDescent="0.2">
      <c r="B21" s="23"/>
      <c r="C21" s="20">
        <v>106472687</v>
      </c>
      <c r="D21" s="28">
        <v>25859871</v>
      </c>
      <c r="E21" s="29" t="s">
        <v>150</v>
      </c>
      <c r="F21" s="61" t="s">
        <v>152</v>
      </c>
      <c r="G21" s="58"/>
      <c r="H21" s="28"/>
      <c r="I21" s="32" t="s">
        <v>140</v>
      </c>
      <c r="J21" s="32"/>
      <c r="K21" s="32">
        <f t="shared" si="4"/>
        <v>0</v>
      </c>
      <c r="L21" s="32"/>
      <c r="M21" s="32"/>
      <c r="N21" s="32"/>
      <c r="O21" s="32"/>
      <c r="P21" s="32"/>
    </row>
    <row r="22" spans="2:16" ht="12.75" x14ac:dyDescent="0.2">
      <c r="B22" s="23"/>
      <c r="C22" s="20"/>
      <c r="D22" s="28"/>
      <c r="E22" s="29"/>
      <c r="F22" s="61" t="s">
        <v>153</v>
      </c>
      <c r="G22" s="58"/>
      <c r="H22" s="28"/>
      <c r="I22" s="32" t="s">
        <v>140</v>
      </c>
      <c r="J22" s="32"/>
      <c r="K22" s="32">
        <f t="shared" si="4"/>
        <v>0</v>
      </c>
      <c r="L22" s="32"/>
      <c r="M22" s="32"/>
      <c r="N22" s="32"/>
      <c r="O22" s="32"/>
      <c r="P22" s="32"/>
    </row>
    <row r="23" spans="2:16" ht="12.75" x14ac:dyDescent="0.2">
      <c r="B23" s="23"/>
      <c r="C23" s="20"/>
      <c r="D23" s="28"/>
      <c r="E23" s="29"/>
      <c r="F23" s="61" t="s">
        <v>143</v>
      </c>
      <c r="G23" s="58"/>
      <c r="H23" s="28"/>
      <c r="I23" s="32" t="s">
        <v>139</v>
      </c>
      <c r="J23" s="32"/>
      <c r="K23" s="32"/>
      <c r="L23" s="32">
        <f t="shared" ref="L23:L31" si="5">G23*H23</f>
        <v>0</v>
      </c>
      <c r="M23" s="32"/>
      <c r="N23" s="32"/>
      <c r="O23" s="32"/>
      <c r="P23" s="32"/>
    </row>
    <row r="24" spans="2:16" ht="12.75" x14ac:dyDescent="0.2">
      <c r="B24" s="23"/>
      <c r="C24" s="20"/>
      <c r="D24" s="28"/>
      <c r="E24" s="29"/>
      <c r="F24" s="61" t="s">
        <v>145</v>
      </c>
      <c r="G24" s="58"/>
      <c r="H24" s="28"/>
      <c r="I24" s="32" t="s">
        <v>140</v>
      </c>
      <c r="J24" s="32"/>
      <c r="K24" s="32"/>
      <c r="L24" s="32">
        <f t="shared" si="5"/>
        <v>0</v>
      </c>
      <c r="M24" s="32"/>
      <c r="N24" s="32"/>
      <c r="O24" s="32"/>
      <c r="P24" s="32"/>
    </row>
    <row r="25" spans="2:16" ht="12.75" x14ac:dyDescent="0.2">
      <c r="B25" s="23"/>
      <c r="C25" s="20">
        <v>106472675</v>
      </c>
      <c r="D25" s="28">
        <v>25859839</v>
      </c>
      <c r="E25" s="29" t="s">
        <v>144</v>
      </c>
      <c r="F25" s="61" t="s">
        <v>147</v>
      </c>
      <c r="G25" s="58"/>
      <c r="H25" s="28"/>
      <c r="I25" s="32" t="s">
        <v>140</v>
      </c>
      <c r="J25" s="32"/>
      <c r="K25" s="32"/>
      <c r="L25" s="32">
        <f t="shared" si="5"/>
        <v>0</v>
      </c>
      <c r="M25" s="32"/>
      <c r="N25" s="32"/>
      <c r="O25" s="32"/>
      <c r="P25" s="32"/>
    </row>
    <row r="26" spans="2:16" ht="12.75" x14ac:dyDescent="0.2">
      <c r="B26" s="23"/>
      <c r="C26" s="20">
        <v>106472679</v>
      </c>
      <c r="D26" s="28">
        <v>25859863</v>
      </c>
      <c r="E26" s="29" t="s">
        <v>146</v>
      </c>
      <c r="F26" s="61" t="s">
        <v>149</v>
      </c>
      <c r="G26" s="58"/>
      <c r="H26" s="28"/>
      <c r="I26" s="32" t="s">
        <v>140</v>
      </c>
      <c r="J26" s="32"/>
      <c r="K26" s="32"/>
      <c r="L26" s="32">
        <f t="shared" si="5"/>
        <v>0</v>
      </c>
      <c r="M26" s="32"/>
      <c r="N26" s="32"/>
      <c r="O26" s="32"/>
      <c r="P26" s="32"/>
    </row>
    <row r="27" spans="2:16" ht="12.75" x14ac:dyDescent="0.2">
      <c r="B27" s="23"/>
      <c r="C27" s="20">
        <v>106472683</v>
      </c>
      <c r="D27" s="28">
        <v>25859867</v>
      </c>
      <c r="E27" s="29" t="s">
        <v>148</v>
      </c>
      <c r="F27" s="61" t="s">
        <v>151</v>
      </c>
      <c r="G27" s="58"/>
      <c r="H27" s="28"/>
      <c r="I27" s="32" t="s">
        <v>140</v>
      </c>
      <c r="J27" s="32"/>
      <c r="K27" s="32"/>
      <c r="L27" s="32">
        <f t="shared" si="5"/>
        <v>0</v>
      </c>
      <c r="M27" s="32"/>
      <c r="N27" s="32"/>
      <c r="O27" s="32"/>
      <c r="P27" s="32"/>
    </row>
    <row r="28" spans="2:16" ht="12.75" x14ac:dyDescent="0.2">
      <c r="B28" s="23"/>
      <c r="C28" s="20">
        <v>106472687</v>
      </c>
      <c r="D28" s="28">
        <v>25859871</v>
      </c>
      <c r="E28" s="29" t="s">
        <v>150</v>
      </c>
      <c r="F28" s="61" t="s">
        <v>152</v>
      </c>
      <c r="G28" s="58"/>
      <c r="H28" s="28"/>
      <c r="I28" s="32" t="s">
        <v>140</v>
      </c>
      <c r="J28" s="32"/>
      <c r="K28" s="32"/>
      <c r="L28" s="32">
        <f t="shared" si="5"/>
        <v>0</v>
      </c>
      <c r="M28" s="32"/>
      <c r="N28" s="32"/>
      <c r="O28" s="32"/>
      <c r="P28" s="32"/>
    </row>
    <row r="29" spans="2:16" ht="12.75" x14ac:dyDescent="0.2">
      <c r="B29" s="23"/>
      <c r="C29" s="20"/>
      <c r="D29" s="28"/>
      <c r="E29" s="29"/>
      <c r="F29" s="61" t="s">
        <v>153</v>
      </c>
      <c r="G29" s="58"/>
      <c r="H29" s="28"/>
      <c r="I29" s="32" t="s">
        <v>140</v>
      </c>
      <c r="J29" s="32"/>
      <c r="K29" s="32"/>
      <c r="L29" s="32">
        <f t="shared" si="5"/>
        <v>0</v>
      </c>
      <c r="M29" s="32"/>
      <c r="N29" s="32"/>
      <c r="O29" s="32"/>
      <c r="P29" s="32"/>
    </row>
    <row r="30" spans="2:16" ht="12.75" x14ac:dyDescent="0.2">
      <c r="B30" s="23"/>
      <c r="C30" s="20"/>
      <c r="D30" s="28"/>
      <c r="E30" s="29"/>
      <c r="F30" s="61" t="s">
        <v>143</v>
      </c>
      <c r="G30" s="58"/>
      <c r="H30" s="28"/>
      <c r="I30" s="32" t="s">
        <v>140</v>
      </c>
      <c r="J30" s="32"/>
      <c r="K30" s="32"/>
      <c r="L30" s="32">
        <f t="shared" si="5"/>
        <v>0</v>
      </c>
      <c r="M30" s="32"/>
      <c r="N30" s="32"/>
      <c r="O30" s="32"/>
      <c r="P30" s="32"/>
    </row>
    <row r="31" spans="2:16" ht="12.75" x14ac:dyDescent="0.2">
      <c r="B31" s="23"/>
      <c r="C31" s="20"/>
      <c r="D31" s="28"/>
      <c r="E31" s="29"/>
      <c r="F31" s="61" t="s">
        <v>145</v>
      </c>
      <c r="G31" s="58"/>
      <c r="H31" s="28"/>
      <c r="I31" s="32" t="s">
        <v>140</v>
      </c>
      <c r="J31" s="32"/>
      <c r="K31" s="32"/>
      <c r="L31" s="32">
        <f t="shared" si="5"/>
        <v>0</v>
      </c>
      <c r="M31" s="32"/>
      <c r="N31" s="32"/>
      <c r="O31" s="32"/>
      <c r="P31" s="32"/>
    </row>
    <row r="32" spans="2:16" ht="12.75" x14ac:dyDescent="0.2">
      <c r="B32" s="23"/>
      <c r="C32" s="20">
        <v>106472675</v>
      </c>
      <c r="D32" s="28">
        <v>25859839</v>
      </c>
      <c r="E32" s="29" t="s">
        <v>144</v>
      </c>
      <c r="F32" s="61" t="s">
        <v>147</v>
      </c>
      <c r="G32" s="58"/>
      <c r="H32" s="28"/>
      <c r="I32" s="32" t="s">
        <v>140</v>
      </c>
      <c r="J32" s="32"/>
      <c r="K32" s="32"/>
      <c r="L32" s="32"/>
      <c r="M32" s="32">
        <f>G32*H32</f>
        <v>0</v>
      </c>
      <c r="N32" s="32"/>
      <c r="O32" s="32"/>
      <c r="P32" s="32"/>
    </row>
    <row r="33" spans="2:16" ht="12.75" x14ac:dyDescent="0.2">
      <c r="B33" s="23"/>
      <c r="C33" s="20">
        <v>106472679</v>
      </c>
      <c r="D33" s="28">
        <v>25859863</v>
      </c>
      <c r="E33" s="29" t="s">
        <v>146</v>
      </c>
      <c r="F33" s="61" t="s">
        <v>149</v>
      </c>
      <c r="G33" s="58"/>
      <c r="H33" s="28"/>
      <c r="I33" s="32" t="s">
        <v>140</v>
      </c>
      <c r="J33" s="32"/>
      <c r="K33" s="32"/>
      <c r="L33" s="32"/>
      <c r="M33" s="32">
        <f>G33*H33</f>
        <v>0</v>
      </c>
      <c r="N33" s="32"/>
      <c r="O33" s="32"/>
      <c r="P33" s="32"/>
    </row>
    <row r="34" spans="2:16" ht="12.75" x14ac:dyDescent="0.2">
      <c r="B34" s="23"/>
      <c r="C34" s="20">
        <v>106472683</v>
      </c>
      <c r="D34" s="28">
        <v>25859867</v>
      </c>
      <c r="E34" s="29" t="s">
        <v>148</v>
      </c>
      <c r="F34" s="61" t="s">
        <v>151</v>
      </c>
      <c r="G34" s="58"/>
      <c r="H34" s="28"/>
      <c r="I34" s="32" t="s">
        <v>140</v>
      </c>
      <c r="J34" s="32"/>
      <c r="K34" s="32"/>
      <c r="L34" s="32"/>
      <c r="M34" s="32">
        <f>G34*H34</f>
        <v>0</v>
      </c>
      <c r="N34" s="32"/>
      <c r="O34" s="32"/>
      <c r="P34" s="32"/>
    </row>
    <row r="35" spans="2:16" ht="12.75" x14ac:dyDescent="0.2">
      <c r="B35" s="23"/>
      <c r="C35" s="20">
        <v>106472687</v>
      </c>
      <c r="D35" s="28">
        <v>25859871</v>
      </c>
      <c r="E35" s="29" t="s">
        <v>150</v>
      </c>
      <c r="F35" s="61" t="s">
        <v>152</v>
      </c>
      <c r="G35" s="58"/>
      <c r="H35" s="28"/>
      <c r="I35" s="32" t="s">
        <v>140</v>
      </c>
      <c r="J35" s="32"/>
      <c r="K35" s="32"/>
      <c r="L35" s="32"/>
      <c r="M35" s="32">
        <f>G35*H35</f>
        <v>0</v>
      </c>
      <c r="N35" s="32"/>
      <c r="O35" s="32"/>
      <c r="P35" s="32"/>
    </row>
    <row r="36" spans="2:16" ht="12.75" x14ac:dyDescent="0.2">
      <c r="B36" s="23"/>
      <c r="C36" s="20"/>
      <c r="D36" s="28"/>
      <c r="E36" s="29"/>
      <c r="F36" s="61" t="s">
        <v>153</v>
      </c>
      <c r="G36" s="58"/>
      <c r="H36" s="28"/>
      <c r="I36" s="32" t="s">
        <v>140</v>
      </c>
      <c r="J36" s="32"/>
      <c r="K36" s="32"/>
      <c r="L36" s="32"/>
      <c r="M36" s="32">
        <f>G36*H36</f>
        <v>0</v>
      </c>
      <c r="N36" s="32"/>
      <c r="O36" s="32"/>
      <c r="P36" s="32"/>
    </row>
    <row r="37" spans="2:16" ht="12.75" x14ac:dyDescent="0.2">
      <c r="B37" s="23"/>
      <c r="C37" s="20"/>
      <c r="D37" s="28"/>
      <c r="E37" s="29"/>
      <c r="F37" s="61"/>
      <c r="G37" s="58"/>
      <c r="H37" s="28"/>
      <c r="I37" s="32"/>
      <c r="J37" s="32"/>
      <c r="K37" s="32"/>
      <c r="L37" s="32"/>
      <c r="M37" s="32"/>
      <c r="N37" s="32"/>
      <c r="O37" s="32"/>
      <c r="P37" s="32"/>
    </row>
    <row r="38" spans="2:16" ht="12.75" x14ac:dyDescent="0.2">
      <c r="B38" s="23"/>
      <c r="C38" s="20"/>
      <c r="D38" s="28"/>
      <c r="E38" s="29"/>
      <c r="F38" s="61"/>
      <c r="G38" s="58"/>
      <c r="H38" s="28"/>
      <c r="I38" s="32"/>
      <c r="J38" s="32"/>
      <c r="K38" s="32"/>
      <c r="L38" s="32"/>
      <c r="M38" s="32"/>
      <c r="N38" s="32"/>
      <c r="O38" s="32"/>
      <c r="P38" s="32"/>
    </row>
    <row r="39" spans="2:16" ht="12.75" x14ac:dyDescent="0.2">
      <c r="B39" s="23"/>
      <c r="C39" s="20"/>
      <c r="D39" s="28"/>
      <c r="E39" s="29"/>
      <c r="F39" s="61"/>
      <c r="G39" s="58"/>
      <c r="H39" s="28"/>
      <c r="I39" s="32"/>
      <c r="J39" s="32"/>
      <c r="K39" s="32"/>
      <c r="L39" s="32"/>
      <c r="M39" s="32"/>
      <c r="N39" s="32"/>
      <c r="O39" s="32"/>
      <c r="P39" s="32"/>
    </row>
    <row r="40" spans="2:16" ht="12.75" x14ac:dyDescent="0.2">
      <c r="B40" s="23"/>
      <c r="C40" s="20"/>
      <c r="D40" s="28"/>
      <c r="E40" s="29"/>
      <c r="F40" s="61"/>
      <c r="G40" s="58"/>
      <c r="H40" s="28"/>
      <c r="I40" s="32"/>
      <c r="J40" s="32"/>
      <c r="K40" s="32"/>
      <c r="L40" s="32"/>
      <c r="M40" s="32"/>
      <c r="N40" s="32"/>
      <c r="O40" s="32"/>
      <c r="P40" s="32"/>
    </row>
    <row r="41" spans="2:16" ht="12.75" x14ac:dyDescent="0.2">
      <c r="B41" s="23"/>
      <c r="C41" s="20"/>
      <c r="D41" s="28"/>
      <c r="E41" s="29"/>
      <c r="F41" s="61"/>
      <c r="G41" s="58"/>
      <c r="H41" s="28"/>
      <c r="I41" s="32"/>
      <c r="J41" s="32"/>
      <c r="K41" s="32"/>
      <c r="L41" s="32"/>
      <c r="M41" s="32"/>
      <c r="N41" s="32"/>
      <c r="O41" s="32"/>
      <c r="P41" s="32"/>
    </row>
    <row r="42" spans="2:16" ht="12.75" x14ac:dyDescent="0.2">
      <c r="B42" s="23"/>
      <c r="C42" s="20"/>
      <c r="D42" s="28"/>
      <c r="E42" s="29"/>
      <c r="F42" s="61"/>
      <c r="G42" s="58"/>
      <c r="H42" s="28"/>
      <c r="I42" s="32"/>
      <c r="J42" s="32"/>
      <c r="K42" s="32"/>
      <c r="L42" s="32"/>
      <c r="M42" s="32"/>
      <c r="N42" s="32"/>
      <c r="O42" s="32"/>
      <c r="P42" s="32"/>
    </row>
    <row r="43" spans="2:16" ht="12.75" x14ac:dyDescent="0.2">
      <c r="B43" s="23"/>
      <c r="C43" s="20"/>
      <c r="D43" s="28"/>
      <c r="E43" s="29"/>
      <c r="F43" s="61"/>
      <c r="G43" s="58"/>
      <c r="H43" s="28"/>
      <c r="I43" s="32"/>
      <c r="J43" s="32"/>
      <c r="K43" s="32"/>
      <c r="L43" s="32"/>
      <c r="M43" s="32"/>
      <c r="N43" s="32"/>
      <c r="O43" s="32"/>
      <c r="P43" s="32"/>
    </row>
    <row r="44" spans="2:16" ht="12.75" x14ac:dyDescent="0.2">
      <c r="B44" s="23"/>
      <c r="C44" s="20"/>
      <c r="D44" s="28"/>
      <c r="E44" s="29"/>
      <c r="F44" s="52"/>
      <c r="G44" s="58"/>
      <c r="H44" s="28"/>
      <c r="I44" s="31"/>
      <c r="J44" s="32"/>
      <c r="K44" s="32"/>
      <c r="L44" s="32"/>
      <c r="M44" s="32"/>
      <c r="N44" s="32"/>
      <c r="O44" s="32"/>
      <c r="P44" s="32"/>
    </row>
    <row r="45" spans="2:16" ht="13.9" customHeight="1" x14ac:dyDescent="0.2">
      <c r="B45" s="23"/>
      <c r="C45" s="20"/>
      <c r="D45" s="28"/>
      <c r="E45" s="29"/>
      <c r="F45" s="52"/>
      <c r="G45" s="58"/>
      <c r="H45" s="28"/>
      <c r="I45" s="31"/>
      <c r="J45" s="32"/>
      <c r="K45" s="32"/>
      <c r="L45" s="32"/>
      <c r="M45" s="32"/>
      <c r="N45" s="32"/>
      <c r="O45" s="32"/>
      <c r="P45" s="32"/>
    </row>
    <row r="46" spans="2:16" ht="21.75" customHeight="1" x14ac:dyDescent="0.2">
      <c r="B46" s="163" t="s">
        <v>141</v>
      </c>
      <c r="C46" s="164"/>
      <c r="D46" s="164"/>
      <c r="E46" s="164"/>
      <c r="F46" s="164"/>
      <c r="G46" s="164"/>
      <c r="H46" s="164"/>
      <c r="I46" s="164"/>
      <c r="J46" s="164"/>
      <c r="K46" s="164"/>
      <c r="L46" s="164"/>
      <c r="M46" s="164"/>
      <c r="N46" s="164"/>
      <c r="O46" s="164"/>
      <c r="P46" s="165"/>
    </row>
  </sheetData>
  <mergeCells count="16">
    <mergeCell ref="B4:C4"/>
    <mergeCell ref="G4:I4"/>
    <mergeCell ref="G1:I1"/>
    <mergeCell ref="B2:C2"/>
    <mergeCell ref="G2:I2"/>
    <mergeCell ref="B3:C3"/>
    <mergeCell ref="G3:I3"/>
    <mergeCell ref="B46:P46"/>
    <mergeCell ref="G5:I5"/>
    <mergeCell ref="B7:B8"/>
    <mergeCell ref="C7:C8"/>
    <mergeCell ref="D7:D8"/>
    <mergeCell ref="E7:E8"/>
    <mergeCell ref="F7:F8"/>
    <mergeCell ref="G7:H7"/>
    <mergeCell ref="I7:I8"/>
  </mergeCells>
  <conditionalFormatting sqref="I9:I36 K10:M36">
    <cfRule type="expression" dxfId="169" priority="12">
      <formula>AND(I9&gt;0,$I9="VEN")</formula>
    </cfRule>
  </conditionalFormatting>
  <conditionalFormatting sqref="I9:I43 K10:M36">
    <cfRule type="expression" dxfId="168" priority="11">
      <formula>AND(I9&gt;0,$I9="DTN")</formula>
    </cfRule>
  </conditionalFormatting>
  <conditionalFormatting sqref="I43">
    <cfRule type="expression" dxfId="167" priority="55">
      <formula>AND(I43&gt;0,$I43="VEN")</formula>
    </cfRule>
  </conditionalFormatting>
  <conditionalFormatting sqref="I44:I209">
    <cfRule type="cellIs" dxfId="166" priority="137" operator="equal">
      <formula>"SD"</formula>
    </cfRule>
    <cfRule type="cellIs" dxfId="165" priority="138" operator="equal">
      <formula>"DTN"</formula>
    </cfRule>
    <cfRule type="cellIs" dxfId="164" priority="139" operator="equal">
      <formula>"VEN"</formula>
    </cfRule>
  </conditionalFormatting>
  <conditionalFormatting sqref="I37:J42">
    <cfRule type="expression" dxfId="163" priority="25">
      <formula>AND(I37&gt;0,$I37="VEN")</formula>
    </cfRule>
  </conditionalFormatting>
  <conditionalFormatting sqref="J10:J36">
    <cfRule type="expression" dxfId="162" priority="3">
      <formula>AND(J10&gt;0,$I10="VEN")</formula>
    </cfRule>
  </conditionalFormatting>
  <conditionalFormatting sqref="J10:J45">
    <cfRule type="expression" dxfId="161" priority="1">
      <formula>AND(J10&gt;0,$I10="SD")</formula>
    </cfRule>
    <cfRule type="expression" dxfId="160" priority="2">
      <formula>AND(J10&gt;0,$I10="DTN")</formula>
    </cfRule>
  </conditionalFormatting>
  <conditionalFormatting sqref="J9:M9">
    <cfRule type="expression" dxfId="159" priority="7">
      <formula>AND(J9&gt;0,$I9="SD")</formula>
    </cfRule>
    <cfRule type="expression" dxfId="158" priority="8">
      <formula>AND(J9&gt;0,$I9="DTN")</formula>
    </cfRule>
    <cfRule type="expression" dxfId="157" priority="9">
      <formula>AND(J9&gt;0,$I9="VEN")</formula>
    </cfRule>
  </conditionalFormatting>
  <conditionalFormatting sqref="J5:P6">
    <cfRule type="cellIs" dxfId="156" priority="133" operator="greaterThan">
      <formula>100</formula>
    </cfRule>
  </conditionalFormatting>
  <conditionalFormatting sqref="K10:M36 I9:I43">
    <cfRule type="expression" dxfId="155" priority="10">
      <formula>AND(I9&gt;0,$I9="SD")</formula>
    </cfRule>
  </conditionalFormatting>
  <conditionalFormatting sqref="K37:N44">
    <cfRule type="expression" dxfId="154" priority="41">
      <formula>AND(K37&gt;0,$I37="SD")</formula>
    </cfRule>
  </conditionalFormatting>
  <conditionalFormatting sqref="K43:N44 L43:P45 J46:P209 J43:J45">
    <cfRule type="expression" dxfId="153" priority="136">
      <formula>AND(J43&gt;0,$I43="VEN")</formula>
    </cfRule>
  </conditionalFormatting>
  <conditionalFormatting sqref="K43:N44 L43:P45 J46:P209">
    <cfRule type="expression" dxfId="152" priority="135">
      <formula>AND(J43&gt;0,$I43="DTN")</formula>
    </cfRule>
  </conditionalFormatting>
  <conditionalFormatting sqref="K37:P42">
    <cfRule type="expression" dxfId="151" priority="42">
      <formula>AND(K37&gt;0,$I37="DTN")</formula>
    </cfRule>
    <cfRule type="expression" dxfId="150" priority="43">
      <formula>AND(K37&gt;0,$I37="VEN")</formula>
    </cfRule>
  </conditionalFormatting>
  <conditionalFormatting sqref="L10:L11">
    <cfRule type="expression" dxfId="149" priority="4">
      <formula>AND(L10&gt;0,$I10="SD")</formula>
    </cfRule>
    <cfRule type="expression" dxfId="148" priority="5">
      <formula>AND(L10&gt;0,$I10="DTN")</formula>
    </cfRule>
    <cfRule type="expression" dxfId="147" priority="6">
      <formula>AND(L10&gt;0,$I10="VEN")</formula>
    </cfRule>
  </conditionalFormatting>
  <conditionalFormatting sqref="L43:P45 J46:P209">
    <cfRule type="expression" dxfId="146" priority="134">
      <formula>AND(J43&gt;0,$I43="SD")</formula>
    </cfRule>
  </conditionalFormatting>
  <conditionalFormatting sqref="N9:N36">
    <cfRule type="expression" dxfId="145" priority="13">
      <formula>AND(N9&gt;0,$I9="SD")</formula>
    </cfRule>
    <cfRule type="expression" dxfId="144" priority="14">
      <formula>AND(N9&gt;0,$I9="DTN")</formula>
    </cfRule>
    <cfRule type="expression" dxfId="143" priority="15">
      <formula>AND(N9&gt;0,$I9="VEN")</formula>
    </cfRule>
  </conditionalFormatting>
  <conditionalFormatting sqref="O9:P36">
    <cfRule type="expression" dxfId="142" priority="21">
      <formula>AND(O9&gt;0,$I9="DTN")</formula>
    </cfRule>
    <cfRule type="expression" dxfId="141" priority="22">
      <formula>AND(O9&gt;0,$I9="VEN")</formula>
    </cfRule>
  </conditionalFormatting>
  <conditionalFormatting sqref="O9:P42">
    <cfRule type="expression" dxfId="140" priority="20">
      <formula>AND(O9&gt;0,$I9="SD")</formula>
    </cfRule>
  </conditionalFormatting>
  <conditionalFormatting sqref="O9:P45">
    <cfRule type="expression" dxfId="139" priority="19">
      <formula>AND(O9=0)</formula>
    </cfRule>
  </conditionalFormatting>
  <printOptions horizontalCentered="1"/>
  <pageMargins left="0.39370078740157483" right="0.39370078740157483" top="1.1811023622047245" bottom="0.39370078740157483" header="0" footer="0"/>
  <pageSetup paperSize="9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P70"/>
  <sheetViews>
    <sheetView showGridLines="0" zoomScale="90" zoomScaleNormal="90" workbookViewId="0">
      <pane xSplit="9" ySplit="8" topLeftCell="J9" activePane="bottomRight" state="frozen"/>
      <selection pane="topRight"/>
      <selection pane="bottomLeft"/>
      <selection pane="bottomRight" activeCell="F59" sqref="F59:F60"/>
    </sheetView>
  </sheetViews>
  <sheetFormatPr baseColWidth="10" defaultColWidth="14.42578125" defaultRowHeight="15" customHeight="1" x14ac:dyDescent="0.2"/>
  <cols>
    <col min="1" max="1" width="1.42578125" style="13" customWidth="1"/>
    <col min="2" max="2" width="4.7109375" style="13" customWidth="1"/>
    <col min="3" max="4" width="10.7109375" style="13" customWidth="1"/>
    <col min="5" max="5" width="31" style="16" customWidth="1"/>
    <col min="6" max="6" width="70.85546875" style="13" customWidth="1"/>
    <col min="7" max="8" width="5.5703125" style="13" customWidth="1"/>
    <col min="9" max="9" width="7.42578125" style="13" customWidth="1"/>
    <col min="10" max="16" width="5.7109375" style="13" customWidth="1"/>
    <col min="17" max="16384" width="14.42578125" style="13"/>
  </cols>
  <sheetData>
    <row r="1" spans="1:16" ht="30.75" customHeight="1" x14ac:dyDescent="0.2">
      <c r="A1" s="15" t="s">
        <v>154</v>
      </c>
      <c r="B1" s="30"/>
      <c r="C1" s="16"/>
      <c r="D1" s="16"/>
      <c r="E1" s="15"/>
      <c r="F1" s="16"/>
      <c r="G1" s="156" t="s">
        <v>119</v>
      </c>
      <c r="H1" s="156"/>
      <c r="I1" s="156"/>
      <c r="J1" s="34">
        <v>21</v>
      </c>
      <c r="K1" s="34">
        <v>21</v>
      </c>
      <c r="L1" s="34">
        <v>21</v>
      </c>
      <c r="M1" s="34">
        <v>21</v>
      </c>
      <c r="N1" s="34">
        <v>21</v>
      </c>
      <c r="O1" s="34">
        <v>1</v>
      </c>
      <c r="P1" s="34"/>
    </row>
    <row r="2" spans="1:16" ht="15" customHeight="1" x14ac:dyDescent="0.2">
      <c r="A2" s="16"/>
      <c r="B2" s="159" t="str">
        <f>'0 Control'!B5:F5</f>
        <v>SEMANA 16</v>
      </c>
      <c r="C2" s="159"/>
      <c r="D2" s="16"/>
      <c r="E2" s="17"/>
      <c r="F2" s="16"/>
      <c r="G2" s="156" t="s">
        <v>120</v>
      </c>
      <c r="H2" s="156"/>
      <c r="I2" s="156"/>
      <c r="J2" s="66" t="s">
        <v>23</v>
      </c>
      <c r="K2" s="93">
        <v>4</v>
      </c>
      <c r="L2" s="80">
        <v>2</v>
      </c>
      <c r="M2" s="93">
        <v>4</v>
      </c>
      <c r="N2" s="105"/>
      <c r="O2" s="94"/>
      <c r="P2" s="81"/>
    </row>
    <row r="3" spans="1:16" ht="15" customHeight="1" x14ac:dyDescent="0.2">
      <c r="A3" s="16"/>
      <c r="B3" s="161" t="s">
        <v>121</v>
      </c>
      <c r="C3" s="161"/>
      <c r="D3" s="42">
        <v>5.6</v>
      </c>
      <c r="E3" s="18"/>
      <c r="F3" s="19"/>
      <c r="G3" s="153" t="s">
        <v>122</v>
      </c>
      <c r="H3" s="153"/>
      <c r="I3" s="153"/>
      <c r="J3" s="21">
        <f t="shared" ref="J3:P3" si="0">IF(J1=0, "", $D$3*J1)</f>
        <v>117.6</v>
      </c>
      <c r="K3" s="21">
        <f t="shared" si="0"/>
        <v>117.6</v>
      </c>
      <c r="L3" s="21">
        <f t="shared" si="0"/>
        <v>117.6</v>
      </c>
      <c r="M3" s="21">
        <f t="shared" si="0"/>
        <v>117.6</v>
      </c>
      <c r="N3" s="21">
        <f t="shared" si="0"/>
        <v>117.6</v>
      </c>
      <c r="O3" s="21">
        <f t="shared" si="0"/>
        <v>5.6</v>
      </c>
      <c r="P3" s="21" t="str">
        <f t="shared" si="0"/>
        <v/>
      </c>
    </row>
    <row r="4" spans="1:16" ht="15" customHeight="1" x14ac:dyDescent="0.2">
      <c r="A4" s="16"/>
      <c r="B4" s="151" t="s">
        <v>123</v>
      </c>
      <c r="C4" s="151"/>
      <c r="D4" s="43">
        <f>IF((SUM(J4:P4)/SUM(J3:P3))*100=0, "", (SUM(J4:P4)/SUM(J3:P3))*100)</f>
        <v>73.787061994609161</v>
      </c>
      <c r="E4" s="19"/>
      <c r="F4" s="19"/>
      <c r="G4" s="153" t="s">
        <v>124</v>
      </c>
      <c r="H4" s="153"/>
      <c r="I4" s="153"/>
      <c r="J4" s="22">
        <f t="shared" ref="J4:P4" si="1">IF(J1=0, "", SUM(J9:J69))</f>
        <v>122</v>
      </c>
      <c r="K4" s="22">
        <f t="shared" si="1"/>
        <v>86</v>
      </c>
      <c r="L4" s="22">
        <f t="shared" si="1"/>
        <v>70</v>
      </c>
      <c r="M4" s="22">
        <f t="shared" si="1"/>
        <v>86</v>
      </c>
      <c r="N4" s="22">
        <f t="shared" si="1"/>
        <v>74</v>
      </c>
      <c r="O4" s="22">
        <f t="shared" si="1"/>
        <v>0</v>
      </c>
      <c r="P4" s="22" t="str">
        <f t="shared" si="1"/>
        <v/>
      </c>
    </row>
    <row r="5" spans="1:16" ht="15" customHeight="1" x14ac:dyDescent="0.2">
      <c r="A5" s="37"/>
      <c r="B5" s="38"/>
      <c r="C5" s="17"/>
      <c r="D5" s="17"/>
      <c r="E5" s="17"/>
      <c r="F5" s="17"/>
      <c r="G5" s="140" t="s">
        <v>16</v>
      </c>
      <c r="H5" s="140"/>
      <c r="I5" s="140"/>
      <c r="J5" s="33">
        <f t="shared" ref="J5:P5" si="2">IF(J1=0, "", (J4/J3)*100)</f>
        <v>103.74149659863947</v>
      </c>
      <c r="K5" s="33">
        <f t="shared" si="2"/>
        <v>73.129251700680271</v>
      </c>
      <c r="L5" s="33">
        <f t="shared" si="2"/>
        <v>59.523809523809526</v>
      </c>
      <c r="M5" s="33">
        <f t="shared" si="2"/>
        <v>73.129251700680271</v>
      </c>
      <c r="N5" s="33">
        <f t="shared" si="2"/>
        <v>62.925170068027214</v>
      </c>
      <c r="O5" s="33">
        <f t="shared" si="2"/>
        <v>0</v>
      </c>
      <c r="P5" s="33" t="str">
        <f t="shared" si="2"/>
        <v/>
      </c>
    </row>
    <row r="6" spans="1:16" s="41" customFormat="1" ht="6.75" customHeight="1" x14ac:dyDescent="0.2">
      <c r="A6" s="37"/>
      <c r="B6" s="38"/>
      <c r="C6" s="39"/>
      <c r="D6" s="39"/>
      <c r="E6" s="39"/>
      <c r="F6" s="39"/>
      <c r="G6" s="35"/>
      <c r="H6" s="36"/>
      <c r="I6" s="36"/>
      <c r="J6" s="40"/>
      <c r="K6" s="40"/>
      <c r="L6" s="40"/>
      <c r="M6" s="40"/>
      <c r="N6" s="40"/>
      <c r="O6" s="40"/>
      <c r="P6" s="40"/>
    </row>
    <row r="7" spans="1:16" ht="15" customHeight="1" x14ac:dyDescent="0.2">
      <c r="A7" s="16"/>
      <c r="B7" s="143" t="s">
        <v>25</v>
      </c>
      <c r="C7" s="143" t="s">
        <v>125</v>
      </c>
      <c r="D7" s="143" t="s">
        <v>126</v>
      </c>
      <c r="E7" s="143" t="s">
        <v>155</v>
      </c>
      <c r="F7" s="145" t="s">
        <v>28</v>
      </c>
      <c r="G7" s="147" t="s">
        <v>128</v>
      </c>
      <c r="H7" s="147"/>
      <c r="I7" s="149" t="s">
        <v>129</v>
      </c>
      <c r="J7" s="24" t="s">
        <v>130</v>
      </c>
      <c r="K7" s="24" t="s">
        <v>131</v>
      </c>
      <c r="L7" s="24" t="s">
        <v>132</v>
      </c>
      <c r="M7" s="24" t="s">
        <v>133</v>
      </c>
      <c r="N7" s="24" t="s">
        <v>134</v>
      </c>
      <c r="O7" s="25" t="s">
        <v>135</v>
      </c>
      <c r="P7" s="25" t="s">
        <v>136</v>
      </c>
    </row>
    <row r="8" spans="1:16" ht="15" customHeight="1" x14ac:dyDescent="0.2">
      <c r="A8" s="16"/>
      <c r="B8" s="143"/>
      <c r="C8" s="143"/>
      <c r="D8" s="143"/>
      <c r="E8" s="143"/>
      <c r="F8" s="145"/>
      <c r="G8" s="44" t="s">
        <v>137</v>
      </c>
      <c r="H8" s="44" t="s">
        <v>138</v>
      </c>
      <c r="I8" s="149"/>
      <c r="J8" s="26">
        <f>+'0 Control'!$C$7</f>
        <v>45033</v>
      </c>
      <c r="K8" s="26">
        <f>+'0 Control'!$C$8</f>
        <v>45034</v>
      </c>
      <c r="L8" s="26">
        <f>+'0 Control'!$C$9</f>
        <v>45035</v>
      </c>
      <c r="M8" s="26">
        <f>+'0 Control'!$C$10</f>
        <v>45036</v>
      </c>
      <c r="N8" s="26">
        <f>+'0 Control'!$C$11</f>
        <v>45037</v>
      </c>
      <c r="O8" s="27">
        <f>+'0 Control'!$C$12</f>
        <v>45038</v>
      </c>
      <c r="P8" s="27">
        <f>+'0 Control'!$C$13</f>
        <v>45039</v>
      </c>
    </row>
    <row r="9" spans="1:16" ht="12.75" x14ac:dyDescent="0.2">
      <c r="A9" s="16"/>
      <c r="B9" s="23"/>
      <c r="C9" s="20">
        <v>106524143</v>
      </c>
      <c r="D9" s="99">
        <v>25914461</v>
      </c>
      <c r="E9" s="96"/>
      <c r="F9" s="77" t="s">
        <v>41</v>
      </c>
      <c r="G9" s="28">
        <v>3</v>
      </c>
      <c r="H9" s="28">
        <v>6</v>
      </c>
      <c r="I9" s="32" t="s">
        <v>139</v>
      </c>
      <c r="J9" s="32">
        <f>G9*H9</f>
        <v>18</v>
      </c>
      <c r="K9" s="32"/>
      <c r="L9" s="32"/>
      <c r="M9" s="32"/>
      <c r="N9" s="32"/>
      <c r="O9" s="32"/>
      <c r="P9" s="32"/>
    </row>
    <row r="10" spans="1:16" ht="12.75" x14ac:dyDescent="0.2">
      <c r="A10" s="16"/>
      <c r="B10" s="23"/>
      <c r="C10" s="20">
        <v>106524147</v>
      </c>
      <c r="D10" s="99">
        <v>25914483</v>
      </c>
      <c r="E10" s="97"/>
      <c r="F10" s="84" t="s">
        <v>47</v>
      </c>
      <c r="G10" s="28">
        <v>4</v>
      </c>
      <c r="H10" s="28">
        <v>6</v>
      </c>
      <c r="I10" s="32" t="s">
        <v>139</v>
      </c>
      <c r="J10" s="32">
        <f t="shared" ref="J10:J17" si="3">G10*H10</f>
        <v>24</v>
      </c>
      <c r="K10" s="32"/>
      <c r="L10" s="32"/>
      <c r="M10" s="32"/>
      <c r="N10" s="32"/>
      <c r="O10" s="32"/>
      <c r="P10" s="32"/>
    </row>
    <row r="11" spans="1:16" ht="12.75" x14ac:dyDescent="0.2">
      <c r="A11" s="16"/>
      <c r="B11" s="23"/>
      <c r="C11" s="20">
        <v>106524154</v>
      </c>
      <c r="D11" s="20">
        <v>25914553</v>
      </c>
      <c r="E11" s="97"/>
      <c r="F11" s="84" t="s">
        <v>50</v>
      </c>
      <c r="G11" s="28">
        <v>4</v>
      </c>
      <c r="H11" s="28">
        <v>1</v>
      </c>
      <c r="I11" s="32" t="s">
        <v>139</v>
      </c>
      <c r="J11" s="32">
        <f t="shared" si="3"/>
        <v>4</v>
      </c>
      <c r="K11" s="32"/>
      <c r="L11" s="32"/>
      <c r="M11" s="32"/>
      <c r="N11" s="32"/>
      <c r="O11" s="32"/>
      <c r="P11" s="32"/>
    </row>
    <row r="12" spans="1:16" ht="12.75" x14ac:dyDescent="0.2">
      <c r="A12" s="16"/>
      <c r="B12" s="23"/>
      <c r="C12" s="20">
        <v>106524276</v>
      </c>
      <c r="D12" s="20">
        <v>25914556</v>
      </c>
      <c r="E12" s="97"/>
      <c r="F12" s="85" t="s">
        <v>52</v>
      </c>
      <c r="G12" s="28">
        <v>4</v>
      </c>
      <c r="H12" s="28">
        <v>1</v>
      </c>
      <c r="I12" s="32" t="s">
        <v>139</v>
      </c>
      <c r="J12" s="32">
        <f>G12*H12</f>
        <v>4</v>
      </c>
      <c r="K12" s="32"/>
      <c r="L12" s="32"/>
      <c r="M12" s="32"/>
      <c r="N12" s="32"/>
      <c r="O12" s="32"/>
      <c r="P12" s="32"/>
    </row>
    <row r="13" spans="1:16" ht="12.75" x14ac:dyDescent="0.2">
      <c r="A13" s="16"/>
      <c r="B13" s="23"/>
      <c r="C13" s="20"/>
      <c r="D13" s="99"/>
      <c r="E13" s="97"/>
      <c r="F13" s="84" t="s">
        <v>55</v>
      </c>
      <c r="G13" s="28">
        <v>2</v>
      </c>
      <c r="H13" s="28">
        <v>6</v>
      </c>
      <c r="I13" s="32" t="s">
        <v>139</v>
      </c>
      <c r="J13" s="32">
        <f t="shared" si="3"/>
        <v>12</v>
      </c>
      <c r="K13" s="32"/>
      <c r="L13" s="32"/>
      <c r="M13" s="32"/>
      <c r="N13" s="32"/>
      <c r="O13" s="32"/>
      <c r="P13" s="32"/>
    </row>
    <row r="14" spans="1:16" ht="12.75" x14ac:dyDescent="0.2">
      <c r="A14" s="16"/>
      <c r="B14" s="23"/>
      <c r="C14" s="20">
        <v>106524280</v>
      </c>
      <c r="D14" s="28">
        <v>25914592</v>
      </c>
      <c r="E14" s="87"/>
      <c r="F14" s="84" t="s">
        <v>156</v>
      </c>
      <c r="G14" s="28">
        <v>5</v>
      </c>
      <c r="H14" s="28">
        <v>6</v>
      </c>
      <c r="I14" s="32" t="s">
        <v>139</v>
      </c>
      <c r="J14" s="32">
        <f t="shared" si="3"/>
        <v>30</v>
      </c>
      <c r="K14" s="32"/>
      <c r="L14" s="32"/>
      <c r="M14" s="32"/>
      <c r="N14" s="32"/>
      <c r="O14" s="32"/>
      <c r="P14" s="32"/>
    </row>
    <row r="15" spans="1:16" ht="12.75" customHeight="1" x14ac:dyDescent="0.2">
      <c r="A15" s="16"/>
      <c r="B15" s="23"/>
      <c r="C15" s="20">
        <v>106524292</v>
      </c>
      <c r="D15" s="20">
        <v>25914637</v>
      </c>
      <c r="E15" s="97"/>
      <c r="F15" s="84" t="s">
        <v>157</v>
      </c>
      <c r="G15" s="28">
        <v>5</v>
      </c>
      <c r="H15" s="28">
        <v>6</v>
      </c>
      <c r="I15" s="32" t="s">
        <v>139</v>
      </c>
      <c r="J15" s="32">
        <f t="shared" si="3"/>
        <v>30</v>
      </c>
      <c r="K15" s="32"/>
      <c r="L15" s="32"/>
      <c r="M15" s="32"/>
      <c r="N15" s="32"/>
      <c r="O15" s="32"/>
      <c r="P15" s="32"/>
    </row>
    <row r="16" spans="1:16" ht="12.75" customHeight="1" x14ac:dyDescent="0.2">
      <c r="A16" s="16"/>
      <c r="B16" s="23"/>
      <c r="C16" s="20"/>
      <c r="D16" s="20"/>
      <c r="E16" s="20"/>
      <c r="F16" s="77" t="s">
        <v>158</v>
      </c>
      <c r="G16" s="28"/>
      <c r="H16" s="28"/>
      <c r="I16" s="32" t="s">
        <v>139</v>
      </c>
      <c r="J16" s="32">
        <f t="shared" si="3"/>
        <v>0</v>
      </c>
      <c r="K16" s="32"/>
      <c r="L16" s="32"/>
      <c r="M16" s="32"/>
      <c r="N16" s="32"/>
      <c r="O16" s="32"/>
      <c r="P16" s="32"/>
    </row>
    <row r="17" spans="2:16" ht="12.75" x14ac:dyDescent="0.2">
      <c r="B17" s="23"/>
      <c r="C17" s="20"/>
      <c r="D17" s="20"/>
      <c r="E17" s="20"/>
      <c r="F17" s="84" t="s">
        <v>159</v>
      </c>
      <c r="G17" s="28"/>
      <c r="H17" s="28"/>
      <c r="I17" s="32" t="s">
        <v>139</v>
      </c>
      <c r="J17" s="32">
        <f t="shared" si="3"/>
        <v>0</v>
      </c>
      <c r="K17" s="32"/>
      <c r="L17" s="32"/>
      <c r="M17" s="32"/>
      <c r="N17" s="32"/>
      <c r="O17" s="32"/>
      <c r="P17" s="32"/>
    </row>
    <row r="18" spans="2:16" ht="12.75" x14ac:dyDescent="0.2">
      <c r="B18" s="23"/>
      <c r="C18" s="20">
        <v>106524294</v>
      </c>
      <c r="D18" s="28">
        <v>25914642</v>
      </c>
      <c r="E18" s="87"/>
      <c r="F18" s="61" t="s">
        <v>57</v>
      </c>
      <c r="G18" s="28">
        <v>3</v>
      </c>
      <c r="H18" s="28">
        <v>2</v>
      </c>
      <c r="I18" s="32" t="s">
        <v>139</v>
      </c>
      <c r="J18" s="32"/>
      <c r="K18" s="32">
        <f t="shared" ref="K18:K30" si="4">G18*H18</f>
        <v>6</v>
      </c>
      <c r="L18" s="32"/>
      <c r="M18" s="32"/>
      <c r="N18" s="32"/>
      <c r="O18" s="32"/>
      <c r="P18" s="32"/>
    </row>
    <row r="19" spans="2:16" ht="12.75" x14ac:dyDescent="0.2">
      <c r="B19" s="23"/>
      <c r="C19" s="20">
        <v>106524325</v>
      </c>
      <c r="D19" s="28">
        <v>25914671</v>
      </c>
      <c r="E19" s="87"/>
      <c r="F19" s="75" t="s">
        <v>58</v>
      </c>
      <c r="G19" s="28">
        <v>4</v>
      </c>
      <c r="H19" s="28">
        <v>1</v>
      </c>
      <c r="I19" s="32" t="s">
        <v>160</v>
      </c>
      <c r="J19" s="32"/>
      <c r="K19" s="32">
        <f t="shared" si="4"/>
        <v>4</v>
      </c>
      <c r="L19" s="32"/>
      <c r="M19" s="32"/>
      <c r="N19" s="32"/>
      <c r="O19" s="32"/>
      <c r="P19" s="32"/>
    </row>
    <row r="20" spans="2:16" ht="12.75" x14ac:dyDescent="0.2">
      <c r="B20" s="23"/>
      <c r="C20" s="20">
        <v>106524331</v>
      </c>
      <c r="D20" s="28">
        <v>25914679</v>
      </c>
      <c r="E20" s="87"/>
      <c r="F20" s="75" t="s">
        <v>60</v>
      </c>
      <c r="G20" s="28">
        <v>4</v>
      </c>
      <c r="H20" s="28">
        <v>1</v>
      </c>
      <c r="I20" s="32" t="s">
        <v>160</v>
      </c>
      <c r="J20" s="32"/>
      <c r="K20" s="32">
        <f t="shared" si="4"/>
        <v>4</v>
      </c>
      <c r="L20" s="32"/>
      <c r="M20" s="32"/>
      <c r="N20" s="32"/>
      <c r="O20" s="32"/>
      <c r="P20" s="32"/>
    </row>
    <row r="21" spans="2:16" ht="12.75" x14ac:dyDescent="0.2">
      <c r="B21" s="23"/>
      <c r="C21" s="20">
        <v>106524334</v>
      </c>
      <c r="D21" s="28">
        <v>25914705</v>
      </c>
      <c r="E21" s="87"/>
      <c r="F21" s="75" t="s">
        <v>62</v>
      </c>
      <c r="G21" s="28">
        <v>4</v>
      </c>
      <c r="H21" s="28">
        <v>2</v>
      </c>
      <c r="I21" s="32" t="s">
        <v>160</v>
      </c>
      <c r="J21" s="32"/>
      <c r="K21" s="32">
        <f t="shared" si="4"/>
        <v>8</v>
      </c>
      <c r="L21" s="32"/>
      <c r="M21" s="32"/>
      <c r="N21" s="32"/>
      <c r="O21" s="32"/>
      <c r="P21" s="32"/>
    </row>
    <row r="22" spans="2:16" ht="12.75" x14ac:dyDescent="0.2">
      <c r="B22" s="23"/>
      <c r="C22" s="20"/>
      <c r="D22" s="28"/>
      <c r="E22" s="87"/>
      <c r="F22" s="75" t="s">
        <v>63</v>
      </c>
      <c r="G22" s="28">
        <v>4</v>
      </c>
      <c r="H22" s="28">
        <v>2</v>
      </c>
      <c r="I22" s="32" t="s">
        <v>160</v>
      </c>
      <c r="J22" s="32"/>
      <c r="K22" s="32">
        <f t="shared" si="4"/>
        <v>8</v>
      </c>
      <c r="L22" s="32"/>
      <c r="M22" s="32"/>
      <c r="N22" s="32"/>
      <c r="O22" s="32"/>
      <c r="P22" s="32"/>
    </row>
    <row r="23" spans="2:16" ht="12.75" x14ac:dyDescent="0.2">
      <c r="B23" s="23"/>
      <c r="C23" s="20"/>
      <c r="D23" s="20"/>
      <c r="E23" s="97"/>
      <c r="F23" s="76" t="s">
        <v>64</v>
      </c>
      <c r="G23" s="28">
        <v>4</v>
      </c>
      <c r="H23" s="28">
        <v>2</v>
      </c>
      <c r="I23" s="32" t="s">
        <v>160</v>
      </c>
      <c r="J23" s="32"/>
      <c r="K23" s="32">
        <f t="shared" si="4"/>
        <v>8</v>
      </c>
      <c r="L23" s="32"/>
      <c r="M23" s="32"/>
      <c r="N23" s="32"/>
      <c r="O23" s="32"/>
      <c r="P23" s="32"/>
    </row>
    <row r="24" spans="2:16" ht="25.5" x14ac:dyDescent="0.2">
      <c r="B24" s="23"/>
      <c r="C24" s="20"/>
      <c r="D24" s="20"/>
      <c r="E24" s="96"/>
      <c r="F24" s="76" t="s">
        <v>67</v>
      </c>
      <c r="G24" s="28">
        <v>2</v>
      </c>
      <c r="H24" s="28">
        <v>6</v>
      </c>
      <c r="I24" s="32" t="s">
        <v>160</v>
      </c>
      <c r="J24" s="32"/>
      <c r="K24" s="32">
        <f t="shared" si="4"/>
        <v>12</v>
      </c>
      <c r="L24" s="32"/>
      <c r="M24" s="32"/>
      <c r="N24" s="32"/>
      <c r="O24" s="32"/>
      <c r="P24" s="32"/>
    </row>
    <row r="25" spans="2:16" ht="12.75" x14ac:dyDescent="0.2">
      <c r="B25" s="23"/>
      <c r="C25" s="20"/>
      <c r="D25" s="20"/>
      <c r="E25" s="96"/>
      <c r="F25" s="75" t="s">
        <v>161</v>
      </c>
      <c r="G25" s="28">
        <v>4</v>
      </c>
      <c r="H25" s="28">
        <v>4</v>
      </c>
      <c r="I25" s="32" t="s">
        <v>160</v>
      </c>
      <c r="J25" s="32"/>
      <c r="K25" s="32">
        <f t="shared" si="4"/>
        <v>16</v>
      </c>
      <c r="L25" s="32"/>
      <c r="M25" s="32"/>
      <c r="N25" s="32"/>
      <c r="O25" s="32"/>
      <c r="P25" s="32"/>
    </row>
    <row r="26" spans="2:16" ht="12.75" x14ac:dyDescent="0.2">
      <c r="B26" s="23"/>
      <c r="C26" s="20"/>
      <c r="D26" s="28"/>
      <c r="E26" s="96"/>
      <c r="F26" s="75" t="s">
        <v>162</v>
      </c>
      <c r="G26" s="28">
        <v>5</v>
      </c>
      <c r="H26" s="28">
        <v>4</v>
      </c>
      <c r="I26" s="32" t="s">
        <v>160</v>
      </c>
      <c r="J26" s="32"/>
      <c r="K26" s="32">
        <f t="shared" si="4"/>
        <v>20</v>
      </c>
      <c r="L26" s="32"/>
      <c r="M26" s="32"/>
      <c r="N26" s="32"/>
      <c r="O26" s="32"/>
      <c r="P26" s="32"/>
    </row>
    <row r="27" spans="2:16" ht="12.75" x14ac:dyDescent="0.2">
      <c r="B27" s="23"/>
      <c r="C27" s="20"/>
      <c r="D27" s="20"/>
      <c r="E27" s="20"/>
      <c r="F27" s="61" t="s">
        <v>163</v>
      </c>
      <c r="G27" s="28"/>
      <c r="H27" s="28"/>
      <c r="I27" s="32" t="s">
        <v>160</v>
      </c>
      <c r="J27" s="32"/>
      <c r="K27" s="32">
        <f t="shared" si="4"/>
        <v>0</v>
      </c>
      <c r="L27" s="32"/>
      <c r="M27" s="32"/>
      <c r="N27" s="32"/>
      <c r="O27" s="32"/>
      <c r="P27" s="32"/>
    </row>
    <row r="28" spans="2:16" ht="12.75" x14ac:dyDescent="0.2">
      <c r="B28" s="23"/>
      <c r="C28" s="20"/>
      <c r="D28" s="20"/>
      <c r="E28" s="20"/>
      <c r="F28" s="75" t="s">
        <v>164</v>
      </c>
      <c r="G28" s="28"/>
      <c r="H28" s="28"/>
      <c r="I28" s="32" t="s">
        <v>160</v>
      </c>
      <c r="J28" s="32"/>
      <c r="K28" s="32">
        <f t="shared" si="4"/>
        <v>0</v>
      </c>
      <c r="L28" s="32"/>
      <c r="M28" s="32"/>
      <c r="N28" s="32"/>
      <c r="O28" s="32"/>
      <c r="P28" s="32"/>
    </row>
    <row r="29" spans="2:16" ht="13.5" customHeight="1" x14ac:dyDescent="0.2">
      <c r="B29" s="23"/>
      <c r="C29" s="20"/>
      <c r="D29" s="20"/>
      <c r="E29" s="20"/>
      <c r="F29" s="75" t="s">
        <v>165</v>
      </c>
      <c r="G29" s="28"/>
      <c r="H29" s="28"/>
      <c r="I29" s="32" t="s">
        <v>160</v>
      </c>
      <c r="J29" s="32"/>
      <c r="K29" s="32">
        <f t="shared" si="4"/>
        <v>0</v>
      </c>
      <c r="L29" s="32"/>
      <c r="M29" s="32"/>
      <c r="N29" s="32"/>
      <c r="O29" s="32"/>
      <c r="P29" s="32"/>
    </row>
    <row r="30" spans="2:16" ht="13.5" customHeight="1" x14ac:dyDescent="0.2">
      <c r="B30" s="23"/>
      <c r="C30" s="20"/>
      <c r="D30" s="28"/>
      <c r="E30" s="28"/>
      <c r="F30" s="110" t="s">
        <v>166</v>
      </c>
      <c r="G30" s="28"/>
      <c r="H30" s="28"/>
      <c r="I30" s="32" t="s">
        <v>160</v>
      </c>
      <c r="J30" s="32"/>
      <c r="K30" s="32">
        <f t="shared" si="4"/>
        <v>0</v>
      </c>
      <c r="L30" s="32"/>
      <c r="M30" s="32"/>
      <c r="N30" s="32"/>
      <c r="O30" s="32"/>
      <c r="P30" s="32"/>
    </row>
    <row r="31" spans="2:16" ht="12.95" customHeight="1" x14ac:dyDescent="0.2">
      <c r="B31" s="23"/>
      <c r="C31" s="20"/>
      <c r="D31" s="28"/>
      <c r="E31" s="87"/>
      <c r="F31" s="77" t="s">
        <v>70</v>
      </c>
      <c r="G31" s="28">
        <v>4</v>
      </c>
      <c r="H31" s="28">
        <v>1</v>
      </c>
      <c r="I31" s="32" t="s">
        <v>139</v>
      </c>
      <c r="J31" s="32"/>
      <c r="K31" s="32"/>
      <c r="L31" s="32">
        <f t="shared" ref="L31:L42" si="5">G31*H31</f>
        <v>4</v>
      </c>
      <c r="M31" s="32"/>
      <c r="N31" s="32"/>
      <c r="O31" s="32"/>
      <c r="P31" s="32"/>
    </row>
    <row r="32" spans="2:16" ht="12.95" customHeight="1" x14ac:dyDescent="0.2">
      <c r="B32" s="23"/>
      <c r="C32" s="20"/>
      <c r="D32" s="28"/>
      <c r="E32" s="87"/>
      <c r="F32" s="84" t="s">
        <v>71</v>
      </c>
      <c r="G32" s="28">
        <v>4</v>
      </c>
      <c r="H32" s="28">
        <v>1</v>
      </c>
      <c r="I32" s="32" t="s">
        <v>160</v>
      </c>
      <c r="J32" s="32"/>
      <c r="K32" s="32"/>
      <c r="L32" s="32">
        <f t="shared" si="5"/>
        <v>4</v>
      </c>
      <c r="M32" s="32"/>
      <c r="N32" s="32"/>
      <c r="O32" s="32"/>
      <c r="P32" s="32"/>
    </row>
    <row r="33" spans="2:16" ht="12.95" customHeight="1" x14ac:dyDescent="0.2">
      <c r="B33" s="23"/>
      <c r="C33" s="20"/>
      <c r="D33" s="28"/>
      <c r="E33" s="87"/>
      <c r="F33" s="84" t="s">
        <v>73</v>
      </c>
      <c r="G33" s="28">
        <v>4</v>
      </c>
      <c r="H33" s="28">
        <v>2</v>
      </c>
      <c r="I33" s="32" t="s">
        <v>160</v>
      </c>
      <c r="J33" s="32"/>
      <c r="K33" s="32"/>
      <c r="L33" s="32">
        <f t="shared" si="5"/>
        <v>8</v>
      </c>
      <c r="M33" s="32"/>
      <c r="N33" s="32"/>
      <c r="O33" s="32"/>
      <c r="P33" s="32"/>
    </row>
    <row r="34" spans="2:16" ht="12.95" customHeight="1" x14ac:dyDescent="0.2">
      <c r="B34" s="23"/>
      <c r="C34" s="20"/>
      <c r="D34" s="28"/>
      <c r="E34" s="87"/>
      <c r="F34" s="84" t="s">
        <v>75</v>
      </c>
      <c r="G34" s="28">
        <v>4</v>
      </c>
      <c r="H34" s="28">
        <v>1</v>
      </c>
      <c r="I34" s="32" t="s">
        <v>160</v>
      </c>
      <c r="J34" s="32"/>
      <c r="K34" s="32"/>
      <c r="L34" s="32">
        <f t="shared" si="5"/>
        <v>4</v>
      </c>
      <c r="M34" s="32"/>
      <c r="N34" s="32"/>
      <c r="O34" s="32"/>
      <c r="P34" s="32"/>
    </row>
    <row r="35" spans="2:16" ht="12.95" customHeight="1" x14ac:dyDescent="0.2">
      <c r="B35" s="23"/>
      <c r="C35" s="20"/>
      <c r="D35" s="99"/>
      <c r="E35" s="87"/>
      <c r="F35" s="85" t="s">
        <v>77</v>
      </c>
      <c r="G35" s="28">
        <v>4</v>
      </c>
      <c r="H35" s="28">
        <v>1</v>
      </c>
      <c r="I35" s="32" t="s">
        <v>160</v>
      </c>
      <c r="J35" s="32"/>
      <c r="K35" s="32"/>
      <c r="L35" s="32">
        <f t="shared" si="5"/>
        <v>4</v>
      </c>
      <c r="M35" s="32"/>
      <c r="N35" s="32"/>
      <c r="O35" s="32"/>
      <c r="P35" s="32"/>
    </row>
    <row r="36" spans="2:16" ht="12.95" customHeight="1" x14ac:dyDescent="0.2">
      <c r="B36" s="23"/>
      <c r="C36" s="20"/>
      <c r="D36" s="98"/>
      <c r="E36" s="87"/>
      <c r="F36" s="84" t="s">
        <v>80</v>
      </c>
      <c r="G36" s="28">
        <v>2</v>
      </c>
      <c r="H36" s="28">
        <v>6</v>
      </c>
      <c r="I36" s="32" t="s">
        <v>160</v>
      </c>
      <c r="J36" s="32"/>
      <c r="K36" s="32"/>
      <c r="L36" s="32">
        <f t="shared" si="5"/>
        <v>12</v>
      </c>
      <c r="M36" s="32"/>
      <c r="N36" s="32"/>
      <c r="O36" s="32"/>
      <c r="P36" s="32"/>
    </row>
    <row r="37" spans="2:16" ht="12.95" customHeight="1" x14ac:dyDescent="0.2">
      <c r="B37" s="23"/>
      <c r="C37" s="20"/>
      <c r="D37" s="28"/>
      <c r="E37" s="87"/>
      <c r="F37" s="84" t="s">
        <v>83</v>
      </c>
      <c r="G37" s="28">
        <v>2</v>
      </c>
      <c r="H37" s="28">
        <v>2</v>
      </c>
      <c r="I37" s="32" t="s">
        <v>160</v>
      </c>
      <c r="J37" s="32"/>
      <c r="K37" s="32"/>
      <c r="L37" s="32">
        <f t="shared" si="5"/>
        <v>4</v>
      </c>
      <c r="M37" s="32"/>
      <c r="N37" s="32"/>
      <c r="O37" s="32"/>
      <c r="P37" s="32"/>
    </row>
    <row r="38" spans="2:16" ht="12.95" customHeight="1" x14ac:dyDescent="0.2">
      <c r="B38" s="23"/>
      <c r="C38" s="20"/>
      <c r="D38" s="28"/>
      <c r="E38" s="87"/>
      <c r="F38" s="84" t="s">
        <v>167</v>
      </c>
      <c r="G38" s="28">
        <v>5</v>
      </c>
      <c r="H38" s="28">
        <v>2</v>
      </c>
      <c r="I38" s="32" t="s">
        <v>160</v>
      </c>
      <c r="J38" s="32"/>
      <c r="K38" s="32"/>
      <c r="L38" s="32">
        <f t="shared" si="5"/>
        <v>10</v>
      </c>
      <c r="M38" s="32"/>
      <c r="N38" s="32"/>
      <c r="O38" s="32"/>
      <c r="P38" s="32"/>
    </row>
    <row r="39" spans="2:16" ht="12.95" customHeight="1" x14ac:dyDescent="0.2">
      <c r="B39" s="23"/>
      <c r="C39" s="20"/>
      <c r="D39" s="28"/>
      <c r="E39" s="87"/>
      <c r="F39" s="84" t="s">
        <v>168</v>
      </c>
      <c r="G39" s="28">
        <v>5</v>
      </c>
      <c r="H39" s="28">
        <v>4</v>
      </c>
      <c r="I39" s="32" t="s">
        <v>160</v>
      </c>
      <c r="J39" s="32"/>
      <c r="K39" s="32"/>
      <c r="L39" s="32">
        <f t="shared" si="5"/>
        <v>20</v>
      </c>
      <c r="M39" s="32"/>
      <c r="N39" s="32"/>
      <c r="O39" s="32"/>
      <c r="P39" s="32"/>
    </row>
    <row r="40" spans="2:16" ht="12.95" customHeight="1" x14ac:dyDescent="0.2">
      <c r="B40" s="23"/>
      <c r="C40" s="20"/>
      <c r="D40" s="20"/>
      <c r="E40" s="20"/>
      <c r="F40" s="77" t="s">
        <v>169</v>
      </c>
      <c r="G40" s="28"/>
      <c r="H40" s="28"/>
      <c r="I40" s="32" t="s">
        <v>160</v>
      </c>
      <c r="J40" s="32"/>
      <c r="K40" s="32"/>
      <c r="L40" s="32">
        <f t="shared" si="5"/>
        <v>0</v>
      </c>
      <c r="M40" s="32"/>
      <c r="N40" s="32"/>
      <c r="O40" s="32"/>
      <c r="P40" s="32"/>
    </row>
    <row r="41" spans="2:16" ht="12.95" customHeight="1" x14ac:dyDescent="0.2">
      <c r="B41" s="23"/>
      <c r="C41" s="20"/>
      <c r="D41" s="20"/>
      <c r="E41" s="20"/>
      <c r="F41" s="84" t="s">
        <v>170</v>
      </c>
      <c r="G41" s="28"/>
      <c r="H41" s="28"/>
      <c r="I41" s="32" t="s">
        <v>139</v>
      </c>
      <c r="J41" s="32"/>
      <c r="K41" s="32"/>
      <c r="L41" s="32">
        <f t="shared" si="5"/>
        <v>0</v>
      </c>
      <c r="M41" s="32"/>
      <c r="N41" s="32"/>
      <c r="O41" s="32"/>
      <c r="P41" s="32"/>
    </row>
    <row r="42" spans="2:16" ht="12.95" customHeight="1" x14ac:dyDescent="0.2">
      <c r="B42" s="23"/>
      <c r="C42" s="20"/>
      <c r="D42" s="20"/>
      <c r="E42" s="20"/>
      <c r="F42" s="84" t="s">
        <v>171</v>
      </c>
      <c r="G42" s="28"/>
      <c r="H42" s="28"/>
      <c r="I42" s="32" t="s">
        <v>160</v>
      </c>
      <c r="J42" s="32"/>
      <c r="K42" s="32"/>
      <c r="L42" s="32">
        <f t="shared" si="5"/>
        <v>0</v>
      </c>
      <c r="M42" s="32"/>
      <c r="N42" s="32"/>
      <c r="O42" s="32"/>
      <c r="P42" s="32"/>
    </row>
    <row r="43" spans="2:16" ht="12.95" customHeight="1" x14ac:dyDescent="0.2">
      <c r="B43" s="23"/>
      <c r="C43" s="20"/>
      <c r="D43" s="28"/>
      <c r="E43" s="87"/>
      <c r="F43" s="61" t="s">
        <v>57</v>
      </c>
      <c r="G43" s="28">
        <v>3</v>
      </c>
      <c r="H43" s="28">
        <v>2</v>
      </c>
      <c r="I43" s="32" t="s">
        <v>139</v>
      </c>
      <c r="J43" s="32"/>
      <c r="K43" s="32"/>
      <c r="L43" s="32"/>
      <c r="M43" s="32">
        <f t="shared" ref="M43:M52" si="6">G43*H43</f>
        <v>6</v>
      </c>
      <c r="N43" s="32"/>
      <c r="O43" s="32"/>
      <c r="P43" s="32"/>
    </row>
    <row r="44" spans="2:16" ht="12.95" customHeight="1" x14ac:dyDescent="0.2">
      <c r="B44" s="23"/>
      <c r="C44" s="20"/>
      <c r="D44" s="28"/>
      <c r="E44" s="87"/>
      <c r="F44" s="75" t="s">
        <v>85</v>
      </c>
      <c r="G44" s="28">
        <v>4</v>
      </c>
      <c r="H44" s="28">
        <v>2</v>
      </c>
      <c r="I44" s="32" t="s">
        <v>160</v>
      </c>
      <c r="J44" s="32"/>
      <c r="K44" s="32"/>
      <c r="L44" s="32"/>
      <c r="M44" s="32">
        <f t="shared" si="6"/>
        <v>8</v>
      </c>
      <c r="N44" s="32"/>
      <c r="O44" s="32"/>
      <c r="P44" s="32"/>
    </row>
    <row r="45" spans="2:16" ht="12.95" customHeight="1" x14ac:dyDescent="0.2">
      <c r="B45" s="23"/>
      <c r="C45" s="20"/>
      <c r="D45" s="28"/>
      <c r="E45" s="87"/>
      <c r="F45" s="75" t="s">
        <v>87</v>
      </c>
      <c r="G45" s="28">
        <v>4</v>
      </c>
      <c r="H45" s="28">
        <v>1</v>
      </c>
      <c r="I45" s="32" t="s">
        <v>160</v>
      </c>
      <c r="J45" s="32"/>
      <c r="K45" s="32"/>
      <c r="L45" s="32"/>
      <c r="M45" s="32">
        <f t="shared" si="6"/>
        <v>4</v>
      </c>
      <c r="N45" s="32"/>
      <c r="O45" s="32"/>
      <c r="P45" s="32"/>
    </row>
    <row r="46" spans="2:16" ht="12.95" customHeight="1" x14ac:dyDescent="0.2">
      <c r="B46" s="23"/>
      <c r="C46" s="20"/>
      <c r="D46" s="28"/>
      <c r="E46" s="87"/>
      <c r="F46" s="75" t="s">
        <v>89</v>
      </c>
      <c r="G46" s="28">
        <v>4</v>
      </c>
      <c r="H46" s="28">
        <v>1</v>
      </c>
      <c r="I46" s="32" t="s">
        <v>160</v>
      </c>
      <c r="J46" s="32"/>
      <c r="K46" s="32"/>
      <c r="L46" s="32"/>
      <c r="M46" s="32">
        <f t="shared" si="6"/>
        <v>4</v>
      </c>
      <c r="N46" s="32"/>
      <c r="O46" s="32"/>
      <c r="P46" s="32"/>
    </row>
    <row r="47" spans="2:16" ht="12.95" customHeight="1" x14ac:dyDescent="0.2">
      <c r="B47" s="23"/>
      <c r="C47" s="20"/>
      <c r="D47" s="28"/>
      <c r="E47" s="87"/>
      <c r="F47" s="75" t="s">
        <v>90</v>
      </c>
      <c r="G47" s="28">
        <v>4</v>
      </c>
      <c r="H47" s="28">
        <v>2</v>
      </c>
      <c r="I47" s="32" t="s">
        <v>160</v>
      </c>
      <c r="J47" s="32"/>
      <c r="K47" s="32"/>
      <c r="L47" s="32"/>
      <c r="M47" s="32">
        <f t="shared" si="6"/>
        <v>8</v>
      </c>
      <c r="N47" s="32"/>
      <c r="O47" s="32"/>
      <c r="P47" s="32"/>
    </row>
    <row r="48" spans="2:16" ht="12.95" customHeight="1" x14ac:dyDescent="0.2">
      <c r="B48" s="23"/>
      <c r="C48" s="20"/>
      <c r="D48" s="28"/>
      <c r="E48" s="87"/>
      <c r="F48" s="76" t="s">
        <v>91</v>
      </c>
      <c r="G48" s="28">
        <v>4</v>
      </c>
      <c r="H48" s="28">
        <v>2</v>
      </c>
      <c r="I48" s="32" t="s">
        <v>160</v>
      </c>
      <c r="J48" s="32"/>
      <c r="K48" s="32"/>
      <c r="L48" s="32"/>
      <c r="M48" s="32">
        <f t="shared" si="6"/>
        <v>8</v>
      </c>
      <c r="N48" s="32"/>
      <c r="O48" s="32"/>
      <c r="P48" s="32"/>
    </row>
    <row r="49" spans="2:16" ht="12.95" customHeight="1" x14ac:dyDescent="0.2">
      <c r="B49" s="23"/>
      <c r="C49" s="20"/>
      <c r="D49" s="28"/>
      <c r="E49" s="87"/>
      <c r="F49" s="75" t="s">
        <v>172</v>
      </c>
      <c r="G49" s="28">
        <v>2</v>
      </c>
      <c r="H49" s="28">
        <v>6</v>
      </c>
      <c r="I49" s="32" t="s">
        <v>160</v>
      </c>
      <c r="J49" s="32"/>
      <c r="K49" s="32"/>
      <c r="L49" s="32"/>
      <c r="M49" s="32">
        <f t="shared" si="6"/>
        <v>12</v>
      </c>
      <c r="N49" s="32"/>
      <c r="O49" s="32"/>
      <c r="P49" s="32"/>
    </row>
    <row r="50" spans="2:16" ht="12.95" customHeight="1" x14ac:dyDescent="0.2">
      <c r="B50" s="23"/>
      <c r="C50" s="20"/>
      <c r="D50" s="28"/>
      <c r="E50" s="87"/>
      <c r="F50" s="75" t="s">
        <v>173</v>
      </c>
      <c r="G50" s="28"/>
      <c r="H50" s="28"/>
      <c r="I50" s="32"/>
      <c r="J50" s="32"/>
      <c r="K50" s="32"/>
      <c r="L50" s="32"/>
      <c r="M50" s="32">
        <f t="shared" si="6"/>
        <v>0</v>
      </c>
      <c r="N50" s="32"/>
      <c r="O50" s="32"/>
      <c r="P50" s="32"/>
    </row>
    <row r="51" spans="2:16" ht="12.95" customHeight="1" x14ac:dyDescent="0.2">
      <c r="B51" s="23"/>
      <c r="C51" s="20"/>
      <c r="D51" s="28"/>
      <c r="E51" s="87"/>
      <c r="F51" s="75" t="s">
        <v>174</v>
      </c>
      <c r="G51" s="28">
        <v>5</v>
      </c>
      <c r="H51" s="28">
        <v>4</v>
      </c>
      <c r="I51" s="32" t="s">
        <v>160</v>
      </c>
      <c r="J51" s="32"/>
      <c r="K51" s="32"/>
      <c r="L51" s="32"/>
      <c r="M51" s="32">
        <f t="shared" si="6"/>
        <v>20</v>
      </c>
      <c r="N51" s="32"/>
      <c r="O51" s="32"/>
      <c r="P51" s="32"/>
    </row>
    <row r="52" spans="2:16" ht="12.95" customHeight="1" x14ac:dyDescent="0.2">
      <c r="B52" s="23"/>
      <c r="C52" s="20"/>
      <c r="D52" s="28"/>
      <c r="E52" s="87"/>
      <c r="F52" s="75" t="s">
        <v>175</v>
      </c>
      <c r="G52" s="28">
        <v>4</v>
      </c>
      <c r="H52" s="28">
        <v>4</v>
      </c>
      <c r="I52" s="32" t="s">
        <v>160</v>
      </c>
      <c r="J52" s="32"/>
      <c r="K52" s="32"/>
      <c r="L52" s="32"/>
      <c r="M52" s="32">
        <f t="shared" si="6"/>
        <v>16</v>
      </c>
      <c r="N52" s="32"/>
      <c r="O52" s="32"/>
      <c r="P52" s="32"/>
    </row>
    <row r="53" spans="2:16" ht="12.95" customHeight="1" x14ac:dyDescent="0.2">
      <c r="B53" s="23"/>
      <c r="C53" s="20"/>
      <c r="D53" s="20"/>
      <c r="E53" s="20"/>
      <c r="F53" s="75" t="s">
        <v>176</v>
      </c>
      <c r="G53" s="28"/>
      <c r="H53" s="28"/>
      <c r="I53" s="32" t="s">
        <v>160</v>
      </c>
      <c r="J53" s="32"/>
      <c r="K53" s="32"/>
      <c r="L53" s="32"/>
      <c r="M53" s="32">
        <f t="shared" ref="M53:M55" si="7">G53*H53</f>
        <v>0</v>
      </c>
      <c r="N53" s="32"/>
      <c r="O53" s="32"/>
      <c r="P53" s="32"/>
    </row>
    <row r="54" spans="2:16" ht="12.95" customHeight="1" x14ac:dyDescent="0.2">
      <c r="B54" s="23"/>
      <c r="C54" s="20"/>
      <c r="D54" s="20"/>
      <c r="E54" s="20"/>
      <c r="F54" s="75" t="s">
        <v>177</v>
      </c>
      <c r="G54" s="28"/>
      <c r="H54" s="28"/>
      <c r="I54" s="32" t="s">
        <v>160</v>
      </c>
      <c r="J54" s="32"/>
      <c r="K54" s="32"/>
      <c r="L54" s="32"/>
      <c r="M54" s="32">
        <f t="shared" si="7"/>
        <v>0</v>
      </c>
      <c r="N54" s="32"/>
      <c r="O54" s="32"/>
      <c r="P54" s="32"/>
    </row>
    <row r="55" spans="2:16" ht="12.95" customHeight="1" x14ac:dyDescent="0.2">
      <c r="B55" s="23"/>
      <c r="C55" s="20"/>
      <c r="D55" s="28"/>
      <c r="E55" s="87"/>
      <c r="F55" s="75" t="s">
        <v>178</v>
      </c>
      <c r="G55" s="28"/>
      <c r="H55" s="28"/>
      <c r="I55" s="32" t="s">
        <v>160</v>
      </c>
      <c r="J55" s="32"/>
      <c r="K55" s="32"/>
      <c r="L55" s="32"/>
      <c r="M55" s="32">
        <f t="shared" si="7"/>
        <v>0</v>
      </c>
      <c r="N55" s="32"/>
      <c r="O55" s="32"/>
      <c r="P55" s="32"/>
    </row>
    <row r="56" spans="2:16" ht="12.95" customHeight="1" x14ac:dyDescent="0.2">
      <c r="B56" s="23"/>
      <c r="C56" s="20"/>
      <c r="D56" s="28"/>
      <c r="E56" s="87"/>
      <c r="F56" s="110" t="s">
        <v>166</v>
      </c>
      <c r="G56" s="28"/>
      <c r="H56" s="28"/>
      <c r="I56" s="32" t="s">
        <v>160</v>
      </c>
      <c r="J56" s="32"/>
      <c r="K56" s="32"/>
      <c r="L56" s="32"/>
      <c r="M56" s="32">
        <f>G56*H56</f>
        <v>0</v>
      </c>
      <c r="N56" s="32"/>
      <c r="O56" s="32"/>
      <c r="P56" s="32"/>
    </row>
    <row r="57" spans="2:16" ht="12.95" customHeight="1" x14ac:dyDescent="0.2">
      <c r="B57" s="23"/>
      <c r="C57" s="20"/>
      <c r="D57" s="28"/>
      <c r="E57" s="87"/>
      <c r="F57" s="77" t="s">
        <v>70</v>
      </c>
      <c r="G57" s="28">
        <v>2</v>
      </c>
      <c r="H57" s="28">
        <v>6</v>
      </c>
      <c r="I57" s="32" t="s">
        <v>139</v>
      </c>
      <c r="J57" s="32"/>
      <c r="K57" s="32"/>
      <c r="L57" s="32"/>
      <c r="M57" s="32"/>
      <c r="N57" s="32">
        <f t="shared" ref="N57:N64" si="8">G57*H57</f>
        <v>12</v>
      </c>
      <c r="O57" s="32"/>
      <c r="P57" s="32"/>
    </row>
    <row r="58" spans="2:16" ht="12.95" customHeight="1" x14ac:dyDescent="0.2">
      <c r="B58" s="23"/>
      <c r="C58" s="20"/>
      <c r="D58" s="28"/>
      <c r="E58" s="87"/>
      <c r="F58" s="84" t="s">
        <v>47</v>
      </c>
      <c r="G58" s="28">
        <v>4</v>
      </c>
      <c r="H58" s="28">
        <v>3</v>
      </c>
      <c r="I58" s="32" t="s">
        <v>139</v>
      </c>
      <c r="J58" s="32"/>
      <c r="K58" s="32"/>
      <c r="L58" s="32"/>
      <c r="M58" s="32"/>
      <c r="N58" s="32">
        <f t="shared" si="8"/>
        <v>12</v>
      </c>
      <c r="O58" s="32"/>
      <c r="P58" s="32"/>
    </row>
    <row r="59" spans="2:16" ht="12.95" customHeight="1" x14ac:dyDescent="0.2">
      <c r="B59" s="23"/>
      <c r="C59" s="20"/>
      <c r="D59" s="28"/>
      <c r="E59" s="87"/>
      <c r="F59" s="84" t="s">
        <v>97</v>
      </c>
      <c r="G59" s="28">
        <v>4</v>
      </c>
      <c r="H59" s="28">
        <v>1</v>
      </c>
      <c r="I59" s="32" t="s">
        <v>139</v>
      </c>
      <c r="J59" s="32"/>
      <c r="K59" s="32"/>
      <c r="L59" s="32"/>
      <c r="M59" s="32"/>
      <c r="N59" s="32">
        <f t="shared" si="8"/>
        <v>4</v>
      </c>
      <c r="O59" s="32"/>
      <c r="P59" s="32"/>
    </row>
    <row r="60" spans="2:16" ht="12.95" customHeight="1" x14ac:dyDescent="0.2">
      <c r="B60" s="23"/>
      <c r="C60" s="20"/>
      <c r="D60" s="28"/>
      <c r="E60" s="87"/>
      <c r="F60" s="85" t="s">
        <v>98</v>
      </c>
      <c r="G60" s="28">
        <v>4</v>
      </c>
      <c r="H60" s="28">
        <v>1</v>
      </c>
      <c r="I60" s="32" t="s">
        <v>139</v>
      </c>
      <c r="J60" s="32"/>
      <c r="K60" s="32"/>
      <c r="L60" s="32"/>
      <c r="M60" s="32"/>
      <c r="N60" s="32">
        <f t="shared" si="8"/>
        <v>4</v>
      </c>
      <c r="O60" s="32"/>
      <c r="P60" s="32"/>
    </row>
    <row r="61" spans="2:16" ht="12.95" customHeight="1" x14ac:dyDescent="0.2">
      <c r="B61" s="23"/>
      <c r="C61" s="20"/>
      <c r="D61" s="28"/>
      <c r="E61" s="87"/>
      <c r="F61" s="84" t="s">
        <v>101</v>
      </c>
      <c r="G61" s="28">
        <v>2</v>
      </c>
      <c r="H61" s="28">
        <v>6</v>
      </c>
      <c r="I61" s="32" t="s">
        <v>139</v>
      </c>
      <c r="J61" s="32"/>
      <c r="K61" s="32"/>
      <c r="L61" s="32"/>
      <c r="M61" s="32"/>
      <c r="N61" s="32">
        <f t="shared" si="8"/>
        <v>12</v>
      </c>
      <c r="O61" s="32"/>
      <c r="P61" s="32"/>
    </row>
    <row r="62" spans="2:16" ht="12.95" customHeight="1" x14ac:dyDescent="0.2">
      <c r="B62" s="23"/>
      <c r="C62" s="20"/>
      <c r="D62" s="28"/>
      <c r="E62" s="87"/>
      <c r="F62" s="84" t="s">
        <v>179</v>
      </c>
      <c r="G62" s="28">
        <v>5</v>
      </c>
      <c r="H62" s="28">
        <v>6</v>
      </c>
      <c r="I62" s="32" t="s">
        <v>139</v>
      </c>
      <c r="J62" s="32"/>
      <c r="K62" s="32"/>
      <c r="L62" s="32"/>
      <c r="M62" s="32"/>
      <c r="N62" s="32">
        <f t="shared" si="8"/>
        <v>30</v>
      </c>
      <c r="O62" s="32"/>
      <c r="P62" s="32"/>
    </row>
    <row r="63" spans="2:16" ht="12.95" customHeight="1" x14ac:dyDescent="0.2">
      <c r="B63" s="23"/>
      <c r="C63" s="20"/>
      <c r="D63" s="28"/>
      <c r="E63" s="87"/>
      <c r="F63" s="77" t="s">
        <v>180</v>
      </c>
      <c r="G63" s="28"/>
      <c r="H63" s="28"/>
      <c r="I63" s="32" t="s">
        <v>139</v>
      </c>
      <c r="J63" s="32"/>
      <c r="K63" s="32"/>
      <c r="L63" s="32"/>
      <c r="M63" s="32"/>
      <c r="N63" s="32">
        <f t="shared" si="8"/>
        <v>0</v>
      </c>
      <c r="O63" s="32"/>
      <c r="P63" s="32"/>
    </row>
    <row r="64" spans="2:16" ht="12.95" customHeight="1" x14ac:dyDescent="0.2">
      <c r="B64" s="23"/>
      <c r="C64" s="20"/>
      <c r="D64" s="28"/>
      <c r="E64" s="87"/>
      <c r="F64" s="84" t="s">
        <v>181</v>
      </c>
      <c r="G64" s="28"/>
      <c r="H64" s="28"/>
      <c r="I64" s="32" t="s">
        <v>139</v>
      </c>
      <c r="J64" s="32"/>
      <c r="K64" s="32"/>
      <c r="L64" s="32"/>
      <c r="M64" s="32"/>
      <c r="N64" s="32">
        <f t="shared" si="8"/>
        <v>0</v>
      </c>
      <c r="O64" s="32"/>
      <c r="P64" s="32"/>
    </row>
    <row r="65" spans="2:16" ht="12.95" customHeight="1" x14ac:dyDescent="0.2">
      <c r="B65" s="23"/>
      <c r="C65" s="20"/>
      <c r="D65" s="28"/>
      <c r="E65" s="87"/>
      <c r="F65" s="75"/>
      <c r="G65" s="28"/>
      <c r="H65" s="28"/>
      <c r="I65" s="32"/>
      <c r="J65" s="32"/>
      <c r="K65" s="32"/>
      <c r="L65" s="32"/>
      <c r="M65" s="32"/>
      <c r="N65" s="32"/>
      <c r="O65" s="32"/>
      <c r="P65" s="32"/>
    </row>
    <row r="70" spans="2:16" ht="21.75" customHeight="1" x14ac:dyDescent="0.2">
      <c r="B70" s="163" t="s">
        <v>141</v>
      </c>
      <c r="C70" s="164"/>
      <c r="D70" s="164"/>
      <c r="E70" s="164"/>
      <c r="F70" s="164"/>
      <c r="G70" s="164"/>
      <c r="H70" s="164"/>
      <c r="I70" s="164"/>
      <c r="J70" s="164"/>
      <c r="K70" s="164"/>
      <c r="L70" s="164"/>
      <c r="M70" s="164"/>
      <c r="N70" s="164"/>
      <c r="O70" s="164"/>
      <c r="P70" s="165"/>
    </row>
  </sheetData>
  <mergeCells count="16">
    <mergeCell ref="B4:C4"/>
    <mergeCell ref="G4:I4"/>
    <mergeCell ref="G1:I1"/>
    <mergeCell ref="B2:C2"/>
    <mergeCell ref="G2:I2"/>
    <mergeCell ref="B3:C3"/>
    <mergeCell ref="G3:I3"/>
    <mergeCell ref="B70:P70"/>
    <mergeCell ref="G5:I5"/>
    <mergeCell ref="B7:B8"/>
    <mergeCell ref="C7:C8"/>
    <mergeCell ref="D7:D8"/>
    <mergeCell ref="E7:E8"/>
    <mergeCell ref="F7:F8"/>
    <mergeCell ref="G7:H7"/>
    <mergeCell ref="I7:I8"/>
  </mergeCells>
  <conditionalFormatting sqref="I70:I233">
    <cfRule type="cellIs" dxfId="138" priority="119" operator="equal">
      <formula>"SD"</formula>
    </cfRule>
    <cfRule type="cellIs" dxfId="137" priority="120" operator="equal">
      <formula>"DTN"</formula>
    </cfRule>
    <cfRule type="cellIs" dxfId="136" priority="121" operator="equal">
      <formula>"VEN"</formula>
    </cfRule>
  </conditionalFormatting>
  <conditionalFormatting sqref="I9:P20 K21:P27 K21:K30 I21:J64 M28:P35 K28:L36 M34:M55 L36:L42 N36:P55 K37:M46 K47:N55 K56:P56 K57:M64 M57:N65 O57:P66 I65:M69 N67:P69 J70:P233">
    <cfRule type="expression" dxfId="135" priority="117">
      <formula>AND(I9&gt;0,$I9="DTN")</formula>
    </cfRule>
    <cfRule type="expression" dxfId="134" priority="118">
      <formula>AND(I9&gt;0,$I9="VEN")</formula>
    </cfRule>
  </conditionalFormatting>
  <conditionalFormatting sqref="I9:P20 K21:P27 M28:P35 N36:P55 K56:P56 O57:P66 N67:P69 K21:K30 I21:J64 K28:L36 M34:M55 L36:L42 K37:M46 K47:N55 K57:M64 M57:N65 I65:M69 J70:P233">
    <cfRule type="expression" dxfId="133" priority="116">
      <formula>AND(I9&gt;0,$I9="SD")</formula>
    </cfRule>
  </conditionalFormatting>
  <conditionalFormatting sqref="J5:P6">
    <cfRule type="cellIs" dxfId="132" priority="115" operator="greaterThan">
      <formula>100</formula>
    </cfRule>
  </conditionalFormatting>
  <conditionalFormatting sqref="N34:N35">
    <cfRule type="expression" dxfId="131" priority="884">
      <formula>AND(N34&gt;0,#REF!="SD")</formula>
    </cfRule>
    <cfRule type="expression" dxfId="130" priority="885">
      <formula>AND(N34&gt;0,#REF!="DTN")</formula>
    </cfRule>
    <cfRule type="expression" dxfId="129" priority="886">
      <formula>AND(N34&gt;0,#REF!="VEN")</formula>
    </cfRule>
  </conditionalFormatting>
  <conditionalFormatting sqref="N37:N38">
    <cfRule type="expression" dxfId="128" priority="1161">
      <formula>AND(N37&gt;0,$I67="SD")</formula>
    </cfRule>
    <cfRule type="expression" dxfId="127" priority="1162">
      <formula>AND(N37&gt;0,$I67="DTN")</formula>
    </cfRule>
    <cfRule type="expression" dxfId="126" priority="1163">
      <formula>AND(N37&gt;0,$I67="VEN")</formula>
    </cfRule>
  </conditionalFormatting>
  <conditionalFormatting sqref="N39">
    <cfRule type="expression" dxfId="125" priority="1126">
      <formula>AND(N39&gt;0,$I71="SD")</formula>
    </cfRule>
    <cfRule type="expression" dxfId="124" priority="1127">
      <formula>AND(N39&gt;0,$I71="DTN")</formula>
    </cfRule>
    <cfRule type="expression" dxfId="123" priority="1128">
      <formula>AND(N39&gt;0,$I71="VEN")</formula>
    </cfRule>
  </conditionalFormatting>
  <conditionalFormatting sqref="N40:N42">
    <cfRule type="expression" dxfId="122" priority="1216">
      <formula>AND(N40&gt;0,$I71="SD")</formula>
    </cfRule>
    <cfRule type="expression" dxfId="121" priority="1217">
      <formula>AND(N40&gt;0,$I71="DTN")</formula>
    </cfRule>
    <cfRule type="expression" dxfId="120" priority="1218">
      <formula>AND(N40&gt;0,$I71="VEN")</formula>
    </cfRule>
  </conditionalFormatting>
  <conditionalFormatting sqref="N43">
    <cfRule type="expression" dxfId="119" priority="1123">
      <formula>AND(N43&gt;0,$I76="SD")</formula>
    </cfRule>
    <cfRule type="expression" dxfId="118" priority="1124">
      <formula>AND(N43&gt;0,$I76="DTN")</formula>
    </cfRule>
    <cfRule type="expression" dxfId="117" priority="1125">
      <formula>AND(N43&gt;0,$I76="VEN")</formula>
    </cfRule>
  </conditionalFormatting>
  <conditionalFormatting sqref="N44:N46">
    <cfRule type="expression" dxfId="116" priority="1120">
      <formula>AND(N44&gt;0,$I76="SD")</formula>
    </cfRule>
    <cfRule type="expression" dxfId="115" priority="1121">
      <formula>AND(N44&gt;0,$I76="DTN")</formula>
    </cfRule>
    <cfRule type="expression" dxfId="114" priority="1122">
      <formula>AND(N44&gt;0,$I76="VEN")</formula>
    </cfRule>
  </conditionalFormatting>
  <conditionalFormatting sqref="O9:P69">
    <cfRule type="expression" dxfId="113" priority="114">
      <formula>AND(O9=0)</formula>
    </cfRule>
  </conditionalFormatting>
  <printOptions horizontalCentered="1"/>
  <pageMargins left="0.39370078740157483" right="0.39370078740157483" top="1.1811023622047245" bottom="0.39370078740157483" header="0" footer="0"/>
  <pageSetup paperSize="9" fitToHeight="0" orientation="landscape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B1:P17"/>
  <sheetViews>
    <sheetView showGridLines="0" zoomScale="90" zoomScaleNormal="90" workbookViewId="0">
      <selection activeCell="J2" sqref="J2:P2"/>
    </sheetView>
  </sheetViews>
  <sheetFormatPr baseColWidth="10" defaultColWidth="14.42578125" defaultRowHeight="15" customHeight="1" x14ac:dyDescent="0.2"/>
  <cols>
    <col min="1" max="1" width="1.42578125" style="13" customWidth="1"/>
    <col min="2" max="2" width="4.7109375" style="13" customWidth="1"/>
    <col min="3" max="4" width="10.7109375" style="13" customWidth="1"/>
    <col min="5" max="5" width="22.42578125" style="13" bestFit="1" customWidth="1"/>
    <col min="6" max="6" width="61.28515625" style="13" customWidth="1"/>
    <col min="7" max="8" width="5.5703125" style="13" customWidth="1"/>
    <col min="9" max="9" width="7.42578125" style="13" customWidth="1"/>
    <col min="10" max="16" width="5.7109375" style="13" customWidth="1"/>
    <col min="17" max="16384" width="14.42578125" style="13"/>
  </cols>
  <sheetData>
    <row r="1" spans="2:16" ht="30.75" customHeight="1" x14ac:dyDescent="0.2">
      <c r="B1" s="15" t="s">
        <v>182</v>
      </c>
      <c r="C1" s="30"/>
      <c r="D1" s="16"/>
      <c r="E1" s="16"/>
      <c r="F1" s="16"/>
      <c r="G1" s="156" t="s">
        <v>119</v>
      </c>
      <c r="H1" s="157"/>
      <c r="I1" s="158"/>
      <c r="J1" s="34">
        <v>1</v>
      </c>
      <c r="K1" s="34">
        <v>1</v>
      </c>
      <c r="L1" s="34">
        <v>1</v>
      </c>
      <c r="M1" s="34">
        <v>1</v>
      </c>
      <c r="N1" s="34">
        <v>1</v>
      </c>
      <c r="O1" s="34"/>
      <c r="P1" s="34"/>
    </row>
    <row r="2" spans="2:16" ht="15" customHeight="1" x14ac:dyDescent="0.2">
      <c r="B2" s="159" t="str">
        <f>'0 Control'!B5:F5</f>
        <v>SEMANA 16</v>
      </c>
      <c r="C2" s="160"/>
      <c r="D2" s="16"/>
      <c r="E2" s="17"/>
      <c r="F2" s="16"/>
      <c r="G2" s="156" t="s">
        <v>120</v>
      </c>
      <c r="H2" s="157"/>
      <c r="I2" s="158"/>
      <c r="J2" s="66" t="s">
        <v>23</v>
      </c>
      <c r="K2" s="93">
        <v>4</v>
      </c>
      <c r="L2" s="80">
        <v>2</v>
      </c>
      <c r="M2" s="93">
        <v>4</v>
      </c>
      <c r="N2" s="105"/>
      <c r="O2" s="94"/>
      <c r="P2" s="81"/>
    </row>
    <row r="3" spans="2:16" ht="15" customHeight="1" x14ac:dyDescent="0.2">
      <c r="B3" s="161" t="s">
        <v>121</v>
      </c>
      <c r="C3" s="162"/>
      <c r="D3" s="42">
        <v>5.6</v>
      </c>
      <c r="E3" s="18"/>
      <c r="F3" s="19"/>
      <c r="G3" s="153" t="s">
        <v>122</v>
      </c>
      <c r="H3" s="154"/>
      <c r="I3" s="155"/>
      <c r="J3" s="21">
        <f t="shared" ref="J3:P3" si="0">IF(J1=0, "", $D$3*J1)</f>
        <v>5.6</v>
      </c>
      <c r="K3" s="21">
        <f t="shared" si="0"/>
        <v>5.6</v>
      </c>
      <c r="L3" s="21">
        <f t="shared" si="0"/>
        <v>5.6</v>
      </c>
      <c r="M3" s="21">
        <f t="shared" si="0"/>
        <v>5.6</v>
      </c>
      <c r="N3" s="21">
        <f t="shared" si="0"/>
        <v>5.6</v>
      </c>
      <c r="O3" s="21" t="str">
        <f t="shared" si="0"/>
        <v/>
      </c>
      <c r="P3" s="21" t="str">
        <f t="shared" si="0"/>
        <v/>
      </c>
    </row>
    <row r="4" spans="2:16" ht="15" customHeight="1" x14ac:dyDescent="0.2">
      <c r="B4" s="151" t="s">
        <v>123</v>
      </c>
      <c r="C4" s="152"/>
      <c r="D4" s="43" t="str">
        <f>IF((SUM(J4:P4)/SUM(J3:P3))*100=0, "", (SUM(J4:P4)/SUM(J3:P3))*100)</f>
        <v/>
      </c>
      <c r="E4" s="19"/>
      <c r="F4" s="19"/>
      <c r="G4" s="153" t="s">
        <v>124</v>
      </c>
      <c r="H4" s="154"/>
      <c r="I4" s="155"/>
      <c r="J4" s="22">
        <f t="shared" ref="J4:P4" si="1">IF(J1=0, "", SUM(J9:J16))</f>
        <v>0</v>
      </c>
      <c r="K4" s="22">
        <f t="shared" si="1"/>
        <v>0</v>
      </c>
      <c r="L4" s="22">
        <f t="shared" si="1"/>
        <v>0</v>
      </c>
      <c r="M4" s="22">
        <f>IF(M1=0, "", SUM(M9:M16))</f>
        <v>0</v>
      </c>
      <c r="N4" s="22">
        <f t="shared" si="1"/>
        <v>0</v>
      </c>
      <c r="O4" s="22" t="str">
        <f t="shared" si="1"/>
        <v/>
      </c>
      <c r="P4" s="22" t="str">
        <f t="shared" si="1"/>
        <v/>
      </c>
    </row>
    <row r="5" spans="2:16" ht="15" customHeight="1" x14ac:dyDescent="0.2">
      <c r="B5" s="38"/>
      <c r="C5" s="17"/>
      <c r="D5" s="17"/>
      <c r="E5" s="17"/>
      <c r="F5" s="17"/>
      <c r="G5" s="140" t="s">
        <v>16</v>
      </c>
      <c r="H5" s="141"/>
      <c r="I5" s="142"/>
      <c r="J5" s="33">
        <f t="shared" ref="J5:P5" si="2">IF(J1=0, "", (J4/J3)*100)</f>
        <v>0</v>
      </c>
      <c r="K5" s="33">
        <f t="shared" si="2"/>
        <v>0</v>
      </c>
      <c r="L5" s="33">
        <f t="shared" si="2"/>
        <v>0</v>
      </c>
      <c r="M5" s="33">
        <f t="shared" si="2"/>
        <v>0</v>
      </c>
      <c r="N5" s="33">
        <f t="shared" si="2"/>
        <v>0</v>
      </c>
      <c r="O5" s="33" t="str">
        <f t="shared" si="2"/>
        <v/>
      </c>
      <c r="P5" s="33" t="str">
        <f t="shared" si="2"/>
        <v/>
      </c>
    </row>
    <row r="6" spans="2:16" s="41" customFormat="1" ht="6.75" customHeight="1" x14ac:dyDescent="0.2">
      <c r="B6" s="38"/>
      <c r="C6" s="39"/>
      <c r="D6" s="39"/>
      <c r="E6" s="39"/>
      <c r="F6" s="39"/>
      <c r="G6" s="35"/>
      <c r="H6" s="36"/>
      <c r="I6" s="36"/>
      <c r="J6" s="40"/>
      <c r="K6" s="40"/>
      <c r="L6" s="40"/>
      <c r="M6" s="40"/>
      <c r="N6" s="40"/>
      <c r="O6" s="40"/>
      <c r="P6" s="40"/>
    </row>
    <row r="7" spans="2:16" ht="15" customHeight="1" x14ac:dyDescent="0.2">
      <c r="B7" s="143" t="s">
        <v>25</v>
      </c>
      <c r="C7" s="143" t="s">
        <v>125</v>
      </c>
      <c r="D7" s="143" t="s">
        <v>126</v>
      </c>
      <c r="E7" s="143" t="s">
        <v>155</v>
      </c>
      <c r="F7" s="145" t="s">
        <v>28</v>
      </c>
      <c r="G7" s="147" t="s">
        <v>128</v>
      </c>
      <c r="H7" s="148"/>
      <c r="I7" s="149" t="s">
        <v>129</v>
      </c>
      <c r="J7" s="24" t="s">
        <v>130</v>
      </c>
      <c r="K7" s="24" t="s">
        <v>131</v>
      </c>
      <c r="L7" s="24" t="s">
        <v>132</v>
      </c>
      <c r="M7" s="24" t="s">
        <v>133</v>
      </c>
      <c r="N7" s="24" t="s">
        <v>134</v>
      </c>
      <c r="O7" s="25" t="s">
        <v>135</v>
      </c>
      <c r="P7" s="25" t="s">
        <v>136</v>
      </c>
    </row>
    <row r="8" spans="2:16" ht="15" customHeight="1" x14ac:dyDescent="0.2">
      <c r="B8" s="166"/>
      <c r="C8" s="166"/>
      <c r="D8" s="166"/>
      <c r="E8" s="166"/>
      <c r="F8" s="167"/>
      <c r="G8" s="44" t="s">
        <v>137</v>
      </c>
      <c r="H8" s="44" t="s">
        <v>138</v>
      </c>
      <c r="I8" s="168"/>
      <c r="J8" s="26">
        <f>+'0 Control'!$C$7</f>
        <v>45033</v>
      </c>
      <c r="K8" s="26">
        <f>+'0 Control'!$C$8</f>
        <v>45034</v>
      </c>
      <c r="L8" s="26">
        <f>+'0 Control'!$C$9</f>
        <v>45035</v>
      </c>
      <c r="M8" s="26">
        <f>+'0 Control'!$C$10</f>
        <v>45036</v>
      </c>
      <c r="N8" s="26">
        <f>+'0 Control'!$C$11</f>
        <v>45037</v>
      </c>
      <c r="O8" s="27">
        <f>+'0 Control'!$C$12</f>
        <v>45038</v>
      </c>
      <c r="P8" s="27">
        <f>+'0 Control'!$C$13</f>
        <v>45039</v>
      </c>
    </row>
    <row r="9" spans="2:16" ht="12.75" x14ac:dyDescent="0.2">
      <c r="B9" s="23"/>
      <c r="C9" s="20"/>
      <c r="D9" s="28"/>
      <c r="E9" s="29"/>
      <c r="F9" s="61" t="s">
        <v>183</v>
      </c>
      <c r="G9" s="58">
        <v>4</v>
      </c>
      <c r="H9" s="28">
        <v>4</v>
      </c>
      <c r="I9" s="32"/>
      <c r="J9" s="32"/>
      <c r="K9" s="32" t="s">
        <v>184</v>
      </c>
      <c r="L9" s="32" t="s">
        <v>184</v>
      </c>
      <c r="M9" s="32"/>
      <c r="N9" s="32"/>
      <c r="O9" s="32"/>
      <c r="P9" s="32"/>
    </row>
    <row r="10" spans="2:16" ht="12.75" x14ac:dyDescent="0.2">
      <c r="B10" s="23"/>
      <c r="C10" s="20"/>
      <c r="D10" s="28"/>
      <c r="E10" s="29"/>
      <c r="F10" s="61" t="s">
        <v>185</v>
      </c>
      <c r="G10" s="58">
        <v>4</v>
      </c>
      <c r="H10" s="28">
        <v>4</v>
      </c>
      <c r="I10" s="32"/>
      <c r="J10" s="32"/>
      <c r="K10" s="32" t="s">
        <v>184</v>
      </c>
      <c r="L10" s="32"/>
      <c r="M10" s="32"/>
      <c r="N10" s="32"/>
      <c r="O10" s="32"/>
      <c r="P10" s="32"/>
    </row>
    <row r="11" spans="2:16" ht="12.75" x14ac:dyDescent="0.2">
      <c r="B11" s="23"/>
      <c r="C11" s="20"/>
      <c r="D11" s="28"/>
      <c r="E11" s="29"/>
      <c r="F11" s="61" t="s">
        <v>186</v>
      </c>
      <c r="G11" s="58">
        <v>4</v>
      </c>
      <c r="H11" s="28">
        <v>4</v>
      </c>
      <c r="I11" s="32"/>
      <c r="J11" s="32"/>
      <c r="K11" s="32"/>
      <c r="L11" s="32"/>
      <c r="M11" s="32" t="s">
        <v>184</v>
      </c>
      <c r="N11" s="32"/>
      <c r="O11" s="32"/>
      <c r="P11" s="32"/>
    </row>
    <row r="12" spans="2:16" ht="12.75" x14ac:dyDescent="0.2">
      <c r="B12" s="23"/>
      <c r="C12" s="20"/>
      <c r="D12" s="28"/>
      <c r="E12" s="29"/>
      <c r="F12" s="61" t="s">
        <v>187</v>
      </c>
      <c r="G12" s="59"/>
      <c r="H12" s="59"/>
      <c r="I12" s="32"/>
      <c r="J12" s="32"/>
      <c r="K12" s="32" t="s">
        <v>184</v>
      </c>
      <c r="L12" s="32"/>
      <c r="M12" s="32"/>
      <c r="N12" s="32"/>
      <c r="O12" s="32"/>
      <c r="P12" s="32"/>
    </row>
    <row r="13" spans="2:16" ht="12.75" x14ac:dyDescent="0.2">
      <c r="B13" s="23"/>
      <c r="C13" s="20"/>
      <c r="D13" s="28"/>
      <c r="E13" s="29"/>
      <c r="F13" s="61" t="s">
        <v>188</v>
      </c>
      <c r="G13" s="60"/>
      <c r="H13" s="60"/>
      <c r="I13" s="32"/>
      <c r="J13" s="32"/>
      <c r="K13" s="32"/>
      <c r="L13" s="32" t="s">
        <v>184</v>
      </c>
      <c r="M13" s="32"/>
      <c r="N13" s="32"/>
      <c r="O13" s="32"/>
      <c r="P13" s="32"/>
    </row>
    <row r="14" spans="2:16" ht="12.75" x14ac:dyDescent="0.2">
      <c r="B14" s="23"/>
      <c r="C14" s="20"/>
      <c r="D14" s="28"/>
      <c r="E14" s="29"/>
      <c r="F14" s="61"/>
      <c r="G14" s="60"/>
      <c r="H14" s="60"/>
      <c r="I14" s="32"/>
      <c r="J14" s="32"/>
      <c r="K14" s="32"/>
      <c r="L14" s="32"/>
      <c r="M14" s="32"/>
      <c r="N14" s="32"/>
      <c r="O14" s="32"/>
      <c r="P14" s="32"/>
    </row>
    <row r="15" spans="2:16" ht="12.75" x14ac:dyDescent="0.2">
      <c r="B15" s="23"/>
      <c r="C15" s="20"/>
      <c r="D15" s="28"/>
      <c r="E15" s="29"/>
      <c r="F15" s="61"/>
      <c r="G15" s="60"/>
      <c r="H15" s="60"/>
      <c r="I15" s="32"/>
      <c r="J15" s="32"/>
      <c r="K15" s="32"/>
      <c r="L15" s="32"/>
      <c r="M15" s="32"/>
      <c r="N15" s="32"/>
      <c r="O15" s="32"/>
      <c r="P15" s="32"/>
    </row>
    <row r="16" spans="2:16" ht="12.75" x14ac:dyDescent="0.2">
      <c r="B16" s="23"/>
      <c r="C16" s="20"/>
      <c r="D16" s="28"/>
      <c r="E16" s="29"/>
      <c r="F16" s="61"/>
      <c r="G16" s="60"/>
      <c r="H16" s="60"/>
      <c r="I16" s="32"/>
      <c r="J16" s="32"/>
      <c r="K16" s="32"/>
      <c r="L16" s="32"/>
      <c r="M16" s="32"/>
      <c r="N16" s="32"/>
      <c r="O16" s="32"/>
      <c r="P16" s="32"/>
    </row>
    <row r="17" spans="2:16" ht="21.75" customHeight="1" x14ac:dyDescent="0.2">
      <c r="B17" s="137" t="s">
        <v>141</v>
      </c>
      <c r="C17" s="169"/>
      <c r="D17" s="169"/>
      <c r="E17" s="169"/>
      <c r="F17" s="169"/>
      <c r="G17" s="169"/>
      <c r="H17" s="169"/>
      <c r="I17" s="169"/>
      <c r="J17" s="169"/>
      <c r="K17" s="169"/>
      <c r="L17" s="169"/>
      <c r="M17" s="169"/>
      <c r="N17" s="169"/>
      <c r="O17" s="169"/>
      <c r="P17" s="170"/>
    </row>
  </sheetData>
  <mergeCells count="16">
    <mergeCell ref="B17:P17"/>
    <mergeCell ref="G5:I5"/>
    <mergeCell ref="B7:B8"/>
    <mergeCell ref="C7:C8"/>
    <mergeCell ref="D7:D8"/>
    <mergeCell ref="E7:E8"/>
    <mergeCell ref="F7:F8"/>
    <mergeCell ref="G7:H7"/>
    <mergeCell ref="I7:I8"/>
    <mergeCell ref="B4:C4"/>
    <mergeCell ref="G4:I4"/>
    <mergeCell ref="G1:I1"/>
    <mergeCell ref="B2:C2"/>
    <mergeCell ref="G2:I2"/>
    <mergeCell ref="B3:C3"/>
    <mergeCell ref="G3:I3"/>
  </mergeCells>
  <conditionalFormatting sqref="I17:I180">
    <cfRule type="cellIs" dxfId="112" priority="150" operator="equal">
      <formula>"SD"</formula>
    </cfRule>
    <cfRule type="cellIs" dxfId="111" priority="151" operator="equal">
      <formula>"DTN"</formula>
    </cfRule>
    <cfRule type="cellIs" dxfId="110" priority="152" operator="equal">
      <formula>"VEN"</formula>
    </cfRule>
  </conditionalFormatting>
  <conditionalFormatting sqref="I9:N16">
    <cfRule type="expression" dxfId="109" priority="1">
      <formula>AND(I9&gt;0,$I9="SD")</formula>
    </cfRule>
    <cfRule type="expression" dxfId="108" priority="2">
      <formula>AND(I9&gt;0,$I9="DTN")</formula>
    </cfRule>
    <cfRule type="expression" dxfId="107" priority="3">
      <formula>AND(I9&gt;0,$I9="VEN")</formula>
    </cfRule>
  </conditionalFormatting>
  <conditionalFormatting sqref="J5:P6">
    <cfRule type="cellIs" dxfId="106" priority="146" operator="greaterThan">
      <formula>100</formula>
    </cfRule>
  </conditionalFormatting>
  <conditionalFormatting sqref="O9:P12 K10 L11 O14:P14 K15 M16 O16:P16 J17:P180">
    <cfRule type="expression" dxfId="105" priority="148">
      <formula>AND(J9&gt;0,$I9="DTN")</formula>
    </cfRule>
    <cfRule type="expression" dxfId="104" priority="149">
      <formula>AND(J9&gt;0,$I9="VEN")</formula>
    </cfRule>
  </conditionalFormatting>
  <conditionalFormatting sqref="O9:P12 O14:P14 O16:P16 K10 L11 K15 M16 J17:P180">
    <cfRule type="expression" dxfId="103" priority="147">
      <formula>AND(J9&gt;0,$I9="SD")</formula>
    </cfRule>
  </conditionalFormatting>
  <conditionalFormatting sqref="O9:P16">
    <cfRule type="expression" dxfId="102" priority="145">
      <formula>AND(O9=0)</formula>
    </cfRule>
  </conditionalFormatting>
  <conditionalFormatting sqref="O13:P13">
    <cfRule type="expression" dxfId="101" priority="1038">
      <formula>AND(O13&gt;0,#REF!="SD")</formula>
    </cfRule>
    <cfRule type="expression" dxfId="100" priority="1039">
      <formula>AND(O13&gt;0,#REF!="DTN")</formula>
    </cfRule>
    <cfRule type="expression" dxfId="99" priority="1040">
      <formula>AND(O13&gt;0,#REF!="VEN")</formula>
    </cfRule>
  </conditionalFormatting>
  <conditionalFormatting sqref="O15:P15">
    <cfRule type="expression" dxfId="98" priority="1035">
      <formula>AND(O15&gt;0,$I13="SD")</formula>
    </cfRule>
    <cfRule type="expression" dxfId="97" priority="1036">
      <formula>AND(O15&gt;0,$I13="DTN")</formula>
    </cfRule>
    <cfRule type="expression" dxfId="96" priority="1037">
      <formula>AND(O15&gt;0,$I13="VEN")</formula>
    </cfRule>
  </conditionalFormatting>
  <printOptions horizontalCentered="1"/>
  <pageMargins left="0.39370078740157483" right="0.39370078740157483" top="1.1811023622047245" bottom="0.39370078740157483" header="0" footer="0"/>
  <pageSetup paperSize="9" orientation="landscape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P104"/>
  <sheetViews>
    <sheetView showGridLines="0" tabSelected="1" zoomScale="90" zoomScaleNormal="90" workbookViewId="0">
      <pane xSplit="9" ySplit="8" topLeftCell="J9" activePane="bottomRight" state="frozen"/>
      <selection pane="topRight"/>
      <selection pane="bottomLeft"/>
      <selection pane="bottomRight" activeCell="L2" sqref="L2"/>
    </sheetView>
  </sheetViews>
  <sheetFormatPr baseColWidth="10" defaultColWidth="14.42578125" defaultRowHeight="15" customHeight="1" x14ac:dyDescent="0.2"/>
  <cols>
    <col min="1" max="1" width="1.42578125" style="13" customWidth="1"/>
    <col min="2" max="2" width="4.7109375" style="13" customWidth="1"/>
    <col min="3" max="3" width="10.140625" style="13" bestFit="1" customWidth="1"/>
    <col min="4" max="4" width="12.28515625" style="13" customWidth="1"/>
    <col min="5" max="5" width="37.7109375" style="13" customWidth="1"/>
    <col min="6" max="6" width="69.140625" style="13" customWidth="1"/>
    <col min="7" max="7" width="5.5703125" style="57" customWidth="1"/>
    <col min="8" max="8" width="5.5703125" style="13" customWidth="1"/>
    <col min="9" max="9" width="7.42578125" style="13" customWidth="1"/>
    <col min="10" max="10" width="5.7109375" style="13" customWidth="1"/>
    <col min="11" max="14" width="6.42578125" style="13" bestFit="1" customWidth="1"/>
    <col min="15" max="16" width="5.7109375" style="13" customWidth="1"/>
    <col min="17" max="16384" width="14.42578125" style="13"/>
  </cols>
  <sheetData>
    <row r="1" spans="2:16" ht="21" x14ac:dyDescent="0.2">
      <c r="B1" s="15" t="s">
        <v>189</v>
      </c>
      <c r="C1" s="30"/>
      <c r="D1" s="16"/>
      <c r="E1" s="16"/>
      <c r="F1" s="16"/>
      <c r="G1" s="156" t="s">
        <v>119</v>
      </c>
      <c r="H1" s="156"/>
      <c r="I1" s="156"/>
      <c r="J1" s="34">
        <v>41</v>
      </c>
      <c r="K1" s="34">
        <v>42</v>
      </c>
      <c r="L1" s="34">
        <v>42</v>
      </c>
      <c r="M1" s="34">
        <v>44</v>
      </c>
      <c r="N1" s="34">
        <v>45</v>
      </c>
      <c r="O1" s="34"/>
      <c r="P1" s="34"/>
    </row>
    <row r="2" spans="2:16" ht="15" customHeight="1" x14ac:dyDescent="0.2">
      <c r="B2" s="159" t="str">
        <f>'0 Control'!B5:F5</f>
        <v>SEMANA 16</v>
      </c>
      <c r="C2" s="159"/>
      <c r="D2" s="16"/>
      <c r="E2" s="17"/>
      <c r="F2" s="16"/>
      <c r="G2" s="156" t="s">
        <v>120</v>
      </c>
      <c r="H2" s="156"/>
      <c r="I2" s="156"/>
      <c r="J2" s="66" t="s">
        <v>23</v>
      </c>
      <c r="K2" s="93">
        <v>4</v>
      </c>
      <c r="L2" s="80">
        <v>2</v>
      </c>
      <c r="M2" s="93">
        <v>4</v>
      </c>
      <c r="N2" s="105"/>
      <c r="O2" s="94"/>
      <c r="P2" s="81"/>
    </row>
    <row r="3" spans="2:16" ht="15" customHeight="1" x14ac:dyDescent="0.2">
      <c r="B3" s="161" t="s">
        <v>121</v>
      </c>
      <c r="C3" s="161"/>
      <c r="D3" s="42">
        <v>5.6</v>
      </c>
      <c r="E3" s="18"/>
      <c r="F3" s="19"/>
      <c r="G3" s="153" t="s">
        <v>122</v>
      </c>
      <c r="H3" s="153"/>
      <c r="I3" s="153"/>
      <c r="J3" s="21">
        <f t="shared" ref="J3:P3" si="0">IF(J1=0, "", $D$3*J1)</f>
        <v>229.6</v>
      </c>
      <c r="K3" s="21">
        <f t="shared" si="0"/>
        <v>235.2</v>
      </c>
      <c r="L3" s="21">
        <f t="shared" si="0"/>
        <v>235.2</v>
      </c>
      <c r="M3" s="21">
        <f t="shared" si="0"/>
        <v>246.39999999999998</v>
      </c>
      <c r="N3" s="21">
        <f t="shared" si="0"/>
        <v>251.99999999999997</v>
      </c>
      <c r="O3" s="21" t="str">
        <f t="shared" si="0"/>
        <v/>
      </c>
      <c r="P3" s="21" t="str">
        <f t="shared" si="0"/>
        <v/>
      </c>
    </row>
    <row r="4" spans="2:16" ht="15" customHeight="1" x14ac:dyDescent="0.2">
      <c r="B4" s="151" t="s">
        <v>123</v>
      </c>
      <c r="C4" s="151"/>
      <c r="D4" s="43">
        <f>IF((SUM(J4:P4)/SUM(J3:P3))*100=0, "", (SUM(J4:P4)/SUM(J3:P3))*100)</f>
        <v>78.187583444592804</v>
      </c>
      <c r="E4" s="19"/>
      <c r="F4" s="19"/>
      <c r="G4" s="153" t="s">
        <v>124</v>
      </c>
      <c r="H4" s="153"/>
      <c r="I4" s="153"/>
      <c r="J4" s="22">
        <f t="shared" ref="J4:P4" si="1">IF(J1=0, "", SUM(J9:J103))</f>
        <v>189</v>
      </c>
      <c r="K4" s="22">
        <f t="shared" si="1"/>
        <v>181</v>
      </c>
      <c r="L4" s="22">
        <f t="shared" si="1"/>
        <v>210</v>
      </c>
      <c r="M4" s="22">
        <f t="shared" si="1"/>
        <v>168</v>
      </c>
      <c r="N4" s="22">
        <f t="shared" si="1"/>
        <v>189</v>
      </c>
      <c r="O4" s="22" t="str">
        <f t="shared" si="1"/>
        <v/>
      </c>
      <c r="P4" s="22" t="str">
        <f t="shared" si="1"/>
        <v/>
      </c>
    </row>
    <row r="5" spans="2:16" ht="15" customHeight="1" x14ac:dyDescent="0.2">
      <c r="B5" s="38"/>
      <c r="C5" s="17"/>
      <c r="D5" s="17"/>
      <c r="E5" s="17"/>
      <c r="F5" s="17"/>
      <c r="G5" s="140" t="s">
        <v>16</v>
      </c>
      <c r="H5" s="140"/>
      <c r="I5" s="140"/>
      <c r="J5" s="33">
        <f t="shared" ref="J5:P5" si="2">IF(J1=0, "", (J4/J3)*100)</f>
        <v>82.317073170731717</v>
      </c>
      <c r="K5" s="33">
        <f t="shared" si="2"/>
        <v>76.955782312925166</v>
      </c>
      <c r="L5" s="33">
        <f t="shared" si="2"/>
        <v>89.285714285714292</v>
      </c>
      <c r="M5" s="33">
        <f t="shared" si="2"/>
        <v>68.181818181818187</v>
      </c>
      <c r="N5" s="33">
        <f t="shared" si="2"/>
        <v>75.000000000000014</v>
      </c>
      <c r="O5" s="33" t="str">
        <f t="shared" si="2"/>
        <v/>
      </c>
      <c r="P5" s="33" t="str">
        <f t="shared" si="2"/>
        <v/>
      </c>
    </row>
    <row r="6" spans="2:16" s="41" customFormat="1" ht="6.75" customHeight="1" x14ac:dyDescent="0.2">
      <c r="B6" s="38"/>
      <c r="C6" s="39"/>
      <c r="D6" s="39"/>
      <c r="E6" s="39"/>
      <c r="F6" s="39"/>
      <c r="G6" s="55"/>
      <c r="H6" s="36"/>
      <c r="I6" s="36"/>
      <c r="J6" s="40"/>
      <c r="K6" s="40"/>
      <c r="L6" s="40"/>
      <c r="M6" s="40"/>
      <c r="N6" s="40"/>
      <c r="O6" s="40"/>
      <c r="P6" s="40"/>
    </row>
    <row r="7" spans="2:16" ht="15" customHeight="1" x14ac:dyDescent="0.2">
      <c r="B7" s="143" t="s">
        <v>25</v>
      </c>
      <c r="C7" s="143" t="s">
        <v>125</v>
      </c>
      <c r="D7" s="143" t="s">
        <v>126</v>
      </c>
      <c r="E7" s="143" t="s">
        <v>127</v>
      </c>
      <c r="F7" s="145" t="s">
        <v>28</v>
      </c>
      <c r="G7" s="147" t="s">
        <v>128</v>
      </c>
      <c r="H7" s="147"/>
      <c r="I7" s="149" t="s">
        <v>129</v>
      </c>
      <c r="J7" s="24" t="s">
        <v>130</v>
      </c>
      <c r="K7" s="24" t="s">
        <v>131</v>
      </c>
      <c r="L7" s="24" t="s">
        <v>132</v>
      </c>
      <c r="M7" s="24" t="s">
        <v>133</v>
      </c>
      <c r="N7" s="24" t="s">
        <v>134</v>
      </c>
      <c r="O7" s="25" t="s">
        <v>135</v>
      </c>
      <c r="P7" s="25" t="s">
        <v>136</v>
      </c>
    </row>
    <row r="8" spans="2:16" ht="15" customHeight="1" x14ac:dyDescent="0.2">
      <c r="B8" s="143"/>
      <c r="C8" s="143"/>
      <c r="D8" s="143"/>
      <c r="E8" s="143"/>
      <c r="F8" s="145"/>
      <c r="G8" s="56" t="s">
        <v>137</v>
      </c>
      <c r="H8" s="44" t="s">
        <v>138</v>
      </c>
      <c r="I8" s="149"/>
      <c r="J8" s="26">
        <f>+'0 Control'!$C$7</f>
        <v>45033</v>
      </c>
      <c r="K8" s="26">
        <f>+'0 Control'!$C$8</f>
        <v>45034</v>
      </c>
      <c r="L8" s="26">
        <f>+'0 Control'!$C$9</f>
        <v>45035</v>
      </c>
      <c r="M8" s="26">
        <f>+'0 Control'!$C$10</f>
        <v>45036</v>
      </c>
      <c r="N8" s="26">
        <f>+'0 Control'!$C$11</f>
        <v>45037</v>
      </c>
      <c r="O8" s="27">
        <f>+'0 Control'!$C$12</f>
        <v>45038</v>
      </c>
      <c r="P8" s="27">
        <f>+'0 Control'!$C$13</f>
        <v>45039</v>
      </c>
    </row>
    <row r="9" spans="2:16" ht="12.75" x14ac:dyDescent="0.2">
      <c r="B9" s="23"/>
      <c r="C9" s="20">
        <v>106522425</v>
      </c>
      <c r="D9" s="20">
        <v>25912621</v>
      </c>
      <c r="E9" s="20" t="s">
        <v>190</v>
      </c>
      <c r="F9" s="77" t="s">
        <v>158</v>
      </c>
      <c r="G9" s="28">
        <v>7</v>
      </c>
      <c r="H9" s="28">
        <v>6</v>
      </c>
      <c r="I9" s="32" t="s">
        <v>139</v>
      </c>
      <c r="J9" s="32">
        <f t="shared" ref="J9:J10" si="3">G9*H9</f>
        <v>42</v>
      </c>
      <c r="K9" s="32"/>
      <c r="L9" s="32"/>
      <c r="M9" s="32"/>
      <c r="N9" s="32"/>
      <c r="O9" s="32"/>
      <c r="P9" s="32"/>
    </row>
    <row r="10" spans="2:16" ht="12.75" x14ac:dyDescent="0.2">
      <c r="B10" s="23"/>
      <c r="C10" s="20">
        <v>106522426</v>
      </c>
      <c r="D10" s="20">
        <v>25912694</v>
      </c>
      <c r="E10" s="20" t="s">
        <v>191</v>
      </c>
      <c r="F10" s="84" t="s">
        <v>159</v>
      </c>
      <c r="G10" s="28">
        <v>7</v>
      </c>
      <c r="H10" s="28">
        <v>6</v>
      </c>
      <c r="I10" s="32" t="s">
        <v>139</v>
      </c>
      <c r="J10" s="32">
        <f t="shared" si="3"/>
        <v>42</v>
      </c>
      <c r="K10" s="32"/>
      <c r="L10" s="32"/>
      <c r="M10" s="32"/>
      <c r="N10" s="32"/>
      <c r="O10" s="32"/>
      <c r="P10" s="32"/>
    </row>
    <row r="11" spans="2:16" ht="12.75" x14ac:dyDescent="0.2">
      <c r="B11" s="23"/>
      <c r="C11" s="20">
        <v>106522429</v>
      </c>
      <c r="D11" s="20">
        <v>25912843</v>
      </c>
      <c r="E11" s="20" t="s">
        <v>192</v>
      </c>
      <c r="F11" s="61" t="s">
        <v>163</v>
      </c>
      <c r="G11" s="28">
        <v>9</v>
      </c>
      <c r="H11" s="28">
        <v>3</v>
      </c>
      <c r="I11" s="32" t="s">
        <v>160</v>
      </c>
      <c r="J11" s="32"/>
      <c r="K11" s="32">
        <f>G11*H11</f>
        <v>27</v>
      </c>
      <c r="L11" s="32"/>
      <c r="M11" s="32"/>
      <c r="N11" s="32"/>
      <c r="O11" s="32"/>
      <c r="P11" s="32"/>
    </row>
    <row r="12" spans="2:16" ht="12.75" x14ac:dyDescent="0.2">
      <c r="B12" s="23"/>
      <c r="C12" s="20">
        <v>106522428</v>
      </c>
      <c r="D12" s="20">
        <v>25912846</v>
      </c>
      <c r="E12" s="20" t="s">
        <v>193</v>
      </c>
      <c r="F12" s="75" t="s">
        <v>164</v>
      </c>
      <c r="G12" s="28">
        <v>9</v>
      </c>
      <c r="H12" s="28">
        <v>3</v>
      </c>
      <c r="I12" s="32" t="s">
        <v>160</v>
      </c>
      <c r="J12" s="32"/>
      <c r="K12" s="32">
        <f>G12*H12</f>
        <v>27</v>
      </c>
      <c r="L12" s="32"/>
      <c r="M12" s="32"/>
      <c r="N12" s="32"/>
      <c r="O12" s="32"/>
      <c r="P12" s="32"/>
    </row>
    <row r="13" spans="2:16" ht="12.75" x14ac:dyDescent="0.2">
      <c r="B13" s="23"/>
      <c r="C13" s="20">
        <v>106522427</v>
      </c>
      <c r="D13" s="20">
        <v>25912847</v>
      </c>
      <c r="E13" s="20" t="s">
        <v>194</v>
      </c>
      <c r="F13" s="75" t="s">
        <v>165</v>
      </c>
      <c r="G13" s="28">
        <v>8</v>
      </c>
      <c r="H13" s="28">
        <v>4</v>
      </c>
      <c r="I13" s="32" t="s">
        <v>160</v>
      </c>
      <c r="J13" s="32"/>
      <c r="K13" s="32">
        <f>G13*H13</f>
        <v>32</v>
      </c>
      <c r="L13" s="32"/>
      <c r="M13" s="32"/>
      <c r="N13" s="32"/>
      <c r="O13" s="32"/>
      <c r="P13" s="32"/>
    </row>
    <row r="14" spans="2:16" ht="12.75" x14ac:dyDescent="0.2">
      <c r="B14" s="23"/>
      <c r="C14" s="20">
        <v>106522796</v>
      </c>
      <c r="D14" s="20">
        <v>25912992</v>
      </c>
      <c r="E14" s="20" t="s">
        <v>195</v>
      </c>
      <c r="F14" s="77" t="s">
        <v>169</v>
      </c>
      <c r="G14" s="28">
        <v>9</v>
      </c>
      <c r="H14" s="28">
        <v>6</v>
      </c>
      <c r="I14" s="32" t="s">
        <v>160</v>
      </c>
      <c r="J14" s="32"/>
      <c r="K14" s="32"/>
      <c r="L14" s="32">
        <f>G14*H14</f>
        <v>54</v>
      </c>
      <c r="M14" s="32"/>
      <c r="N14" s="32"/>
      <c r="O14" s="32"/>
      <c r="P14" s="32"/>
    </row>
    <row r="15" spans="2:16" ht="12.75" x14ac:dyDescent="0.2">
      <c r="B15" s="23"/>
      <c r="C15" s="20">
        <v>106522435</v>
      </c>
      <c r="D15" s="20">
        <v>25912993</v>
      </c>
      <c r="E15" s="20" t="s">
        <v>196</v>
      </c>
      <c r="F15" s="84" t="s">
        <v>170</v>
      </c>
      <c r="G15" s="28">
        <v>6</v>
      </c>
      <c r="H15" s="28">
        <v>4</v>
      </c>
      <c r="I15" s="32" t="s">
        <v>139</v>
      </c>
      <c r="J15" s="32"/>
      <c r="K15" s="32"/>
      <c r="L15" s="32">
        <f>G15*H15</f>
        <v>24</v>
      </c>
      <c r="M15" s="32"/>
      <c r="N15" s="32"/>
      <c r="O15" s="32"/>
      <c r="P15" s="32"/>
    </row>
    <row r="16" spans="2:16" ht="12.75" x14ac:dyDescent="0.2">
      <c r="B16" s="23"/>
      <c r="C16" s="20">
        <v>106522434</v>
      </c>
      <c r="D16" s="20">
        <v>25912994</v>
      </c>
      <c r="E16" s="20" t="s">
        <v>197</v>
      </c>
      <c r="F16" s="84" t="s">
        <v>171</v>
      </c>
      <c r="G16" s="28">
        <v>6</v>
      </c>
      <c r="H16" s="28">
        <v>2</v>
      </c>
      <c r="I16" s="32" t="s">
        <v>160</v>
      </c>
      <c r="J16" s="32"/>
      <c r="K16" s="32"/>
      <c r="L16" s="32">
        <f>G16*H16</f>
        <v>12</v>
      </c>
      <c r="M16" s="32"/>
      <c r="N16" s="32"/>
      <c r="O16" s="32"/>
      <c r="P16" s="32"/>
    </row>
    <row r="17" spans="2:16" ht="12.75" x14ac:dyDescent="0.2">
      <c r="B17" s="23"/>
      <c r="C17" s="20">
        <v>106522805</v>
      </c>
      <c r="D17" s="20">
        <v>25913000</v>
      </c>
      <c r="E17" s="20" t="s">
        <v>190</v>
      </c>
      <c r="F17" s="75" t="s">
        <v>176</v>
      </c>
      <c r="G17" s="28">
        <v>7</v>
      </c>
      <c r="H17" s="28">
        <v>2</v>
      </c>
      <c r="I17" s="32" t="s">
        <v>139</v>
      </c>
      <c r="J17" s="32"/>
      <c r="K17" s="32"/>
      <c r="L17" s="32"/>
      <c r="M17" s="32">
        <f>G17*H17</f>
        <v>14</v>
      </c>
      <c r="N17" s="32"/>
      <c r="O17" s="32"/>
      <c r="P17" s="32"/>
    </row>
    <row r="18" spans="2:16" ht="12.75" x14ac:dyDescent="0.2">
      <c r="B18" s="23"/>
      <c r="C18" s="20">
        <v>106522804</v>
      </c>
      <c r="D18" s="20">
        <v>25913271</v>
      </c>
      <c r="E18" s="20" t="s">
        <v>197</v>
      </c>
      <c r="F18" s="75" t="s">
        <v>177</v>
      </c>
      <c r="G18" s="28">
        <v>10</v>
      </c>
      <c r="H18" s="28">
        <v>4</v>
      </c>
      <c r="I18" s="32" t="s">
        <v>160</v>
      </c>
      <c r="J18" s="32"/>
      <c r="K18" s="32"/>
      <c r="L18" s="32"/>
      <c r="M18" s="32">
        <f>G18*H18</f>
        <v>40</v>
      </c>
      <c r="N18" s="32"/>
      <c r="O18" s="32"/>
      <c r="P18" s="32"/>
    </row>
    <row r="19" spans="2:16" ht="12.75" x14ac:dyDescent="0.2">
      <c r="B19" s="23"/>
      <c r="C19" s="20">
        <v>106522803</v>
      </c>
      <c r="D19" s="20">
        <v>25913272</v>
      </c>
      <c r="E19" s="20" t="s">
        <v>197</v>
      </c>
      <c r="F19" s="75" t="s">
        <v>198</v>
      </c>
      <c r="G19" s="28">
        <v>6</v>
      </c>
      <c r="H19" s="28">
        <v>4</v>
      </c>
      <c r="I19" s="32" t="s">
        <v>160</v>
      </c>
      <c r="J19" s="32"/>
      <c r="K19" s="32"/>
      <c r="L19" s="32"/>
      <c r="M19" s="32">
        <f>G19*H19</f>
        <v>24</v>
      </c>
      <c r="N19" s="32"/>
      <c r="O19" s="32"/>
      <c r="P19" s="32"/>
    </row>
    <row r="20" spans="2:16" ht="12.75" x14ac:dyDescent="0.2">
      <c r="B20" s="23"/>
      <c r="C20" s="20">
        <v>106522798</v>
      </c>
      <c r="D20" s="20">
        <v>25912995</v>
      </c>
      <c r="E20" s="20" t="s">
        <v>191</v>
      </c>
      <c r="F20" s="77" t="s">
        <v>180</v>
      </c>
      <c r="G20" s="28">
        <v>7</v>
      </c>
      <c r="H20" s="28">
        <v>6</v>
      </c>
      <c r="I20" s="32" t="s">
        <v>139</v>
      </c>
      <c r="J20" s="32"/>
      <c r="K20" s="32"/>
      <c r="L20" s="32"/>
      <c r="M20" s="32"/>
      <c r="N20" s="32">
        <f>G20*H20</f>
        <v>42</v>
      </c>
      <c r="O20" s="32"/>
      <c r="P20" s="32"/>
    </row>
    <row r="21" spans="2:16" ht="12.75" x14ac:dyDescent="0.2">
      <c r="B21" s="23"/>
      <c r="C21" s="20">
        <v>106522799</v>
      </c>
      <c r="D21" s="20">
        <v>25912998</v>
      </c>
      <c r="E21" s="20" t="s">
        <v>199</v>
      </c>
      <c r="F21" s="84" t="s">
        <v>181</v>
      </c>
      <c r="G21" s="28">
        <v>7</v>
      </c>
      <c r="H21" s="28">
        <v>6</v>
      </c>
      <c r="I21" s="32" t="s">
        <v>139</v>
      </c>
      <c r="J21" s="32"/>
      <c r="K21" s="32"/>
      <c r="L21" s="32"/>
      <c r="M21" s="32"/>
      <c r="N21" s="32">
        <f>G21*H21</f>
        <v>42</v>
      </c>
      <c r="O21" s="32"/>
      <c r="P21" s="32"/>
    </row>
    <row r="22" spans="2:16" x14ac:dyDescent="0.25">
      <c r="B22" s="23"/>
      <c r="C22" s="20"/>
      <c r="D22" s="20"/>
      <c r="E22" s="20"/>
      <c r="F22" s="62" t="s">
        <v>200</v>
      </c>
      <c r="G22" s="59">
        <v>5</v>
      </c>
      <c r="H22" s="59">
        <v>1</v>
      </c>
      <c r="I22" s="31" t="s">
        <v>140</v>
      </c>
      <c r="J22" s="32">
        <f>G22*H22</f>
        <v>5</v>
      </c>
      <c r="K22" s="32"/>
      <c r="L22" s="32"/>
      <c r="M22" s="32"/>
      <c r="N22" s="32"/>
      <c r="O22" s="32"/>
      <c r="P22" s="32"/>
    </row>
    <row r="23" spans="2:16" x14ac:dyDescent="0.25">
      <c r="B23" s="23"/>
      <c r="C23" s="20"/>
      <c r="D23" s="20"/>
      <c r="E23" s="20"/>
      <c r="F23" s="62" t="s">
        <v>201</v>
      </c>
      <c r="G23" s="60">
        <v>5</v>
      </c>
      <c r="H23" s="60">
        <v>5</v>
      </c>
      <c r="I23" s="31" t="s">
        <v>140</v>
      </c>
      <c r="J23" s="32">
        <f>G23*H23</f>
        <v>25</v>
      </c>
      <c r="K23" s="32"/>
      <c r="M23" s="32"/>
      <c r="N23" s="32"/>
      <c r="O23" s="32"/>
      <c r="P23" s="32"/>
    </row>
    <row r="24" spans="2:16" ht="30" x14ac:dyDescent="0.25">
      <c r="B24" s="23"/>
      <c r="C24" s="20"/>
      <c r="D24" s="20"/>
      <c r="E24" s="20"/>
      <c r="F24" s="108" t="s">
        <v>202</v>
      </c>
      <c r="G24" s="60">
        <v>5</v>
      </c>
      <c r="H24" s="60">
        <v>4</v>
      </c>
      <c r="I24" s="31" t="s">
        <v>160</v>
      </c>
      <c r="J24" s="32"/>
      <c r="K24" s="32">
        <f>G24*H24</f>
        <v>20</v>
      </c>
      <c r="L24" s="32"/>
      <c r="M24" s="32"/>
      <c r="N24" s="32"/>
      <c r="O24" s="32"/>
      <c r="P24" s="32"/>
    </row>
    <row r="25" spans="2:16" x14ac:dyDescent="0.25">
      <c r="B25" s="23"/>
      <c r="C25" s="20"/>
      <c r="D25" s="20"/>
      <c r="E25" s="20"/>
      <c r="F25" s="108" t="s">
        <v>203</v>
      </c>
      <c r="G25" s="60">
        <v>5</v>
      </c>
      <c r="H25" s="60">
        <v>4</v>
      </c>
      <c r="I25" s="31" t="s">
        <v>160</v>
      </c>
      <c r="J25" s="32"/>
      <c r="L25" s="32">
        <f>G25*H25</f>
        <v>20</v>
      </c>
      <c r="N25" s="32"/>
      <c r="O25" s="32"/>
      <c r="P25" s="32"/>
    </row>
    <row r="26" spans="2:16" x14ac:dyDescent="0.25">
      <c r="B26" s="23"/>
      <c r="C26" s="20"/>
      <c r="D26" s="20"/>
      <c r="E26" s="20"/>
      <c r="F26" s="108" t="s">
        <v>204</v>
      </c>
      <c r="G26" s="60">
        <v>5</v>
      </c>
      <c r="H26" s="60">
        <v>2</v>
      </c>
      <c r="I26" s="31"/>
      <c r="J26" s="32"/>
      <c r="L26" s="32">
        <f>G26*H26</f>
        <v>10</v>
      </c>
      <c r="N26" s="32"/>
      <c r="O26" s="32"/>
      <c r="P26" s="32"/>
    </row>
    <row r="27" spans="2:16" x14ac:dyDescent="0.25">
      <c r="B27" s="23"/>
      <c r="C27" s="20">
        <v>106524240</v>
      </c>
      <c r="D27" s="20">
        <v>25914532</v>
      </c>
      <c r="E27" s="20" t="s">
        <v>191</v>
      </c>
      <c r="F27" s="62" t="s">
        <v>205</v>
      </c>
      <c r="G27" s="60">
        <v>5</v>
      </c>
      <c r="H27" s="60">
        <v>2</v>
      </c>
      <c r="I27" s="31" t="s">
        <v>160</v>
      </c>
      <c r="J27" s="32"/>
      <c r="K27" s="32"/>
      <c r="M27" s="32">
        <f>G27*H27</f>
        <v>10</v>
      </c>
      <c r="N27" s="32"/>
      <c r="O27" s="32"/>
      <c r="P27" s="32"/>
    </row>
    <row r="28" spans="2:16" x14ac:dyDescent="0.25">
      <c r="B28" s="23"/>
      <c r="C28" s="20"/>
      <c r="D28" s="20"/>
      <c r="E28" s="20"/>
      <c r="F28" s="62" t="s">
        <v>206</v>
      </c>
      <c r="G28" s="60">
        <v>5</v>
      </c>
      <c r="H28" s="60">
        <v>4</v>
      </c>
      <c r="I28" s="31" t="s">
        <v>160</v>
      </c>
      <c r="J28" s="32"/>
      <c r="K28" s="32"/>
      <c r="M28" s="32">
        <f>G28*H28</f>
        <v>20</v>
      </c>
      <c r="N28" s="32"/>
      <c r="O28" s="32"/>
      <c r="P28" s="32"/>
    </row>
    <row r="29" spans="2:16" x14ac:dyDescent="0.25">
      <c r="B29" s="23"/>
      <c r="C29" s="20"/>
      <c r="D29" s="20"/>
      <c r="E29" s="20"/>
      <c r="F29" s="62" t="s">
        <v>207</v>
      </c>
      <c r="G29" s="60">
        <v>5</v>
      </c>
      <c r="H29" s="60">
        <v>6</v>
      </c>
      <c r="I29" s="31" t="s">
        <v>140</v>
      </c>
      <c r="J29" s="32"/>
      <c r="K29" s="32"/>
      <c r="L29" s="32"/>
      <c r="N29" s="32">
        <f>G29*H29</f>
        <v>30</v>
      </c>
      <c r="O29" s="32"/>
      <c r="P29" s="32"/>
    </row>
    <row r="30" spans="2:16" ht="12.75" x14ac:dyDescent="0.2">
      <c r="B30" s="23"/>
      <c r="C30" s="20"/>
      <c r="D30" s="28"/>
      <c r="E30" s="29"/>
      <c r="F30" s="61" t="s">
        <v>143</v>
      </c>
      <c r="G30" s="58">
        <v>3</v>
      </c>
      <c r="H30" s="28">
        <v>5</v>
      </c>
      <c r="I30" s="32" t="s">
        <v>139</v>
      </c>
      <c r="J30" s="32">
        <f t="shared" ref="J30:J36" si="4">G30*H30</f>
        <v>15</v>
      </c>
      <c r="K30" s="32"/>
      <c r="L30" s="32"/>
      <c r="M30" s="32"/>
      <c r="N30" s="32"/>
      <c r="O30" s="32"/>
      <c r="P30" s="32"/>
    </row>
    <row r="31" spans="2:16" ht="12.75" x14ac:dyDescent="0.2">
      <c r="B31" s="23"/>
      <c r="C31" s="20">
        <v>106472675</v>
      </c>
      <c r="D31" s="28">
        <v>25859839</v>
      </c>
      <c r="E31" s="20" t="s">
        <v>144</v>
      </c>
      <c r="F31" s="61" t="s">
        <v>145</v>
      </c>
      <c r="G31" s="58">
        <v>0</v>
      </c>
      <c r="H31" s="28">
        <v>0</v>
      </c>
      <c r="I31" s="32" t="s">
        <v>140</v>
      </c>
      <c r="J31" s="32">
        <f t="shared" si="4"/>
        <v>0</v>
      </c>
      <c r="K31" s="32"/>
      <c r="L31" s="32"/>
      <c r="M31" s="32"/>
      <c r="N31" s="32"/>
      <c r="O31" s="32"/>
      <c r="P31" s="32"/>
    </row>
    <row r="32" spans="2:16" ht="12.75" x14ac:dyDescent="0.2">
      <c r="B32" s="23"/>
      <c r="C32" s="20">
        <v>106472679</v>
      </c>
      <c r="D32" s="28">
        <v>25859863</v>
      </c>
      <c r="E32" s="20" t="s">
        <v>146</v>
      </c>
      <c r="F32" s="61" t="s">
        <v>147</v>
      </c>
      <c r="G32" s="58">
        <v>3</v>
      </c>
      <c r="H32" s="28">
        <v>5</v>
      </c>
      <c r="I32" s="32" t="s">
        <v>140</v>
      </c>
      <c r="J32" s="32">
        <f t="shared" si="4"/>
        <v>15</v>
      </c>
      <c r="K32" s="32"/>
      <c r="L32" s="32"/>
      <c r="M32" s="32"/>
      <c r="N32" s="32"/>
      <c r="O32" s="32"/>
      <c r="P32" s="32"/>
    </row>
    <row r="33" spans="2:16" ht="12.75" x14ac:dyDescent="0.2">
      <c r="B33" s="23"/>
      <c r="C33" s="20">
        <v>106472683</v>
      </c>
      <c r="D33" s="28">
        <v>25859867</v>
      </c>
      <c r="E33" s="20" t="s">
        <v>148</v>
      </c>
      <c r="F33" s="61" t="s">
        <v>149</v>
      </c>
      <c r="G33" s="58">
        <v>3</v>
      </c>
      <c r="H33" s="28">
        <v>5</v>
      </c>
      <c r="I33" s="32" t="s">
        <v>140</v>
      </c>
      <c r="J33" s="32">
        <f t="shared" si="4"/>
        <v>15</v>
      </c>
      <c r="K33" s="32"/>
      <c r="L33" s="32"/>
      <c r="M33" s="32"/>
      <c r="N33" s="32"/>
      <c r="O33" s="32"/>
      <c r="P33" s="32"/>
    </row>
    <row r="34" spans="2:16" ht="12.75" x14ac:dyDescent="0.2">
      <c r="B34" s="23"/>
      <c r="C34" s="20">
        <v>106472687</v>
      </c>
      <c r="D34" s="28">
        <v>25859871</v>
      </c>
      <c r="E34" s="20" t="s">
        <v>150</v>
      </c>
      <c r="F34" s="61" t="s">
        <v>151</v>
      </c>
      <c r="G34" s="58">
        <v>3</v>
      </c>
      <c r="H34" s="28">
        <v>5</v>
      </c>
      <c r="I34" s="32" t="s">
        <v>140</v>
      </c>
      <c r="J34" s="32">
        <f t="shared" si="4"/>
        <v>15</v>
      </c>
      <c r="K34" s="32"/>
      <c r="L34" s="32"/>
      <c r="M34" s="32"/>
      <c r="N34" s="32"/>
      <c r="O34" s="32"/>
      <c r="P34" s="32"/>
    </row>
    <row r="35" spans="2:16" ht="12.75" x14ac:dyDescent="0.2">
      <c r="B35" s="23"/>
      <c r="C35" s="20"/>
      <c r="D35" s="28"/>
      <c r="E35" s="20"/>
      <c r="F35" s="61" t="s">
        <v>152</v>
      </c>
      <c r="G35" s="58">
        <v>3</v>
      </c>
      <c r="H35" s="28">
        <v>5</v>
      </c>
      <c r="I35" s="32" t="s">
        <v>140</v>
      </c>
      <c r="J35" s="32">
        <f t="shared" si="4"/>
        <v>15</v>
      </c>
      <c r="K35" s="32"/>
      <c r="L35" s="32"/>
      <c r="M35" s="32"/>
      <c r="N35" s="32"/>
      <c r="O35" s="32"/>
      <c r="P35" s="32"/>
    </row>
    <row r="36" spans="2:16" ht="12.75" x14ac:dyDescent="0.2">
      <c r="B36" s="23"/>
      <c r="C36" s="20"/>
      <c r="D36" s="28"/>
      <c r="E36" s="20"/>
      <c r="F36" s="61" t="s">
        <v>153</v>
      </c>
      <c r="G36" s="58">
        <v>0</v>
      </c>
      <c r="H36" s="28">
        <v>0</v>
      </c>
      <c r="I36" s="32" t="s">
        <v>140</v>
      </c>
      <c r="J36" s="32">
        <f t="shared" si="4"/>
        <v>0</v>
      </c>
      <c r="K36" s="32"/>
      <c r="L36" s="32"/>
      <c r="M36" s="32"/>
      <c r="N36" s="32"/>
      <c r="O36" s="32"/>
      <c r="P36" s="32"/>
    </row>
    <row r="37" spans="2:16" ht="12.75" x14ac:dyDescent="0.2">
      <c r="B37" s="23"/>
      <c r="C37" s="20"/>
      <c r="D37" s="28"/>
      <c r="E37" s="20"/>
      <c r="F37" s="61" t="s">
        <v>143</v>
      </c>
      <c r="G37" s="58">
        <v>3</v>
      </c>
      <c r="H37" s="28">
        <v>5</v>
      </c>
      <c r="I37" s="32" t="s">
        <v>139</v>
      </c>
      <c r="J37" s="32"/>
      <c r="K37" s="32">
        <f t="shared" ref="K37:K43" si="5">G37*H37</f>
        <v>15</v>
      </c>
      <c r="L37" s="32"/>
      <c r="M37" s="32"/>
      <c r="N37" s="32"/>
      <c r="O37" s="32"/>
      <c r="P37" s="32"/>
    </row>
    <row r="38" spans="2:16" ht="12.75" x14ac:dyDescent="0.2">
      <c r="B38" s="23"/>
      <c r="C38" s="20"/>
      <c r="D38" s="28"/>
      <c r="E38" s="20"/>
      <c r="F38" s="61" t="s">
        <v>145</v>
      </c>
      <c r="G38" s="58">
        <v>0</v>
      </c>
      <c r="H38" s="28">
        <v>0</v>
      </c>
      <c r="I38" s="32" t="s">
        <v>140</v>
      </c>
      <c r="J38" s="32"/>
      <c r="K38" s="32">
        <f t="shared" si="5"/>
        <v>0</v>
      </c>
      <c r="L38" s="32"/>
      <c r="M38" s="32"/>
      <c r="N38" s="32"/>
      <c r="O38" s="32"/>
      <c r="P38" s="32"/>
    </row>
    <row r="39" spans="2:16" ht="12.75" x14ac:dyDescent="0.2">
      <c r="B39" s="23"/>
      <c r="C39" s="20">
        <v>106472675</v>
      </c>
      <c r="D39" s="28">
        <v>25859839</v>
      </c>
      <c r="E39" s="20" t="s">
        <v>144</v>
      </c>
      <c r="F39" s="61" t="s">
        <v>147</v>
      </c>
      <c r="G39" s="58">
        <v>3</v>
      </c>
      <c r="H39" s="28">
        <v>5</v>
      </c>
      <c r="I39" s="32" t="s">
        <v>140</v>
      </c>
      <c r="J39" s="32"/>
      <c r="K39" s="32">
        <f t="shared" si="5"/>
        <v>15</v>
      </c>
      <c r="L39" s="32"/>
      <c r="M39" s="32"/>
      <c r="N39" s="32"/>
      <c r="O39" s="32"/>
      <c r="P39" s="32"/>
    </row>
    <row r="40" spans="2:16" ht="12.75" x14ac:dyDescent="0.2">
      <c r="B40" s="23"/>
      <c r="C40" s="20">
        <v>106472679</v>
      </c>
      <c r="D40" s="28">
        <v>25859863</v>
      </c>
      <c r="E40" s="20" t="s">
        <v>146</v>
      </c>
      <c r="F40" s="61" t="s">
        <v>149</v>
      </c>
      <c r="G40" s="58">
        <v>3</v>
      </c>
      <c r="H40" s="28">
        <v>5</v>
      </c>
      <c r="I40" s="32" t="s">
        <v>140</v>
      </c>
      <c r="J40" s="32"/>
      <c r="K40" s="32">
        <f t="shared" si="5"/>
        <v>15</v>
      </c>
      <c r="L40" s="32"/>
      <c r="M40" s="32"/>
      <c r="N40" s="32"/>
      <c r="O40" s="32"/>
      <c r="P40" s="32"/>
    </row>
    <row r="41" spans="2:16" ht="12.75" x14ac:dyDescent="0.2">
      <c r="B41" s="23"/>
      <c r="C41" s="20">
        <v>106472683</v>
      </c>
      <c r="D41" s="28">
        <v>25859867</v>
      </c>
      <c r="E41" s="20" t="s">
        <v>148</v>
      </c>
      <c r="F41" s="61" t="s">
        <v>151</v>
      </c>
      <c r="G41" s="58">
        <v>3</v>
      </c>
      <c r="H41" s="28">
        <v>5</v>
      </c>
      <c r="I41" s="32" t="s">
        <v>140</v>
      </c>
      <c r="J41" s="32"/>
      <c r="K41" s="32">
        <f t="shared" si="5"/>
        <v>15</v>
      </c>
      <c r="L41" s="32"/>
      <c r="M41" s="32"/>
      <c r="N41" s="32"/>
      <c r="O41" s="32"/>
      <c r="P41" s="32"/>
    </row>
    <row r="42" spans="2:16" ht="12.75" x14ac:dyDescent="0.2">
      <c r="B42" s="23"/>
      <c r="C42" s="20">
        <v>106472687</v>
      </c>
      <c r="D42" s="28">
        <v>25859871</v>
      </c>
      <c r="E42" s="20" t="s">
        <v>150</v>
      </c>
      <c r="F42" s="61" t="s">
        <v>152</v>
      </c>
      <c r="G42" s="58">
        <v>3</v>
      </c>
      <c r="H42" s="28">
        <v>5</v>
      </c>
      <c r="I42" s="32" t="s">
        <v>140</v>
      </c>
      <c r="J42" s="32"/>
      <c r="K42" s="32">
        <f t="shared" si="5"/>
        <v>15</v>
      </c>
      <c r="L42" s="32"/>
      <c r="M42" s="32"/>
      <c r="N42" s="32"/>
      <c r="O42" s="32"/>
      <c r="P42" s="32"/>
    </row>
    <row r="43" spans="2:16" ht="12.75" x14ac:dyDescent="0.2">
      <c r="B43" s="23"/>
      <c r="C43" s="20"/>
      <c r="D43" s="28"/>
      <c r="E43" s="20"/>
      <c r="F43" s="61" t="s">
        <v>153</v>
      </c>
      <c r="G43" s="58">
        <v>0</v>
      </c>
      <c r="H43" s="28">
        <v>0</v>
      </c>
      <c r="I43" s="32" t="s">
        <v>140</v>
      </c>
      <c r="J43" s="32"/>
      <c r="K43" s="32">
        <f t="shared" si="5"/>
        <v>0</v>
      </c>
      <c r="L43" s="32"/>
      <c r="M43" s="32"/>
      <c r="N43" s="32"/>
      <c r="O43" s="32"/>
      <c r="P43" s="32"/>
    </row>
    <row r="44" spans="2:16" ht="12.75" x14ac:dyDescent="0.2">
      <c r="B44" s="23"/>
      <c r="C44" s="20"/>
      <c r="D44" s="28"/>
      <c r="E44" s="20"/>
      <c r="F44" s="61" t="s">
        <v>143</v>
      </c>
      <c r="G44" s="58">
        <v>3</v>
      </c>
      <c r="H44" s="28">
        <v>5</v>
      </c>
      <c r="I44" s="32" t="s">
        <v>139</v>
      </c>
      <c r="J44" s="32"/>
      <c r="K44" s="32"/>
      <c r="L44" s="32">
        <f t="shared" ref="L44:L52" si="6">G44*H44</f>
        <v>15</v>
      </c>
      <c r="M44" s="32"/>
      <c r="N44" s="32"/>
      <c r="O44" s="32"/>
      <c r="P44" s="32"/>
    </row>
    <row r="45" spans="2:16" ht="12.75" x14ac:dyDescent="0.2">
      <c r="B45" s="23"/>
      <c r="C45" s="20"/>
      <c r="D45" s="28"/>
      <c r="E45" s="20"/>
      <c r="F45" s="61" t="s">
        <v>145</v>
      </c>
      <c r="G45" s="58">
        <v>0</v>
      </c>
      <c r="H45" s="28">
        <v>0</v>
      </c>
      <c r="I45" s="32" t="s">
        <v>140</v>
      </c>
      <c r="J45" s="32"/>
      <c r="K45" s="32"/>
      <c r="L45" s="32">
        <f t="shared" si="6"/>
        <v>0</v>
      </c>
      <c r="M45" s="32"/>
      <c r="N45" s="32"/>
      <c r="O45" s="32"/>
      <c r="P45" s="32"/>
    </row>
    <row r="46" spans="2:16" ht="12.75" x14ac:dyDescent="0.2">
      <c r="B46" s="23"/>
      <c r="C46" s="20">
        <v>106472675</v>
      </c>
      <c r="D46" s="28">
        <v>25859839</v>
      </c>
      <c r="E46" s="20" t="s">
        <v>144</v>
      </c>
      <c r="F46" s="61" t="s">
        <v>147</v>
      </c>
      <c r="G46" s="58">
        <v>3</v>
      </c>
      <c r="H46" s="28">
        <v>5</v>
      </c>
      <c r="I46" s="32" t="s">
        <v>140</v>
      </c>
      <c r="J46" s="32"/>
      <c r="K46" s="32"/>
      <c r="L46" s="32">
        <f t="shared" si="6"/>
        <v>15</v>
      </c>
      <c r="M46" s="32"/>
      <c r="N46" s="32"/>
      <c r="O46" s="32"/>
      <c r="P46" s="32"/>
    </row>
    <row r="47" spans="2:16" ht="15" customHeight="1" x14ac:dyDescent="0.2">
      <c r="B47" s="23"/>
      <c r="C47" s="20">
        <v>106472679</v>
      </c>
      <c r="D47" s="28">
        <v>25859863</v>
      </c>
      <c r="E47" s="20" t="s">
        <v>146</v>
      </c>
      <c r="F47" s="61" t="s">
        <v>149</v>
      </c>
      <c r="G47" s="58">
        <v>3</v>
      </c>
      <c r="H47" s="28">
        <v>5</v>
      </c>
      <c r="I47" s="32" t="s">
        <v>140</v>
      </c>
      <c r="J47" s="32"/>
      <c r="K47" s="32"/>
      <c r="L47" s="32">
        <f t="shared" si="6"/>
        <v>15</v>
      </c>
      <c r="M47" s="32"/>
      <c r="N47" s="32"/>
      <c r="O47" s="32"/>
      <c r="P47" s="32"/>
    </row>
    <row r="48" spans="2:16" ht="15" customHeight="1" x14ac:dyDescent="0.2">
      <c r="B48" s="23"/>
      <c r="C48" s="20">
        <v>106472683</v>
      </c>
      <c r="D48" s="28">
        <v>25859867</v>
      </c>
      <c r="E48" s="20" t="s">
        <v>148</v>
      </c>
      <c r="F48" s="61" t="s">
        <v>151</v>
      </c>
      <c r="G48" s="58">
        <v>3</v>
      </c>
      <c r="H48" s="28">
        <v>5</v>
      </c>
      <c r="I48" s="32" t="s">
        <v>140</v>
      </c>
      <c r="J48" s="32"/>
      <c r="K48" s="32"/>
      <c r="L48" s="32">
        <f t="shared" si="6"/>
        <v>15</v>
      </c>
      <c r="M48" s="32"/>
      <c r="N48" s="32"/>
      <c r="O48" s="32"/>
      <c r="P48" s="32"/>
    </row>
    <row r="49" spans="2:16" ht="15" customHeight="1" x14ac:dyDescent="0.2">
      <c r="B49" s="23"/>
      <c r="C49" s="20">
        <v>106472687</v>
      </c>
      <c r="D49" s="28">
        <v>25859871</v>
      </c>
      <c r="E49" s="20" t="s">
        <v>150</v>
      </c>
      <c r="F49" s="61" t="s">
        <v>152</v>
      </c>
      <c r="G49" s="58">
        <v>3</v>
      </c>
      <c r="H49" s="28">
        <v>5</v>
      </c>
      <c r="I49" s="32" t="s">
        <v>140</v>
      </c>
      <c r="J49" s="32"/>
      <c r="K49" s="32"/>
      <c r="L49" s="32">
        <f t="shared" si="6"/>
        <v>15</v>
      </c>
      <c r="M49" s="32"/>
      <c r="N49" s="32"/>
      <c r="O49" s="32"/>
      <c r="P49" s="32"/>
    </row>
    <row r="50" spans="2:16" ht="15" customHeight="1" x14ac:dyDescent="0.2">
      <c r="B50" s="23"/>
      <c r="C50" s="20"/>
      <c r="D50" s="28"/>
      <c r="E50" s="20"/>
      <c r="F50" s="61" t="s">
        <v>153</v>
      </c>
      <c r="G50" s="58">
        <v>0</v>
      </c>
      <c r="H50" s="28">
        <v>0</v>
      </c>
      <c r="I50" s="32" t="s">
        <v>140</v>
      </c>
      <c r="J50" s="32"/>
      <c r="K50" s="32"/>
      <c r="L50" s="32">
        <f t="shared" si="6"/>
        <v>0</v>
      </c>
      <c r="M50" s="32"/>
      <c r="N50" s="32"/>
      <c r="O50" s="32"/>
      <c r="P50" s="32"/>
    </row>
    <row r="51" spans="2:16" ht="15" customHeight="1" x14ac:dyDescent="0.2">
      <c r="B51" s="23"/>
      <c r="C51" s="20"/>
      <c r="D51" s="28"/>
      <c r="E51" s="20"/>
      <c r="F51" s="61" t="s">
        <v>143</v>
      </c>
      <c r="G51" s="58">
        <v>3</v>
      </c>
      <c r="H51" s="28">
        <v>5</v>
      </c>
      <c r="I51" s="32" t="s">
        <v>140</v>
      </c>
      <c r="J51" s="32"/>
      <c r="K51" s="32"/>
      <c r="L51" s="32">
        <f t="shared" si="6"/>
        <v>15</v>
      </c>
      <c r="M51" s="32"/>
      <c r="N51" s="32"/>
      <c r="O51" s="32"/>
      <c r="P51" s="32"/>
    </row>
    <row r="52" spans="2:16" ht="15" customHeight="1" x14ac:dyDescent="0.2">
      <c r="B52" s="23"/>
      <c r="C52" s="20"/>
      <c r="D52" s="28"/>
      <c r="E52" s="20"/>
      <c r="F52" s="61" t="s">
        <v>145</v>
      </c>
      <c r="G52" s="58">
        <v>0</v>
      </c>
      <c r="H52" s="28">
        <v>0</v>
      </c>
      <c r="I52" s="32" t="s">
        <v>140</v>
      </c>
      <c r="J52" s="32"/>
      <c r="K52" s="32"/>
      <c r="L52" s="32">
        <f t="shared" si="6"/>
        <v>0</v>
      </c>
      <c r="M52" s="32"/>
      <c r="N52" s="32"/>
      <c r="O52" s="32"/>
      <c r="P52" s="32"/>
    </row>
    <row r="53" spans="2:16" ht="15" customHeight="1" x14ac:dyDescent="0.2">
      <c r="B53" s="23"/>
      <c r="C53" s="20">
        <v>106472675</v>
      </c>
      <c r="D53" s="28">
        <v>25859839</v>
      </c>
      <c r="E53" s="20" t="s">
        <v>144</v>
      </c>
      <c r="F53" s="61" t="s">
        <v>147</v>
      </c>
      <c r="G53" s="58">
        <v>3</v>
      </c>
      <c r="H53" s="28">
        <v>5</v>
      </c>
      <c r="I53" s="32" t="s">
        <v>140</v>
      </c>
      <c r="J53" s="32"/>
      <c r="K53" s="32"/>
      <c r="L53" s="32"/>
      <c r="M53" s="32">
        <f>G53*H53</f>
        <v>15</v>
      </c>
      <c r="N53" s="32"/>
      <c r="O53" s="32"/>
      <c r="P53" s="32"/>
    </row>
    <row r="54" spans="2:16" ht="15" customHeight="1" x14ac:dyDescent="0.2">
      <c r="B54" s="23"/>
      <c r="C54" s="20">
        <v>106472679</v>
      </c>
      <c r="D54" s="28">
        <v>25859863</v>
      </c>
      <c r="E54" s="20" t="s">
        <v>146</v>
      </c>
      <c r="F54" s="61" t="s">
        <v>149</v>
      </c>
      <c r="G54" s="58">
        <v>3</v>
      </c>
      <c r="H54" s="28">
        <v>5</v>
      </c>
      <c r="I54" s="32" t="s">
        <v>140</v>
      </c>
      <c r="J54" s="32"/>
      <c r="K54" s="32"/>
      <c r="L54" s="32"/>
      <c r="M54" s="32">
        <f>G54*H54</f>
        <v>15</v>
      </c>
      <c r="N54" s="32"/>
      <c r="O54" s="32"/>
      <c r="P54" s="32"/>
    </row>
    <row r="55" spans="2:16" ht="15" customHeight="1" x14ac:dyDescent="0.2">
      <c r="B55" s="23"/>
      <c r="C55" s="20">
        <v>106472683</v>
      </c>
      <c r="D55" s="28">
        <v>25859867</v>
      </c>
      <c r="E55" s="20" t="s">
        <v>148</v>
      </c>
      <c r="F55" s="61" t="s">
        <v>151</v>
      </c>
      <c r="G55" s="58">
        <v>3</v>
      </c>
      <c r="H55" s="28">
        <v>5</v>
      </c>
      <c r="I55" s="32" t="s">
        <v>140</v>
      </c>
      <c r="J55" s="32"/>
      <c r="K55" s="32"/>
      <c r="L55" s="32"/>
      <c r="M55" s="32">
        <f>G55*H55</f>
        <v>15</v>
      </c>
      <c r="N55" s="32"/>
      <c r="O55" s="32"/>
      <c r="P55" s="32"/>
    </row>
    <row r="56" spans="2:16" ht="15" customHeight="1" x14ac:dyDescent="0.2">
      <c r="B56" s="23"/>
      <c r="C56" s="20">
        <v>106472687</v>
      </c>
      <c r="D56" s="28">
        <v>25859871</v>
      </c>
      <c r="E56" s="20" t="s">
        <v>150</v>
      </c>
      <c r="F56" s="61" t="s">
        <v>152</v>
      </c>
      <c r="G56" s="58">
        <v>3</v>
      </c>
      <c r="H56" s="28">
        <v>5</v>
      </c>
      <c r="I56" s="32" t="s">
        <v>140</v>
      </c>
      <c r="J56" s="32"/>
      <c r="K56" s="32"/>
      <c r="L56" s="32"/>
      <c r="M56" s="32">
        <f>G56*H56</f>
        <v>15</v>
      </c>
      <c r="N56" s="32"/>
      <c r="O56" s="32"/>
      <c r="P56" s="32"/>
    </row>
    <row r="57" spans="2:16" ht="15" customHeight="1" x14ac:dyDescent="0.2">
      <c r="B57" s="23"/>
      <c r="C57" s="20"/>
      <c r="D57" s="28"/>
      <c r="E57" s="20"/>
      <c r="F57" s="61" t="s">
        <v>153</v>
      </c>
      <c r="G57" s="58">
        <v>0</v>
      </c>
      <c r="H57" s="28">
        <v>0</v>
      </c>
      <c r="I57" s="32" t="s">
        <v>140</v>
      </c>
      <c r="J57" s="32"/>
      <c r="K57" s="32"/>
      <c r="L57" s="32"/>
      <c r="M57" s="32">
        <f>G57*H57</f>
        <v>0</v>
      </c>
      <c r="N57" s="32"/>
      <c r="O57" s="32"/>
      <c r="P57" s="32"/>
    </row>
    <row r="58" spans="2:16" ht="15" customHeight="1" x14ac:dyDescent="0.2">
      <c r="B58" s="23"/>
      <c r="C58" s="20"/>
      <c r="D58" s="28"/>
      <c r="E58" s="20"/>
      <c r="F58" s="61" t="s">
        <v>143</v>
      </c>
      <c r="G58" s="58">
        <v>3</v>
      </c>
      <c r="H58" s="28">
        <v>5</v>
      </c>
      <c r="I58" s="32" t="s">
        <v>140</v>
      </c>
      <c r="J58" s="32"/>
      <c r="K58" s="32"/>
      <c r="L58" s="32"/>
      <c r="M58" s="32"/>
      <c r="N58" s="32">
        <f t="shared" ref="N58:N64" si="7">G58*H58</f>
        <v>15</v>
      </c>
      <c r="O58" s="32"/>
      <c r="P58" s="32"/>
    </row>
    <row r="59" spans="2:16" ht="15" customHeight="1" x14ac:dyDescent="0.2">
      <c r="B59" s="23"/>
      <c r="C59" s="20"/>
      <c r="D59" s="28"/>
      <c r="E59" s="20"/>
      <c r="F59" s="61" t="s">
        <v>145</v>
      </c>
      <c r="G59" s="58">
        <v>0</v>
      </c>
      <c r="H59" s="28">
        <v>0</v>
      </c>
      <c r="I59" s="32" t="s">
        <v>140</v>
      </c>
      <c r="J59" s="32"/>
      <c r="K59" s="32"/>
      <c r="L59" s="32"/>
      <c r="M59" s="32"/>
      <c r="N59" s="32">
        <f t="shared" si="7"/>
        <v>0</v>
      </c>
      <c r="O59" s="32"/>
      <c r="P59" s="32"/>
    </row>
    <row r="60" spans="2:16" ht="15" customHeight="1" x14ac:dyDescent="0.2">
      <c r="B60" s="23"/>
      <c r="C60" s="20">
        <v>106472675</v>
      </c>
      <c r="D60" s="28">
        <v>25859839</v>
      </c>
      <c r="E60" s="20" t="s">
        <v>144</v>
      </c>
      <c r="F60" s="61" t="s">
        <v>147</v>
      </c>
      <c r="G60" s="58">
        <v>3</v>
      </c>
      <c r="H60" s="28">
        <v>5</v>
      </c>
      <c r="I60" s="32" t="s">
        <v>140</v>
      </c>
      <c r="J60" s="32"/>
      <c r="K60" s="32"/>
      <c r="L60" s="32"/>
      <c r="M60" s="32"/>
      <c r="N60" s="32">
        <f t="shared" si="7"/>
        <v>15</v>
      </c>
      <c r="O60" s="32"/>
      <c r="P60" s="32"/>
    </row>
    <row r="61" spans="2:16" ht="15" customHeight="1" x14ac:dyDescent="0.2">
      <c r="B61" s="23"/>
      <c r="C61" s="20">
        <v>106472679</v>
      </c>
      <c r="D61" s="28">
        <v>25859863</v>
      </c>
      <c r="E61" s="20" t="s">
        <v>146</v>
      </c>
      <c r="F61" s="61" t="s">
        <v>149</v>
      </c>
      <c r="G61" s="58">
        <v>3</v>
      </c>
      <c r="H61" s="28">
        <v>5</v>
      </c>
      <c r="I61" s="32" t="s">
        <v>140</v>
      </c>
      <c r="J61" s="32"/>
      <c r="K61" s="32"/>
      <c r="L61" s="32"/>
      <c r="M61" s="32"/>
      <c r="N61" s="32">
        <f t="shared" si="7"/>
        <v>15</v>
      </c>
      <c r="O61" s="32"/>
      <c r="P61" s="32"/>
    </row>
    <row r="62" spans="2:16" ht="15" customHeight="1" x14ac:dyDescent="0.2">
      <c r="B62" s="23"/>
      <c r="C62" s="20">
        <v>106472683</v>
      </c>
      <c r="D62" s="28">
        <v>25859867</v>
      </c>
      <c r="E62" s="20" t="s">
        <v>148</v>
      </c>
      <c r="F62" s="61" t="s">
        <v>151</v>
      </c>
      <c r="G62" s="58">
        <v>3</v>
      </c>
      <c r="H62" s="28">
        <v>5</v>
      </c>
      <c r="I62" s="32" t="s">
        <v>140</v>
      </c>
      <c r="J62" s="32"/>
      <c r="K62" s="32"/>
      <c r="L62" s="32"/>
      <c r="M62" s="32"/>
      <c r="N62" s="32">
        <f t="shared" si="7"/>
        <v>15</v>
      </c>
      <c r="O62" s="32"/>
      <c r="P62" s="32"/>
    </row>
    <row r="63" spans="2:16" ht="15" customHeight="1" x14ac:dyDescent="0.2">
      <c r="B63" s="23"/>
      <c r="C63" s="20">
        <v>106472687</v>
      </c>
      <c r="D63" s="28">
        <v>25859871</v>
      </c>
      <c r="E63" s="20" t="s">
        <v>150</v>
      </c>
      <c r="F63" s="61" t="s">
        <v>152</v>
      </c>
      <c r="G63" s="58">
        <v>3</v>
      </c>
      <c r="H63" s="28">
        <v>5</v>
      </c>
      <c r="I63" s="32" t="s">
        <v>140</v>
      </c>
      <c r="J63" s="32"/>
      <c r="K63" s="32"/>
      <c r="L63" s="32"/>
      <c r="M63" s="32"/>
      <c r="N63" s="32">
        <f t="shared" si="7"/>
        <v>15</v>
      </c>
      <c r="O63" s="32"/>
      <c r="P63" s="32"/>
    </row>
    <row r="64" spans="2:16" ht="15" customHeight="1" x14ac:dyDescent="0.2">
      <c r="B64" s="23"/>
      <c r="C64" s="20"/>
      <c r="D64" s="28"/>
      <c r="E64" s="20"/>
      <c r="F64" s="61" t="s">
        <v>153</v>
      </c>
      <c r="G64" s="58">
        <v>0</v>
      </c>
      <c r="H64" s="28">
        <v>0</v>
      </c>
      <c r="I64" s="32" t="s">
        <v>140</v>
      </c>
      <c r="J64" s="32"/>
      <c r="K64" s="32"/>
      <c r="L64" s="32"/>
      <c r="M64" s="32"/>
      <c r="N64" s="32">
        <f t="shared" si="7"/>
        <v>0</v>
      </c>
      <c r="O64" s="32"/>
      <c r="P64" s="32"/>
    </row>
    <row r="65" spans="2:16" ht="15" customHeight="1" x14ac:dyDescent="0.2">
      <c r="B65" s="23"/>
      <c r="C65" s="20"/>
      <c r="D65" s="20"/>
      <c r="E65" s="20"/>
      <c r="F65" s="61"/>
      <c r="G65" s="58"/>
      <c r="H65" s="28"/>
      <c r="I65" s="32"/>
      <c r="J65" s="32"/>
      <c r="K65" s="32"/>
      <c r="L65" s="32"/>
      <c r="M65" s="32"/>
      <c r="N65" s="32"/>
      <c r="O65" s="32"/>
      <c r="P65" s="32"/>
    </row>
    <row r="66" spans="2:16" ht="15" customHeight="1" x14ac:dyDescent="0.2">
      <c r="B66" s="23"/>
      <c r="C66" s="20"/>
      <c r="D66" s="20"/>
      <c r="E66" s="20"/>
      <c r="F66" s="61"/>
      <c r="G66" s="58"/>
      <c r="H66" s="28"/>
      <c r="I66" s="32"/>
      <c r="J66" s="32"/>
      <c r="K66" s="32"/>
      <c r="L66" s="32"/>
      <c r="M66" s="32"/>
      <c r="N66" s="32"/>
      <c r="O66" s="32"/>
      <c r="P66" s="32"/>
    </row>
    <row r="67" spans="2:16" ht="15" customHeight="1" x14ac:dyDescent="0.2">
      <c r="B67" s="23"/>
      <c r="C67" s="20"/>
      <c r="D67" s="20"/>
      <c r="E67" s="20"/>
      <c r="F67" s="61"/>
      <c r="G67" s="58"/>
      <c r="H67" s="28"/>
      <c r="I67" s="32"/>
      <c r="J67" s="32"/>
      <c r="K67" s="32"/>
      <c r="L67" s="32"/>
      <c r="M67" s="32"/>
      <c r="N67" s="32"/>
      <c r="O67" s="32"/>
      <c r="P67" s="32"/>
    </row>
    <row r="68" spans="2:16" ht="15" customHeight="1" x14ac:dyDescent="0.2">
      <c r="B68" s="23"/>
      <c r="C68" s="20"/>
      <c r="D68" s="20"/>
      <c r="E68" s="20"/>
      <c r="F68" s="61"/>
      <c r="G68" s="58"/>
      <c r="H68" s="28"/>
      <c r="I68" s="32"/>
      <c r="J68" s="32"/>
      <c r="K68" s="32"/>
      <c r="L68" s="32"/>
      <c r="M68" s="32"/>
      <c r="N68" s="32"/>
      <c r="O68" s="32"/>
      <c r="P68" s="32"/>
    </row>
    <row r="69" spans="2:16" ht="15" customHeight="1" x14ac:dyDescent="0.2">
      <c r="B69" s="23"/>
      <c r="C69" s="20"/>
      <c r="D69" s="20"/>
      <c r="E69" s="20"/>
      <c r="F69" s="61"/>
      <c r="G69" s="58"/>
      <c r="H69" s="28"/>
      <c r="I69" s="32"/>
      <c r="J69" s="32"/>
      <c r="K69" s="32"/>
      <c r="L69" s="32"/>
      <c r="M69" s="32"/>
      <c r="N69" s="32"/>
      <c r="O69" s="32"/>
      <c r="P69" s="32"/>
    </row>
    <row r="70" spans="2:16" ht="15" customHeight="1" x14ac:dyDescent="0.2">
      <c r="B70" s="23"/>
      <c r="C70" s="20"/>
      <c r="D70" s="20"/>
      <c r="E70" s="20"/>
      <c r="F70" s="61"/>
      <c r="G70" s="58"/>
      <c r="H70" s="28"/>
      <c r="I70" s="32"/>
      <c r="J70" s="32"/>
      <c r="K70" s="32"/>
      <c r="L70" s="32"/>
      <c r="M70" s="32"/>
      <c r="N70" s="32"/>
      <c r="O70" s="32"/>
      <c r="P70" s="32"/>
    </row>
    <row r="71" spans="2:16" ht="15" customHeight="1" x14ac:dyDescent="0.2">
      <c r="B71" s="23"/>
      <c r="C71" s="20"/>
      <c r="D71" s="20"/>
      <c r="E71" s="20"/>
      <c r="F71" s="61"/>
      <c r="G71" s="58"/>
      <c r="H71" s="28"/>
      <c r="I71" s="32"/>
      <c r="J71" s="32"/>
      <c r="K71" s="32"/>
      <c r="L71" s="32"/>
      <c r="M71" s="32"/>
      <c r="N71" s="32"/>
      <c r="O71" s="32"/>
      <c r="P71" s="32"/>
    </row>
    <row r="72" spans="2:16" ht="15" customHeight="1" x14ac:dyDescent="0.2">
      <c r="B72" s="23"/>
      <c r="C72" s="20"/>
      <c r="D72" s="20"/>
      <c r="E72" s="20"/>
      <c r="F72" s="61"/>
      <c r="G72" s="58"/>
      <c r="H72" s="28"/>
      <c r="I72" s="32"/>
      <c r="J72" s="32"/>
      <c r="K72" s="32"/>
      <c r="L72" s="32"/>
      <c r="M72" s="32"/>
      <c r="N72" s="32"/>
      <c r="O72" s="32"/>
      <c r="P72" s="32"/>
    </row>
    <row r="73" spans="2:16" ht="15" customHeight="1" x14ac:dyDescent="0.2">
      <c r="B73" s="23"/>
      <c r="C73" s="20"/>
      <c r="D73" s="20"/>
      <c r="E73" s="20"/>
      <c r="F73" s="61"/>
      <c r="G73" s="58"/>
      <c r="H73" s="28"/>
      <c r="I73" s="32"/>
      <c r="J73" s="32"/>
      <c r="K73" s="32"/>
      <c r="L73" s="32"/>
      <c r="M73" s="32"/>
      <c r="N73" s="32"/>
      <c r="O73" s="32"/>
      <c r="P73" s="32"/>
    </row>
    <row r="74" spans="2:16" ht="15" customHeight="1" x14ac:dyDescent="0.2">
      <c r="B74" s="23"/>
      <c r="C74" s="20"/>
      <c r="D74" s="20"/>
      <c r="E74" s="20"/>
      <c r="F74" s="61"/>
      <c r="G74" s="58"/>
      <c r="H74" s="28"/>
      <c r="I74" s="32"/>
      <c r="J74" s="32"/>
      <c r="K74" s="32"/>
      <c r="L74" s="32"/>
      <c r="M74" s="32"/>
      <c r="N74" s="32"/>
      <c r="O74" s="32"/>
      <c r="P74" s="32"/>
    </row>
    <row r="75" spans="2:16" ht="15" customHeight="1" x14ac:dyDescent="0.2">
      <c r="B75" s="23"/>
      <c r="C75" s="20"/>
      <c r="D75" s="20"/>
      <c r="E75" s="20"/>
      <c r="F75" s="61"/>
      <c r="G75" s="58"/>
      <c r="H75" s="28"/>
      <c r="I75" s="32"/>
      <c r="J75" s="32"/>
      <c r="K75" s="32"/>
      <c r="L75" s="32"/>
      <c r="M75" s="32"/>
      <c r="N75" s="32"/>
      <c r="O75" s="32"/>
      <c r="P75" s="32"/>
    </row>
    <row r="76" spans="2:16" ht="15" customHeight="1" x14ac:dyDescent="0.2">
      <c r="B76" s="23"/>
      <c r="C76" s="20"/>
      <c r="D76" s="20"/>
      <c r="E76" s="20"/>
      <c r="F76" s="61"/>
      <c r="G76" s="58"/>
      <c r="H76" s="28"/>
      <c r="I76" s="32"/>
      <c r="J76" s="32"/>
      <c r="K76" s="32"/>
      <c r="L76" s="32"/>
      <c r="M76" s="32"/>
      <c r="N76" s="32"/>
      <c r="O76" s="32"/>
      <c r="P76" s="32"/>
    </row>
    <row r="77" spans="2:16" ht="15" customHeight="1" x14ac:dyDescent="0.2">
      <c r="B77" s="23"/>
      <c r="C77" s="20"/>
      <c r="D77" s="20"/>
      <c r="E77" s="20"/>
      <c r="F77" s="61"/>
      <c r="G77" s="58"/>
      <c r="H77" s="28"/>
      <c r="I77" s="32"/>
      <c r="J77" s="32"/>
      <c r="K77" s="32"/>
      <c r="L77" s="32"/>
      <c r="M77" s="32"/>
      <c r="N77" s="32"/>
      <c r="O77" s="32"/>
      <c r="P77" s="32"/>
    </row>
    <row r="78" spans="2:16" ht="15" customHeight="1" x14ac:dyDescent="0.2">
      <c r="B78" s="23"/>
      <c r="C78" s="20"/>
      <c r="D78" s="20"/>
      <c r="E78" s="20"/>
      <c r="F78" s="61"/>
      <c r="G78" s="58"/>
      <c r="H78" s="28"/>
      <c r="I78" s="32"/>
      <c r="J78" s="32"/>
      <c r="K78" s="32"/>
      <c r="L78" s="32"/>
      <c r="M78" s="32"/>
      <c r="N78" s="32"/>
      <c r="O78" s="32"/>
      <c r="P78" s="32"/>
    </row>
    <row r="79" spans="2:16" ht="15" customHeight="1" x14ac:dyDescent="0.2">
      <c r="B79" s="23"/>
      <c r="C79" s="20"/>
      <c r="D79" s="20"/>
      <c r="E79" s="20"/>
      <c r="F79" s="61"/>
      <c r="G79" s="58"/>
      <c r="H79" s="28"/>
      <c r="I79" s="32"/>
      <c r="J79" s="31"/>
      <c r="K79" s="32"/>
      <c r="L79" s="32"/>
      <c r="M79" s="32"/>
      <c r="N79" s="32"/>
      <c r="O79" s="32"/>
      <c r="P79" s="32"/>
    </row>
    <row r="80" spans="2:16" ht="15" customHeight="1" x14ac:dyDescent="0.2">
      <c r="B80" s="23"/>
      <c r="C80" s="20"/>
      <c r="D80" s="20"/>
      <c r="E80" s="20"/>
      <c r="F80" s="61"/>
      <c r="G80" s="60"/>
      <c r="H80" s="60"/>
      <c r="I80" s="32"/>
      <c r="J80" s="31"/>
      <c r="K80" s="32"/>
      <c r="L80" s="32"/>
      <c r="M80" s="32"/>
      <c r="N80" s="32"/>
      <c r="O80" s="32"/>
      <c r="P80" s="32"/>
    </row>
    <row r="81" spans="2:16" ht="15" customHeight="1" x14ac:dyDescent="0.2">
      <c r="B81" s="23"/>
      <c r="C81" s="20"/>
      <c r="D81" s="20"/>
      <c r="E81" s="20"/>
      <c r="F81" s="61"/>
      <c r="G81" s="60"/>
      <c r="H81" s="60"/>
      <c r="I81" s="32"/>
      <c r="J81" s="31"/>
      <c r="K81" s="32"/>
      <c r="L81" s="32"/>
      <c r="M81" s="32"/>
      <c r="N81" s="32"/>
      <c r="O81" s="32"/>
      <c r="P81" s="32"/>
    </row>
    <row r="82" spans="2:16" ht="15" customHeight="1" x14ac:dyDescent="0.2">
      <c r="B82" s="23"/>
      <c r="C82" s="20"/>
      <c r="D82" s="20"/>
      <c r="E82" s="20"/>
      <c r="F82" s="61"/>
      <c r="G82" s="60"/>
      <c r="H82" s="60"/>
      <c r="I82" s="32"/>
      <c r="J82" s="31"/>
      <c r="K82" s="32"/>
      <c r="L82" s="32"/>
      <c r="M82" s="32"/>
      <c r="N82" s="32"/>
      <c r="O82" s="32"/>
      <c r="P82" s="32"/>
    </row>
    <row r="83" spans="2:16" ht="15" customHeight="1" x14ac:dyDescent="0.2">
      <c r="B83" s="23"/>
      <c r="C83" s="20"/>
      <c r="D83" s="28"/>
      <c r="E83" s="29"/>
      <c r="F83" s="88"/>
      <c r="G83" s="60"/>
      <c r="H83" s="60"/>
      <c r="I83" s="31"/>
      <c r="J83" s="31"/>
      <c r="K83" s="32"/>
      <c r="L83" s="32"/>
      <c r="M83" s="32"/>
      <c r="N83" s="32"/>
      <c r="O83" s="32"/>
      <c r="P83" s="32"/>
    </row>
    <row r="84" spans="2:16" ht="15" customHeight="1" x14ac:dyDescent="0.2">
      <c r="B84" s="23"/>
      <c r="C84" s="20"/>
      <c r="D84" s="28"/>
      <c r="E84" s="29"/>
      <c r="F84" s="88"/>
      <c r="G84" s="60"/>
      <c r="H84" s="60"/>
      <c r="I84" s="31"/>
      <c r="J84" s="31"/>
      <c r="K84" s="32"/>
      <c r="L84" s="32"/>
      <c r="M84" s="32"/>
      <c r="N84" s="32"/>
      <c r="O84" s="32"/>
      <c r="P84" s="32"/>
    </row>
    <row r="85" spans="2:16" ht="15" customHeight="1" x14ac:dyDescent="0.2">
      <c r="B85" s="23"/>
      <c r="C85" s="20"/>
      <c r="D85" s="28"/>
      <c r="E85" s="29"/>
      <c r="F85" s="88"/>
      <c r="G85" s="60"/>
      <c r="H85" s="60"/>
      <c r="I85" s="31"/>
      <c r="J85" s="31"/>
      <c r="K85" s="32"/>
      <c r="L85" s="32"/>
      <c r="M85" s="32"/>
      <c r="N85" s="32"/>
      <c r="O85" s="32"/>
      <c r="P85" s="32"/>
    </row>
    <row r="86" spans="2:16" ht="15" customHeight="1" x14ac:dyDescent="0.2">
      <c r="B86" s="23"/>
      <c r="C86" s="20"/>
      <c r="D86" s="28"/>
      <c r="E86" s="29"/>
      <c r="F86" s="88"/>
      <c r="G86" s="60"/>
      <c r="H86" s="60"/>
      <c r="I86" s="31"/>
      <c r="J86" s="31"/>
      <c r="K86" s="32"/>
      <c r="L86" s="32"/>
      <c r="M86" s="32"/>
      <c r="N86" s="32"/>
      <c r="O86" s="32"/>
      <c r="P86" s="32"/>
    </row>
    <row r="87" spans="2:16" ht="15" customHeight="1" x14ac:dyDescent="0.2">
      <c r="B87" s="23"/>
      <c r="C87" s="20"/>
      <c r="D87" s="28"/>
      <c r="E87" s="29"/>
      <c r="F87" s="88"/>
      <c r="G87" s="60"/>
      <c r="H87" s="60"/>
      <c r="I87" s="31"/>
      <c r="J87" s="31"/>
      <c r="K87" s="32"/>
      <c r="L87" s="32"/>
      <c r="M87" s="32"/>
      <c r="N87" s="32"/>
      <c r="O87" s="32"/>
      <c r="P87" s="32"/>
    </row>
    <row r="88" spans="2:16" ht="15" customHeight="1" x14ac:dyDescent="0.2">
      <c r="B88" s="23"/>
      <c r="C88" s="20"/>
      <c r="D88" s="28"/>
      <c r="E88" s="29"/>
      <c r="F88" s="88"/>
      <c r="G88" s="60"/>
      <c r="H88" s="60"/>
      <c r="I88" s="31"/>
      <c r="J88" s="31"/>
      <c r="K88" s="32"/>
      <c r="L88" s="32"/>
      <c r="M88" s="32"/>
      <c r="N88" s="32"/>
      <c r="O88" s="32"/>
      <c r="P88" s="32"/>
    </row>
    <row r="89" spans="2:16" ht="15" customHeight="1" x14ac:dyDescent="0.2">
      <c r="B89" s="23"/>
      <c r="C89" s="20"/>
      <c r="D89" s="28"/>
      <c r="E89" s="29"/>
      <c r="F89" s="88"/>
      <c r="G89" s="60"/>
      <c r="H89" s="60"/>
      <c r="I89" s="31"/>
      <c r="J89" s="31"/>
      <c r="K89" s="32"/>
      <c r="L89" s="32"/>
      <c r="M89" s="32"/>
      <c r="N89" s="32"/>
      <c r="O89" s="32"/>
      <c r="P89" s="32"/>
    </row>
    <row r="90" spans="2:16" ht="15" customHeight="1" x14ac:dyDescent="0.2">
      <c r="B90" s="23"/>
      <c r="C90" s="20"/>
      <c r="D90" s="28"/>
      <c r="E90" s="29"/>
      <c r="F90" s="88"/>
      <c r="G90" s="60"/>
      <c r="H90" s="60"/>
      <c r="I90" s="31"/>
      <c r="J90" s="31"/>
      <c r="K90" s="32"/>
      <c r="L90" s="32"/>
      <c r="M90" s="32"/>
      <c r="N90" s="32"/>
      <c r="O90" s="32"/>
      <c r="P90" s="32"/>
    </row>
    <row r="91" spans="2:16" ht="15" customHeight="1" x14ac:dyDescent="0.2">
      <c r="B91" s="23"/>
      <c r="C91" s="20"/>
      <c r="D91" s="28"/>
      <c r="E91" s="29"/>
      <c r="F91" s="88"/>
      <c r="G91" s="60"/>
      <c r="H91" s="60"/>
      <c r="I91" s="31"/>
      <c r="J91" s="31"/>
      <c r="K91" s="32"/>
      <c r="L91" s="32"/>
      <c r="M91" s="32"/>
      <c r="N91" s="32"/>
      <c r="O91" s="32"/>
      <c r="P91" s="32"/>
    </row>
    <row r="92" spans="2:16" ht="15" customHeight="1" x14ac:dyDescent="0.2">
      <c r="B92" s="23"/>
      <c r="C92" s="20"/>
      <c r="D92" s="28"/>
      <c r="E92" s="29"/>
      <c r="F92" s="88"/>
      <c r="G92" s="60"/>
      <c r="H92" s="60"/>
      <c r="I92" s="31"/>
      <c r="J92" s="31"/>
      <c r="K92" s="32"/>
      <c r="L92" s="32"/>
      <c r="M92" s="32"/>
      <c r="N92" s="32"/>
      <c r="O92" s="32"/>
      <c r="P92" s="32"/>
    </row>
    <row r="93" spans="2:16" ht="15" customHeight="1" x14ac:dyDescent="0.2">
      <c r="B93" s="23"/>
      <c r="C93" s="20"/>
      <c r="D93" s="28"/>
      <c r="E93" s="29"/>
      <c r="F93" s="88"/>
      <c r="G93" s="60"/>
      <c r="H93" s="60"/>
      <c r="I93" s="31"/>
      <c r="J93" s="31"/>
      <c r="K93" s="32"/>
      <c r="L93" s="32"/>
      <c r="M93" s="32"/>
      <c r="N93" s="32"/>
      <c r="O93" s="32"/>
      <c r="P93" s="32"/>
    </row>
    <row r="94" spans="2:16" ht="15" customHeight="1" x14ac:dyDescent="0.2">
      <c r="B94" s="23"/>
      <c r="C94" s="20"/>
      <c r="D94" s="28"/>
      <c r="E94" s="29"/>
      <c r="F94" s="88"/>
      <c r="G94" s="60"/>
      <c r="H94" s="60"/>
      <c r="I94" s="31"/>
      <c r="J94" s="31"/>
      <c r="K94" s="32"/>
      <c r="L94" s="32"/>
      <c r="M94" s="32"/>
      <c r="N94" s="32"/>
      <c r="O94" s="32"/>
      <c r="P94" s="32"/>
    </row>
    <row r="95" spans="2:16" ht="15" customHeight="1" x14ac:dyDescent="0.2">
      <c r="B95" s="23"/>
      <c r="C95" s="20"/>
      <c r="D95" s="28"/>
      <c r="E95" s="29"/>
      <c r="F95" s="88"/>
      <c r="G95" s="60"/>
      <c r="H95" s="60"/>
      <c r="I95" s="31"/>
      <c r="J95" s="31"/>
      <c r="K95" s="32"/>
      <c r="L95" s="32"/>
      <c r="M95" s="32"/>
      <c r="N95" s="32"/>
      <c r="O95" s="32"/>
      <c r="P95" s="32"/>
    </row>
    <row r="96" spans="2:16" ht="15" customHeight="1" x14ac:dyDescent="0.2">
      <c r="B96" s="23"/>
      <c r="C96" s="20"/>
      <c r="D96" s="28"/>
      <c r="E96" s="29"/>
      <c r="F96" s="88"/>
      <c r="G96" s="60"/>
      <c r="H96" s="60"/>
      <c r="I96" s="31"/>
      <c r="J96" s="31"/>
      <c r="K96" s="32"/>
      <c r="L96" s="32"/>
      <c r="M96" s="32"/>
      <c r="N96" s="32"/>
      <c r="O96" s="32"/>
      <c r="P96" s="32"/>
    </row>
    <row r="97" spans="1:16" ht="15" customHeight="1" x14ac:dyDescent="0.2">
      <c r="B97" s="23"/>
      <c r="C97" s="20"/>
      <c r="D97" s="28"/>
      <c r="E97" s="29"/>
      <c r="F97" s="88"/>
      <c r="G97" s="60"/>
      <c r="H97" s="60"/>
      <c r="I97" s="31"/>
      <c r="J97" s="31"/>
      <c r="K97" s="32"/>
      <c r="L97" s="32"/>
      <c r="M97" s="32"/>
      <c r="N97" s="32"/>
      <c r="O97" s="32"/>
      <c r="P97" s="32"/>
    </row>
    <row r="98" spans="1:16" ht="15" customHeight="1" x14ac:dyDescent="0.2">
      <c r="B98" s="23"/>
      <c r="C98" s="20"/>
      <c r="D98" s="28"/>
      <c r="E98" s="29"/>
      <c r="F98" s="88"/>
      <c r="G98" s="60"/>
      <c r="H98" s="60"/>
      <c r="I98" s="31"/>
      <c r="J98" s="31"/>
      <c r="K98" s="32"/>
      <c r="L98" s="32"/>
      <c r="M98" s="32"/>
      <c r="N98" s="32"/>
      <c r="O98" s="32"/>
      <c r="P98" s="32"/>
    </row>
    <row r="99" spans="1:16" ht="15" customHeight="1" x14ac:dyDescent="0.2">
      <c r="B99" s="23"/>
      <c r="C99" s="20"/>
      <c r="D99" s="28"/>
      <c r="E99" s="29"/>
      <c r="F99" s="88"/>
      <c r="G99" s="60"/>
      <c r="H99" s="60"/>
      <c r="I99" s="31"/>
      <c r="J99" s="31"/>
      <c r="K99" s="32"/>
      <c r="L99" s="32"/>
      <c r="M99" s="32"/>
      <c r="N99" s="32"/>
      <c r="O99" s="32"/>
      <c r="P99" s="32"/>
    </row>
    <row r="100" spans="1:16" ht="15" customHeight="1" x14ac:dyDescent="0.2">
      <c r="B100" s="23"/>
      <c r="C100" s="20"/>
      <c r="D100" s="28"/>
      <c r="E100" s="29"/>
      <c r="F100" s="88"/>
      <c r="G100" s="60"/>
      <c r="H100" s="60"/>
      <c r="I100" s="31"/>
      <c r="J100" s="31"/>
      <c r="K100" s="32"/>
      <c r="L100" s="32"/>
      <c r="M100" s="32"/>
      <c r="N100" s="32"/>
      <c r="O100" s="32"/>
      <c r="P100" s="32"/>
    </row>
    <row r="101" spans="1:16" ht="15" customHeight="1" x14ac:dyDescent="0.2">
      <c r="B101" s="23"/>
      <c r="C101" s="20"/>
      <c r="D101" s="28"/>
      <c r="E101" s="29"/>
      <c r="F101" s="95"/>
      <c r="G101" s="60"/>
      <c r="H101" s="60"/>
      <c r="I101" s="31"/>
      <c r="J101" s="31"/>
      <c r="K101" s="32"/>
      <c r="L101" s="32"/>
      <c r="M101" s="32"/>
      <c r="N101" s="32"/>
      <c r="O101" s="32"/>
      <c r="P101" s="32"/>
    </row>
    <row r="102" spans="1:16" ht="15" customHeight="1" x14ac:dyDescent="0.2">
      <c r="B102" s="23"/>
      <c r="C102" s="20"/>
      <c r="D102" s="28"/>
      <c r="E102" s="29"/>
      <c r="F102" s="61"/>
      <c r="G102" s="60"/>
      <c r="H102" s="60"/>
      <c r="I102" s="32"/>
      <c r="J102" s="32"/>
      <c r="K102" s="32"/>
      <c r="L102" s="32"/>
      <c r="M102" s="32"/>
      <c r="N102" s="32"/>
      <c r="O102" s="32"/>
      <c r="P102" s="32"/>
    </row>
    <row r="103" spans="1:16" ht="15" customHeight="1" x14ac:dyDescent="0.2">
      <c r="B103" s="23"/>
      <c r="C103" s="20"/>
      <c r="D103" s="28"/>
      <c r="E103" s="29"/>
      <c r="F103" s="61"/>
      <c r="G103" s="58"/>
      <c r="H103" s="28"/>
      <c r="I103" s="32"/>
      <c r="J103" s="32"/>
      <c r="K103" s="32"/>
      <c r="L103" s="32"/>
      <c r="M103" s="32"/>
      <c r="N103" s="32"/>
      <c r="O103" s="32"/>
      <c r="P103" s="32"/>
    </row>
    <row r="104" spans="1:16" ht="21.75" customHeight="1" x14ac:dyDescent="0.2">
      <c r="A104" s="137"/>
      <c r="B104" s="171"/>
      <c r="C104" s="171"/>
      <c r="D104" s="171"/>
      <c r="E104" s="171"/>
      <c r="F104" s="171"/>
      <c r="G104" s="171"/>
      <c r="H104" s="171"/>
      <c r="I104" s="171"/>
      <c r="J104" s="171"/>
      <c r="K104" s="171"/>
      <c r="L104" s="171"/>
      <c r="M104" s="171"/>
      <c r="N104" s="171"/>
      <c r="O104" s="172"/>
    </row>
  </sheetData>
  <mergeCells count="16">
    <mergeCell ref="B4:C4"/>
    <mergeCell ref="G4:I4"/>
    <mergeCell ref="G1:I1"/>
    <mergeCell ref="B2:C2"/>
    <mergeCell ref="G2:I2"/>
    <mergeCell ref="B3:C3"/>
    <mergeCell ref="G3:I3"/>
    <mergeCell ref="A104:O104"/>
    <mergeCell ref="G5:I5"/>
    <mergeCell ref="B7:B8"/>
    <mergeCell ref="C7:C8"/>
    <mergeCell ref="D7:D8"/>
    <mergeCell ref="E7:E8"/>
    <mergeCell ref="F7:F8"/>
    <mergeCell ref="G7:H7"/>
    <mergeCell ref="I7:I8"/>
  </mergeCells>
  <conditionalFormatting sqref="H104">
    <cfRule type="cellIs" dxfId="95" priority="665" operator="equal">
      <formula>"SD"</formula>
    </cfRule>
    <cfRule type="cellIs" dxfId="94" priority="667" operator="equal">
      <formula>"VEN"</formula>
    </cfRule>
    <cfRule type="cellIs" dxfId="93" priority="666" operator="equal">
      <formula>"DTN"</formula>
    </cfRule>
  </conditionalFormatting>
  <conditionalFormatting sqref="I22:I29">
    <cfRule type="cellIs" dxfId="92" priority="25" operator="equal">
      <formula>"VEN"</formula>
    </cfRule>
    <cfRule type="cellIs" dxfId="91" priority="23" operator="equal">
      <formula>"SD"</formula>
    </cfRule>
    <cfRule type="cellIs" dxfId="90" priority="24" operator="equal">
      <formula>"DTN"</formula>
    </cfRule>
  </conditionalFormatting>
  <conditionalFormatting sqref="I30:I82 K31:M57 K58:L64 N58:N64">
    <cfRule type="expression" dxfId="89" priority="15">
      <formula>AND(I30&gt;0,$I30="VEN")</formula>
    </cfRule>
  </conditionalFormatting>
  <conditionalFormatting sqref="I83:I101">
    <cfRule type="cellIs" dxfId="88" priority="133" operator="equal">
      <formula>"DTN"</formula>
    </cfRule>
    <cfRule type="cellIs" dxfId="87" priority="134" operator="equal">
      <formula>"VEN"</formula>
    </cfRule>
    <cfRule type="cellIs" dxfId="86" priority="132" operator="equal">
      <formula>"SD"</formula>
    </cfRule>
  </conditionalFormatting>
  <conditionalFormatting sqref="I105:I267">
    <cfRule type="cellIs" dxfId="85" priority="892" operator="equal">
      <formula>"SD"</formula>
    </cfRule>
    <cfRule type="cellIs" dxfId="84" priority="894" operator="equal">
      <formula>"VEN"</formula>
    </cfRule>
    <cfRule type="cellIs" dxfId="83" priority="893" operator="equal">
      <formula>"DTN"</formula>
    </cfRule>
  </conditionalFormatting>
  <conditionalFormatting sqref="I9:P21 I30:I82 K31:M57">
    <cfRule type="expression" dxfId="82" priority="92">
      <formula>AND(I9&gt;0,$I9="SD")</formula>
    </cfRule>
  </conditionalFormatting>
  <conditionalFormatting sqref="I9:P21 K65:L68 N65:P68 K69:P101">
    <cfRule type="expression" dxfId="81" priority="48">
      <formula>AND(I9&gt;0,$I9="VEN")</formula>
    </cfRule>
  </conditionalFormatting>
  <conditionalFormatting sqref="I102:P104 N30:N64 J31:J78">
    <cfRule type="expression" dxfId="80" priority="662">
      <formula>AND(I30&gt;0,$I30="SD")</formula>
    </cfRule>
  </conditionalFormatting>
  <conditionalFormatting sqref="J79:J101">
    <cfRule type="cellIs" dxfId="79" priority="142" operator="equal">
      <formula>"DTN"</formula>
    </cfRule>
    <cfRule type="cellIs" dxfId="78" priority="141" operator="equal">
      <formula>"SD"</formula>
    </cfRule>
    <cfRule type="cellIs" dxfId="77" priority="143" operator="equal">
      <formula>"VEN"</formula>
    </cfRule>
  </conditionalFormatting>
  <conditionalFormatting sqref="J30:M30">
    <cfRule type="expression" dxfId="76" priority="10">
      <formula>AND(J30&gt;0,$I30="SD")</formula>
    </cfRule>
    <cfRule type="expression" dxfId="75" priority="12">
      <formula>AND(J30&gt;0,$I30="VEN")</formula>
    </cfRule>
    <cfRule type="expression" dxfId="74" priority="11">
      <formula>AND(J30&gt;0,$I30="DTN")</formula>
    </cfRule>
  </conditionalFormatting>
  <conditionalFormatting sqref="J105:N105 J106:L106 N106 J107:N114">
    <cfRule type="expression" dxfId="73" priority="681">
      <formula>AND(J105&gt;0,$J105="DTN")</formula>
    </cfRule>
    <cfRule type="expression" dxfId="72" priority="680">
      <formula>AND(J105&gt;0,$J105="SD")</formula>
    </cfRule>
    <cfRule type="expression" dxfId="71" priority="682">
      <formula>AND(J105&gt;0,$J105="VEN")</formula>
    </cfRule>
  </conditionalFormatting>
  <conditionalFormatting sqref="J5:P6">
    <cfRule type="cellIs" dxfId="70" priority="888" operator="greaterThan">
      <formula>100</formula>
    </cfRule>
  </conditionalFormatting>
  <conditionalFormatting sqref="J22:P22 K23 M23:P23 J23:J29 K24:P24 L25:L26 N25:P26 K27:K28 M27:P28 K29:L29 N29:P29">
    <cfRule type="expression" dxfId="69" priority="29">
      <formula>AND(J22&gt;0,$I22="VEN")</formula>
    </cfRule>
    <cfRule type="expression" dxfId="68" priority="28">
      <formula>AND(J22&gt;0,$I22="DTN")</formula>
    </cfRule>
  </conditionalFormatting>
  <conditionalFormatting sqref="J22:P22 M23:P23 K24:P24 N25:P26 M27:P28 N29:P29 K23 J23:J29 L25:L26 K27:K28 K29:L29">
    <cfRule type="expression" dxfId="67" priority="27">
      <formula>AND(J22&gt;0,$I22="SD")</formula>
    </cfRule>
  </conditionalFormatting>
  <conditionalFormatting sqref="K65:L68 N65:P68 K69:P101 I9:P21">
    <cfRule type="expression" dxfId="66" priority="47">
      <formula>AND(I9&gt;0,$I9="DTN")</formula>
    </cfRule>
  </conditionalFormatting>
  <conditionalFormatting sqref="K31:M57 I30:I82 K58:L64 N58:N64">
    <cfRule type="expression" dxfId="65" priority="14">
      <formula>AND(I30&gt;0,$I30="DTN")</formula>
    </cfRule>
  </conditionalFormatting>
  <conditionalFormatting sqref="L31:L32">
    <cfRule type="expression" dxfId="64" priority="7">
      <formula>AND(L31&gt;0,$I31="SD")</formula>
    </cfRule>
    <cfRule type="expression" dxfId="63" priority="8">
      <formula>AND(L31&gt;0,$I31="DTN")</formula>
    </cfRule>
    <cfRule type="expression" dxfId="62" priority="9">
      <formula>AND(L31&gt;0,$I31="VEN")</formula>
    </cfRule>
  </conditionalFormatting>
  <conditionalFormatting sqref="M58:M68">
    <cfRule type="expression" dxfId="61" priority="1">
      <formula>AND(M58&gt;0,$I58="DTN")</formula>
    </cfRule>
    <cfRule type="expression" dxfId="60" priority="2">
      <formula>AND(M58&gt;0,$I58="VEN")</formula>
    </cfRule>
    <cfRule type="expression" dxfId="59" priority="3">
      <formula>AND(M58&gt;0,$I58="SD")</formula>
    </cfRule>
  </conditionalFormatting>
  <conditionalFormatting sqref="N14:N17">
    <cfRule type="expression" dxfId="58" priority="1241">
      <formula>AND(N14&gt;0,$I46="SD")</formula>
    </cfRule>
    <cfRule type="expression" dxfId="57" priority="1242">
      <formula>AND(N14&gt;0,$I46="DTN")</formula>
    </cfRule>
    <cfRule type="expression" dxfId="56" priority="1243">
      <formula>AND(N14&gt;0,$I46="VEN")</formula>
    </cfRule>
  </conditionalFormatting>
  <conditionalFormatting sqref="N18">
    <cfRule type="expression" dxfId="55" priority="1244">
      <formula>AND(N18&gt;0,$I49="SD")</formula>
    </cfRule>
    <cfRule type="expression" dxfId="54" priority="1245">
      <formula>AND(N18&gt;0,$I49="DTN")</formula>
    </cfRule>
    <cfRule type="expression" dxfId="53" priority="1246">
      <formula>AND(N18&gt;0,$I49="VEN")</formula>
    </cfRule>
  </conditionalFormatting>
  <conditionalFormatting sqref="N19">
    <cfRule type="expression" dxfId="52" priority="32">
      <formula>AND(N19&gt;0,$I49="VEN")</formula>
    </cfRule>
    <cfRule type="expression" dxfId="51" priority="31">
      <formula>AND(N19&gt;0,$I49="DTN")</formula>
    </cfRule>
    <cfRule type="expression" dxfId="50" priority="30">
      <formula>AND(N19&gt;0,$I49="SD")</formula>
    </cfRule>
  </conditionalFormatting>
  <conditionalFormatting sqref="N30:N64 J31:J78 I102:P104">
    <cfRule type="expression" dxfId="49" priority="663">
      <formula>AND(I30&gt;0,$I30="DTN")</formula>
    </cfRule>
    <cfRule type="expression" dxfId="48" priority="664">
      <formula>AND(I30&gt;0,$I30="VEN")</formula>
    </cfRule>
  </conditionalFormatting>
  <conditionalFormatting sqref="N58:P68 K69:P101 K58:L68">
    <cfRule type="expression" dxfId="47" priority="46">
      <formula>AND(K58&gt;0,$I58="SD")</formula>
    </cfRule>
  </conditionalFormatting>
  <conditionalFormatting sqref="O9:P103">
    <cfRule type="expression" dxfId="46" priority="19">
      <formula>AND(O9=0)</formula>
    </cfRule>
  </conditionalFormatting>
  <conditionalFormatting sqref="O30:P57">
    <cfRule type="expression" dxfId="45" priority="20">
      <formula>AND(O30&gt;0,$I30="SD")</formula>
    </cfRule>
  </conditionalFormatting>
  <conditionalFormatting sqref="O30:P64">
    <cfRule type="expression" dxfId="44" priority="22">
      <formula>AND(O30&gt;0,$I30="VEN")</formula>
    </cfRule>
    <cfRule type="expression" dxfId="43" priority="21">
      <formula>AND(O30&gt;0,$I30="DTN")</formula>
    </cfRule>
  </conditionalFormatting>
  <conditionalFormatting sqref="O105:P114 J115:P267">
    <cfRule type="expression" dxfId="42" priority="889">
      <formula>AND(J105&gt;0,$I105="SD")</formula>
    </cfRule>
    <cfRule type="expression" dxfId="41" priority="890">
      <formula>AND(J105&gt;0,$I105="DTN")</formula>
    </cfRule>
    <cfRule type="expression" dxfId="40" priority="891">
      <formula>AND(J105&gt;0,$I105="VEN")</formula>
    </cfRule>
  </conditionalFormatting>
  <printOptions horizontalCentered="1"/>
  <pageMargins left="0.39370078740157483" right="0.39370078740157483" top="1.1811023622047245" bottom="0.39370078740157483" header="0" footer="0"/>
  <pageSetup paperSize="9" orientation="landscape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3023E-2D61-4F8E-AAE1-E9F1FC0AB100}">
  <sheetPr>
    <pageSetUpPr fitToPage="1"/>
  </sheetPr>
  <dimension ref="B1:P18"/>
  <sheetViews>
    <sheetView showGridLines="0" zoomScale="90" zoomScaleNormal="90" workbookViewId="0">
      <selection activeCell="I9" sqref="I9:I10"/>
    </sheetView>
  </sheetViews>
  <sheetFormatPr baseColWidth="10" defaultColWidth="14.42578125" defaultRowHeight="15" customHeight="1" x14ac:dyDescent="0.2"/>
  <cols>
    <col min="1" max="1" width="1.42578125" style="13" customWidth="1"/>
    <col min="2" max="2" width="4.7109375" style="13" customWidth="1"/>
    <col min="3" max="4" width="10.7109375" style="13" customWidth="1"/>
    <col min="5" max="5" width="22.42578125" style="13" bestFit="1" customWidth="1"/>
    <col min="6" max="6" width="66" style="13" customWidth="1"/>
    <col min="7" max="8" width="5.5703125" style="13" customWidth="1"/>
    <col min="9" max="9" width="7.42578125" style="13" customWidth="1"/>
    <col min="10" max="16" width="5.7109375" style="13" customWidth="1"/>
    <col min="17" max="16384" width="14.42578125" style="13"/>
  </cols>
  <sheetData>
    <row r="1" spans="2:16" ht="30.75" customHeight="1" x14ac:dyDescent="0.2">
      <c r="B1" s="15" t="s">
        <v>208</v>
      </c>
      <c r="C1" s="30"/>
      <c r="D1" s="16"/>
      <c r="E1" s="16"/>
      <c r="F1" s="16"/>
      <c r="G1" s="156" t="s">
        <v>119</v>
      </c>
      <c r="H1" s="157"/>
      <c r="I1" s="158"/>
      <c r="J1" s="34">
        <v>1</v>
      </c>
      <c r="K1" s="34">
        <v>1</v>
      </c>
      <c r="L1" s="34">
        <v>1</v>
      </c>
      <c r="M1" s="34">
        <v>1</v>
      </c>
      <c r="N1" s="34">
        <v>1</v>
      </c>
      <c r="O1" s="34"/>
      <c r="P1" s="34"/>
    </row>
    <row r="2" spans="2:16" ht="15" customHeight="1" x14ac:dyDescent="0.2">
      <c r="B2" s="159" t="str">
        <f>'0 Control'!B5:F5</f>
        <v>SEMANA 16</v>
      </c>
      <c r="C2" s="160"/>
      <c r="D2" s="16"/>
      <c r="E2" s="17"/>
      <c r="F2" s="16"/>
      <c r="G2" s="156" t="s">
        <v>120</v>
      </c>
      <c r="H2" s="157"/>
      <c r="I2" s="158"/>
      <c r="J2" s="66" t="s">
        <v>23</v>
      </c>
      <c r="K2" s="93">
        <v>4</v>
      </c>
      <c r="L2" s="80">
        <v>2</v>
      </c>
      <c r="M2" s="93">
        <v>4</v>
      </c>
      <c r="N2" s="105"/>
      <c r="O2" s="94"/>
      <c r="P2" s="81"/>
    </row>
    <row r="3" spans="2:16" ht="15" customHeight="1" x14ac:dyDescent="0.2">
      <c r="B3" s="161" t="s">
        <v>121</v>
      </c>
      <c r="C3" s="162"/>
      <c r="D3" s="42">
        <v>5.6</v>
      </c>
      <c r="E3" s="18"/>
      <c r="F3" s="19"/>
      <c r="G3" s="153" t="s">
        <v>122</v>
      </c>
      <c r="H3" s="154"/>
      <c r="I3" s="155"/>
      <c r="J3" s="21">
        <f t="shared" ref="J3:P3" si="0">IF(J1=0, "", $D$3*J1)</f>
        <v>5.6</v>
      </c>
      <c r="K3" s="21">
        <f t="shared" si="0"/>
        <v>5.6</v>
      </c>
      <c r="L3" s="21">
        <f t="shared" si="0"/>
        <v>5.6</v>
      </c>
      <c r="M3" s="21">
        <f t="shared" si="0"/>
        <v>5.6</v>
      </c>
      <c r="N3" s="21">
        <f t="shared" si="0"/>
        <v>5.6</v>
      </c>
      <c r="O3" s="21" t="str">
        <f t="shared" si="0"/>
        <v/>
      </c>
      <c r="P3" s="21" t="str">
        <f t="shared" si="0"/>
        <v/>
      </c>
    </row>
    <row r="4" spans="2:16" ht="15" customHeight="1" x14ac:dyDescent="0.2">
      <c r="B4" s="151" t="s">
        <v>123</v>
      </c>
      <c r="C4" s="152"/>
      <c r="D4" s="43" t="str">
        <f>IF((SUM(J4:P4)/SUM(J3:P3))*100=0, "", (SUM(J4:P4)/SUM(J3:P3))*100)</f>
        <v/>
      </c>
      <c r="E4" s="19"/>
      <c r="F4" s="19"/>
      <c r="G4" s="153" t="s">
        <v>124</v>
      </c>
      <c r="H4" s="154"/>
      <c r="I4" s="155"/>
      <c r="J4" s="22">
        <f t="shared" ref="J4:P4" si="1">IF(J1=0, "", SUM(J9:J17))</f>
        <v>0</v>
      </c>
      <c r="K4" s="22">
        <f t="shared" si="1"/>
        <v>0</v>
      </c>
      <c r="L4" s="22">
        <f t="shared" si="1"/>
        <v>0</v>
      </c>
      <c r="M4" s="22">
        <f>IF(M1=0, "", SUM(M9:M17))</f>
        <v>0</v>
      </c>
      <c r="N4" s="22">
        <f t="shared" si="1"/>
        <v>0</v>
      </c>
      <c r="O4" s="22" t="str">
        <f t="shared" si="1"/>
        <v/>
      </c>
      <c r="P4" s="22" t="str">
        <f t="shared" si="1"/>
        <v/>
      </c>
    </row>
    <row r="5" spans="2:16" ht="15" customHeight="1" x14ac:dyDescent="0.2">
      <c r="B5" s="38"/>
      <c r="C5" s="17"/>
      <c r="D5" s="17"/>
      <c r="E5" s="17"/>
      <c r="F5" s="17"/>
      <c r="G5" s="140" t="s">
        <v>16</v>
      </c>
      <c r="H5" s="141"/>
      <c r="I5" s="142"/>
      <c r="J5" s="33">
        <f t="shared" ref="J5:P5" si="2">IF(J1=0, "", (J4/J3)*100)</f>
        <v>0</v>
      </c>
      <c r="K5" s="33">
        <f t="shared" si="2"/>
        <v>0</v>
      </c>
      <c r="L5" s="33">
        <f t="shared" si="2"/>
        <v>0</v>
      </c>
      <c r="M5" s="33">
        <f t="shared" si="2"/>
        <v>0</v>
      </c>
      <c r="N5" s="33">
        <f t="shared" si="2"/>
        <v>0</v>
      </c>
      <c r="O5" s="33" t="str">
        <f t="shared" si="2"/>
        <v/>
      </c>
      <c r="P5" s="33" t="str">
        <f t="shared" si="2"/>
        <v/>
      </c>
    </row>
    <row r="6" spans="2:16" s="41" customFormat="1" ht="6.75" customHeight="1" x14ac:dyDescent="0.2">
      <c r="B6" s="38"/>
      <c r="C6" s="39"/>
      <c r="D6" s="39"/>
      <c r="E6" s="39"/>
      <c r="F6" s="39"/>
      <c r="G6" s="35"/>
      <c r="H6" s="36"/>
      <c r="I6" s="36"/>
      <c r="J6" s="40"/>
      <c r="K6" s="40"/>
      <c r="L6" s="40"/>
      <c r="M6" s="40"/>
      <c r="N6" s="40"/>
      <c r="O6" s="40"/>
      <c r="P6" s="40"/>
    </row>
    <row r="7" spans="2:16" ht="15" customHeight="1" x14ac:dyDescent="0.2">
      <c r="B7" s="143" t="s">
        <v>25</v>
      </c>
      <c r="C7" s="143" t="s">
        <v>125</v>
      </c>
      <c r="D7" s="143" t="s">
        <v>126</v>
      </c>
      <c r="E7" s="143" t="s">
        <v>155</v>
      </c>
      <c r="F7" s="145" t="s">
        <v>28</v>
      </c>
      <c r="G7" s="147" t="s">
        <v>128</v>
      </c>
      <c r="H7" s="148"/>
      <c r="I7" s="149" t="s">
        <v>129</v>
      </c>
      <c r="J7" s="24" t="s">
        <v>130</v>
      </c>
      <c r="K7" s="24" t="s">
        <v>131</v>
      </c>
      <c r="L7" s="24" t="s">
        <v>132</v>
      </c>
      <c r="M7" s="24" t="s">
        <v>133</v>
      </c>
      <c r="N7" s="24" t="s">
        <v>134</v>
      </c>
      <c r="O7" s="25" t="s">
        <v>135</v>
      </c>
      <c r="P7" s="25" t="s">
        <v>136</v>
      </c>
    </row>
    <row r="8" spans="2:16" ht="15" customHeight="1" x14ac:dyDescent="0.2">
      <c r="B8" s="166"/>
      <c r="C8" s="166"/>
      <c r="D8" s="166"/>
      <c r="E8" s="166"/>
      <c r="F8" s="167"/>
      <c r="G8" s="44" t="s">
        <v>137</v>
      </c>
      <c r="H8" s="44" t="s">
        <v>138</v>
      </c>
      <c r="I8" s="168"/>
      <c r="J8" s="26">
        <f>+'0 Control'!$C$7</f>
        <v>45033</v>
      </c>
      <c r="K8" s="26">
        <f>+'0 Control'!$C$8</f>
        <v>45034</v>
      </c>
      <c r="L8" s="26">
        <f>+'0 Control'!$C$9</f>
        <v>45035</v>
      </c>
      <c r="M8" s="26">
        <f>+'0 Control'!$C$10</f>
        <v>45036</v>
      </c>
      <c r="N8" s="26">
        <f>+'0 Control'!$C$11</f>
        <v>45037</v>
      </c>
      <c r="O8" s="27">
        <f>+'0 Control'!$C$12</f>
        <v>45038</v>
      </c>
      <c r="P8" s="27">
        <f>+'0 Control'!$C$13</f>
        <v>45039</v>
      </c>
    </row>
    <row r="9" spans="2:16" x14ac:dyDescent="0.25">
      <c r="B9" s="23"/>
      <c r="C9" s="20"/>
      <c r="D9" s="28"/>
      <c r="E9" s="29"/>
      <c r="F9" s="62" t="s">
        <v>209</v>
      </c>
      <c r="G9" s="59"/>
      <c r="H9" s="59"/>
      <c r="I9" s="31" t="s">
        <v>160</v>
      </c>
      <c r="J9" s="32"/>
      <c r="K9" s="32">
        <f>G9*H9</f>
        <v>0</v>
      </c>
      <c r="L9" s="32"/>
      <c r="M9" s="32"/>
      <c r="N9" s="32"/>
      <c r="O9" s="32"/>
      <c r="P9" s="32"/>
    </row>
    <row r="10" spans="2:16" x14ac:dyDescent="0.25">
      <c r="B10" s="23"/>
      <c r="C10" s="20"/>
      <c r="D10" s="28"/>
      <c r="E10" s="29"/>
      <c r="F10" s="62" t="s">
        <v>209</v>
      </c>
      <c r="G10" s="60"/>
      <c r="H10" s="60"/>
      <c r="I10" s="31" t="s">
        <v>160</v>
      </c>
      <c r="J10" s="32"/>
      <c r="K10" s="32"/>
      <c r="L10" s="32"/>
      <c r="M10" s="32">
        <f>G10*H10</f>
        <v>0</v>
      </c>
      <c r="N10" s="32"/>
      <c r="O10" s="32"/>
      <c r="P10" s="32"/>
    </row>
    <row r="11" spans="2:16" x14ac:dyDescent="0.25">
      <c r="B11" s="23"/>
      <c r="C11" s="20"/>
      <c r="D11" s="28"/>
      <c r="E11" s="29"/>
      <c r="F11" s="62"/>
      <c r="G11" s="60"/>
      <c r="H11" s="60"/>
      <c r="I11" s="31"/>
      <c r="J11" s="32"/>
      <c r="K11" s="32"/>
      <c r="L11" s="32"/>
      <c r="M11" s="32"/>
      <c r="N11" s="32"/>
      <c r="O11" s="32"/>
      <c r="P11" s="32"/>
    </row>
    <row r="12" spans="2:16" x14ac:dyDescent="0.25">
      <c r="B12" s="23"/>
      <c r="C12" s="20"/>
      <c r="D12" s="28"/>
      <c r="E12" s="29"/>
      <c r="F12" s="62"/>
      <c r="G12" s="60"/>
      <c r="H12" s="60"/>
      <c r="I12" s="31"/>
      <c r="J12" s="32"/>
      <c r="K12" s="32"/>
      <c r="L12" s="32"/>
      <c r="M12" s="32"/>
      <c r="N12" s="32"/>
      <c r="O12" s="32"/>
      <c r="P12" s="32"/>
    </row>
    <row r="13" spans="2:16" x14ac:dyDescent="0.25">
      <c r="B13" s="23"/>
      <c r="C13" s="20"/>
      <c r="D13" s="28"/>
      <c r="E13" s="29"/>
      <c r="F13" s="62"/>
      <c r="G13" s="60"/>
      <c r="H13" s="60"/>
      <c r="I13" s="31"/>
      <c r="J13" s="31"/>
      <c r="K13" s="32"/>
      <c r="L13" s="32"/>
      <c r="M13" s="32"/>
      <c r="N13" s="32"/>
      <c r="O13" s="32"/>
      <c r="P13" s="32"/>
    </row>
    <row r="14" spans="2:16" x14ac:dyDescent="0.25">
      <c r="B14" s="23"/>
      <c r="C14" s="20"/>
      <c r="D14" s="28"/>
      <c r="E14" s="29"/>
      <c r="F14" s="62"/>
      <c r="G14" s="60"/>
      <c r="H14" s="60"/>
      <c r="I14" s="31"/>
      <c r="J14" s="31"/>
      <c r="K14" s="32"/>
      <c r="L14" s="32"/>
      <c r="M14" s="32"/>
      <c r="N14" s="32"/>
      <c r="O14" s="32"/>
      <c r="P14" s="32"/>
    </row>
    <row r="15" spans="2:16" x14ac:dyDescent="0.25">
      <c r="B15" s="23"/>
      <c r="C15" s="20"/>
      <c r="D15" s="28"/>
      <c r="E15" s="29"/>
      <c r="F15" s="62"/>
      <c r="G15" s="60"/>
      <c r="H15" s="60"/>
      <c r="I15" s="31"/>
      <c r="J15" s="31"/>
      <c r="K15" s="32"/>
      <c r="L15" s="32"/>
      <c r="N15" s="32"/>
      <c r="O15" s="32"/>
      <c r="P15" s="32"/>
    </row>
    <row r="16" spans="2:16" x14ac:dyDescent="0.25">
      <c r="B16" s="23"/>
      <c r="C16" s="20"/>
      <c r="D16" s="28"/>
      <c r="E16" s="29"/>
      <c r="F16" s="62"/>
      <c r="G16" s="60"/>
      <c r="H16" s="60"/>
      <c r="I16" s="31"/>
      <c r="J16" s="31"/>
      <c r="K16" s="32"/>
      <c r="L16" s="32"/>
      <c r="M16" s="32"/>
      <c r="N16" s="32"/>
      <c r="O16" s="32"/>
      <c r="P16" s="32"/>
    </row>
    <row r="17" spans="2:16" x14ac:dyDescent="0.25">
      <c r="B17" s="23"/>
      <c r="C17" s="20"/>
      <c r="D17" s="28"/>
      <c r="E17" s="29"/>
      <c r="F17" s="62"/>
      <c r="G17" s="28"/>
      <c r="H17" s="28"/>
      <c r="I17" s="31"/>
      <c r="J17" s="31"/>
      <c r="K17" s="32"/>
      <c r="L17" s="32"/>
      <c r="M17" s="32"/>
      <c r="N17" s="32"/>
      <c r="O17" s="32"/>
      <c r="P17" s="32"/>
    </row>
    <row r="18" spans="2:16" ht="21.75" customHeight="1" x14ac:dyDescent="0.2">
      <c r="B18" s="137" t="s">
        <v>141</v>
      </c>
      <c r="C18" s="169"/>
      <c r="D18" s="169"/>
      <c r="E18" s="169"/>
      <c r="F18" s="169"/>
      <c r="G18" s="169"/>
      <c r="H18" s="169"/>
      <c r="I18" s="169"/>
      <c r="J18" s="169"/>
      <c r="K18" s="169"/>
      <c r="L18" s="169"/>
      <c r="M18" s="169"/>
      <c r="N18" s="169"/>
      <c r="O18" s="169"/>
      <c r="P18" s="170"/>
    </row>
  </sheetData>
  <mergeCells count="16">
    <mergeCell ref="B4:C4"/>
    <mergeCell ref="G4:I4"/>
    <mergeCell ref="G1:I1"/>
    <mergeCell ref="B2:C2"/>
    <mergeCell ref="G2:I2"/>
    <mergeCell ref="B3:C3"/>
    <mergeCell ref="G3:I3"/>
    <mergeCell ref="B18:P18"/>
    <mergeCell ref="G5:I5"/>
    <mergeCell ref="B7:B8"/>
    <mergeCell ref="C7:C8"/>
    <mergeCell ref="D7:D8"/>
    <mergeCell ref="E7:E8"/>
    <mergeCell ref="F7:F8"/>
    <mergeCell ref="G7:H7"/>
    <mergeCell ref="I7:I8"/>
  </mergeCells>
  <conditionalFormatting sqref="I9:I181">
    <cfRule type="cellIs" dxfId="39" priority="4" operator="equal">
      <formula>"SD"</formula>
    </cfRule>
    <cfRule type="cellIs" dxfId="38" priority="5" operator="equal">
      <formula>"DTN"</formula>
    </cfRule>
    <cfRule type="cellIs" dxfId="37" priority="6" operator="equal">
      <formula>"VEN"</formula>
    </cfRule>
  </conditionalFormatting>
  <conditionalFormatting sqref="J9:J12">
    <cfRule type="expression" dxfId="36" priority="1">
      <formula>AND(J9&gt;0,$I9="SD")</formula>
    </cfRule>
    <cfRule type="expression" dxfId="35" priority="2">
      <formula>AND(J9&gt;0,$I9="DTN")</formula>
    </cfRule>
    <cfRule type="expression" dxfId="34" priority="3">
      <formula>AND(J9&gt;0,$I9="VEN")</formula>
    </cfRule>
  </conditionalFormatting>
  <conditionalFormatting sqref="J13:J17">
    <cfRule type="cellIs" dxfId="33" priority="18" operator="equal">
      <formula>"SD"</formula>
    </cfRule>
    <cfRule type="cellIs" dxfId="32" priority="19" operator="equal">
      <formula>"DTN"</formula>
    </cfRule>
    <cfRule type="cellIs" dxfId="31" priority="20" operator="equal">
      <formula>"VEN"</formula>
    </cfRule>
  </conditionalFormatting>
  <conditionalFormatting sqref="J5:P6">
    <cfRule type="cellIs" dxfId="30" priority="14" operator="greaterThan">
      <formula>100</formula>
    </cfRule>
  </conditionalFormatting>
  <conditionalFormatting sqref="K17:N17">
    <cfRule type="expression" dxfId="29" priority="10">
      <formula>AND(K17&gt;0,$J17="SD")</formula>
    </cfRule>
    <cfRule type="expression" dxfId="28" priority="11">
      <formula>AND(K17&gt;0,$J17="DTN")</formula>
    </cfRule>
    <cfRule type="expression" dxfId="27" priority="12">
      <formula>AND(K17&gt;0,$J17="VEN")</formula>
    </cfRule>
  </conditionalFormatting>
  <conditionalFormatting sqref="K9:P14 K15:L16 N15:P16 O17:P17 J18:P181">
    <cfRule type="expression" dxfId="26" priority="16">
      <formula>AND(J9&gt;0,$I9="DTN")</formula>
    </cfRule>
    <cfRule type="expression" dxfId="25" priority="17">
      <formula>AND(J9&gt;0,$I9="VEN")</formula>
    </cfRule>
  </conditionalFormatting>
  <conditionalFormatting sqref="K9:P14 N15:P16 O17:P17 K15:L16 J18:P181">
    <cfRule type="expression" dxfId="24" priority="15">
      <formula>AND(J9&gt;0,$I9="SD")</formula>
    </cfRule>
  </conditionalFormatting>
  <conditionalFormatting sqref="M16:M17">
    <cfRule type="expression" dxfId="23" priority="745">
      <formula>AND(M16&gt;0,$I15="SD")</formula>
    </cfRule>
    <cfRule type="expression" dxfId="22" priority="746">
      <formula>AND(M16&gt;0,$I15="DTN")</formula>
    </cfRule>
    <cfRule type="expression" dxfId="21" priority="747">
      <formula>AND(M16&gt;0,$I15="VEN")</formula>
    </cfRule>
  </conditionalFormatting>
  <conditionalFormatting sqref="O9:P17">
    <cfRule type="expression" dxfId="20" priority="13">
      <formula>AND(O9=0)</formula>
    </cfRule>
  </conditionalFormatting>
  <printOptions horizontalCentered="1"/>
  <pageMargins left="0.39370078740157483" right="0.39370078740157483" top="1.1811023622047245" bottom="0.39370078740157483" header="0" footer="0"/>
  <pageSetup paperSize="9" orientation="landscape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A4C2EE-D2D8-4F8B-977D-FC96AE6D544E}">
  <sheetPr>
    <pageSetUpPr fitToPage="1"/>
  </sheetPr>
  <dimension ref="B1:P31"/>
  <sheetViews>
    <sheetView showGridLines="0" zoomScale="90" zoomScaleNormal="90" workbookViewId="0">
      <selection activeCell="N16" sqref="N16"/>
    </sheetView>
  </sheetViews>
  <sheetFormatPr baseColWidth="10" defaultColWidth="14.42578125" defaultRowHeight="15" customHeight="1" x14ac:dyDescent="0.2"/>
  <cols>
    <col min="1" max="1" width="1.42578125" style="13" customWidth="1"/>
    <col min="2" max="2" width="4.7109375" style="13" customWidth="1"/>
    <col min="3" max="4" width="10.7109375" style="13" customWidth="1"/>
    <col min="5" max="5" width="22.42578125" style="13" bestFit="1" customWidth="1"/>
    <col min="6" max="6" width="77.42578125" style="13" customWidth="1"/>
    <col min="7" max="8" width="5.5703125" style="13" customWidth="1"/>
    <col min="9" max="9" width="7.42578125" style="13" customWidth="1"/>
    <col min="10" max="16" width="5.7109375" style="13" customWidth="1"/>
    <col min="17" max="16384" width="14.42578125" style="13"/>
  </cols>
  <sheetData>
    <row r="1" spans="2:16" ht="30.75" customHeight="1" x14ac:dyDescent="0.2">
      <c r="B1" s="15" t="s">
        <v>208</v>
      </c>
      <c r="C1" s="30"/>
      <c r="D1" s="16"/>
      <c r="E1" s="16"/>
      <c r="F1" s="16"/>
      <c r="G1" s="156" t="s">
        <v>119</v>
      </c>
      <c r="H1" s="157"/>
      <c r="I1" s="158"/>
      <c r="J1" s="34">
        <v>1</v>
      </c>
      <c r="K1" s="34">
        <v>1</v>
      </c>
      <c r="L1" s="34">
        <v>1</v>
      </c>
      <c r="M1" s="34">
        <v>1</v>
      </c>
      <c r="N1" s="34">
        <v>1</v>
      </c>
      <c r="O1" s="34"/>
      <c r="P1" s="34"/>
    </row>
    <row r="2" spans="2:16" ht="15" customHeight="1" x14ac:dyDescent="0.2">
      <c r="B2" s="159" t="str">
        <f>'0 Control'!B5:F5</f>
        <v>SEMANA 16</v>
      </c>
      <c r="C2" s="160"/>
      <c r="D2" s="16"/>
      <c r="E2" s="17"/>
      <c r="F2" s="16"/>
      <c r="G2" s="156" t="s">
        <v>120</v>
      </c>
      <c r="H2" s="157"/>
      <c r="I2" s="158"/>
      <c r="J2" s="66" t="s">
        <v>23</v>
      </c>
      <c r="K2" s="93">
        <v>4</v>
      </c>
      <c r="L2" s="80">
        <v>2</v>
      </c>
      <c r="M2" s="93">
        <v>4</v>
      </c>
      <c r="N2" s="105"/>
      <c r="O2" s="94"/>
      <c r="P2" s="81"/>
    </row>
    <row r="3" spans="2:16" ht="15" customHeight="1" x14ac:dyDescent="0.2">
      <c r="B3" s="161" t="s">
        <v>121</v>
      </c>
      <c r="C3" s="162"/>
      <c r="D3" s="42">
        <v>5.6</v>
      </c>
      <c r="E3" s="18"/>
      <c r="F3" s="19"/>
      <c r="G3" s="153" t="s">
        <v>122</v>
      </c>
      <c r="H3" s="154"/>
      <c r="I3" s="155"/>
      <c r="J3" s="21">
        <f t="shared" ref="J3:P3" si="0">IF(J1=0, "", $D$3*J1)</f>
        <v>5.6</v>
      </c>
      <c r="K3" s="21">
        <f t="shared" si="0"/>
        <v>5.6</v>
      </c>
      <c r="L3" s="21">
        <f t="shared" si="0"/>
        <v>5.6</v>
      </c>
      <c r="M3" s="21">
        <f t="shared" si="0"/>
        <v>5.6</v>
      </c>
      <c r="N3" s="21">
        <f t="shared" si="0"/>
        <v>5.6</v>
      </c>
      <c r="O3" s="21" t="str">
        <f t="shared" si="0"/>
        <v/>
      </c>
      <c r="P3" s="21" t="str">
        <f t="shared" si="0"/>
        <v/>
      </c>
    </row>
    <row r="4" spans="2:16" ht="15" customHeight="1" x14ac:dyDescent="0.2">
      <c r="B4" s="151" t="s">
        <v>123</v>
      </c>
      <c r="C4" s="152"/>
      <c r="D4" s="43" t="str">
        <f>IF((SUM(J4:P4)/SUM(J3:P3))*100=0, "", (SUM(J4:P4)/SUM(J3:P3))*100)</f>
        <v/>
      </c>
      <c r="E4" s="19"/>
      <c r="F4" s="19"/>
      <c r="G4" s="153" t="s">
        <v>124</v>
      </c>
      <c r="H4" s="154"/>
      <c r="I4" s="155"/>
      <c r="J4" s="22">
        <f t="shared" ref="J4:P4" si="1">IF(J1=0, "", SUM(J9:J30))</f>
        <v>0</v>
      </c>
      <c r="K4" s="22">
        <f t="shared" si="1"/>
        <v>0</v>
      </c>
      <c r="L4" s="22">
        <f t="shared" si="1"/>
        <v>0</v>
      </c>
      <c r="M4" s="22">
        <f t="shared" si="1"/>
        <v>0</v>
      </c>
      <c r="N4" s="22">
        <f t="shared" si="1"/>
        <v>0</v>
      </c>
      <c r="O4" s="22" t="str">
        <f t="shared" si="1"/>
        <v/>
      </c>
      <c r="P4" s="22" t="str">
        <f t="shared" si="1"/>
        <v/>
      </c>
    </row>
    <row r="5" spans="2:16" ht="15" customHeight="1" x14ac:dyDescent="0.2">
      <c r="B5" s="38"/>
      <c r="C5" s="17"/>
      <c r="D5" s="17"/>
      <c r="E5" s="17"/>
      <c r="F5" s="17"/>
      <c r="G5" s="140" t="s">
        <v>16</v>
      </c>
      <c r="H5" s="141"/>
      <c r="I5" s="142"/>
      <c r="J5" s="33">
        <f t="shared" ref="J5:P5" si="2">IF(J1=0, "", (J4/J3)*100)</f>
        <v>0</v>
      </c>
      <c r="K5" s="33">
        <f t="shared" si="2"/>
        <v>0</v>
      </c>
      <c r="L5" s="33">
        <f t="shared" si="2"/>
        <v>0</v>
      </c>
      <c r="M5" s="33">
        <f t="shared" si="2"/>
        <v>0</v>
      </c>
      <c r="N5" s="33">
        <f t="shared" si="2"/>
        <v>0</v>
      </c>
      <c r="O5" s="33" t="str">
        <f t="shared" si="2"/>
        <v/>
      </c>
      <c r="P5" s="33" t="str">
        <f t="shared" si="2"/>
        <v/>
      </c>
    </row>
    <row r="6" spans="2:16" s="41" customFormat="1" ht="6.75" customHeight="1" x14ac:dyDescent="0.2">
      <c r="B6" s="38"/>
      <c r="C6" s="39"/>
      <c r="D6" s="39"/>
      <c r="E6" s="39"/>
      <c r="F6" s="39"/>
      <c r="G6" s="35"/>
      <c r="H6" s="36"/>
      <c r="I6" s="36"/>
      <c r="J6" s="40"/>
      <c r="K6" s="40"/>
      <c r="L6" s="40"/>
      <c r="M6" s="40"/>
      <c r="N6" s="40"/>
      <c r="O6" s="40"/>
      <c r="P6" s="40"/>
    </row>
    <row r="7" spans="2:16" ht="15" customHeight="1" x14ac:dyDescent="0.2">
      <c r="B7" s="143" t="s">
        <v>25</v>
      </c>
      <c r="C7" s="143" t="s">
        <v>125</v>
      </c>
      <c r="D7" s="143" t="s">
        <v>126</v>
      </c>
      <c r="E7" s="143" t="s">
        <v>155</v>
      </c>
      <c r="F7" s="145" t="s">
        <v>28</v>
      </c>
      <c r="G7" s="147" t="s">
        <v>128</v>
      </c>
      <c r="H7" s="148"/>
      <c r="I7" s="149" t="s">
        <v>129</v>
      </c>
      <c r="J7" s="24" t="s">
        <v>130</v>
      </c>
      <c r="K7" s="24" t="s">
        <v>131</v>
      </c>
      <c r="L7" s="24" t="s">
        <v>132</v>
      </c>
      <c r="M7" s="24" t="s">
        <v>133</v>
      </c>
      <c r="N7" s="24" t="s">
        <v>134</v>
      </c>
      <c r="O7" s="25" t="s">
        <v>135</v>
      </c>
      <c r="P7" s="25" t="s">
        <v>136</v>
      </c>
    </row>
    <row r="8" spans="2:16" ht="15" customHeight="1" x14ac:dyDescent="0.2">
      <c r="B8" s="166"/>
      <c r="C8" s="166"/>
      <c r="D8" s="166"/>
      <c r="E8" s="166"/>
      <c r="F8" s="167"/>
      <c r="G8" s="44" t="s">
        <v>137</v>
      </c>
      <c r="H8" s="44" t="s">
        <v>138</v>
      </c>
      <c r="I8" s="168"/>
      <c r="J8" s="26">
        <f>+'0 Control'!$C$7</f>
        <v>45033</v>
      </c>
      <c r="K8" s="26">
        <f>+'0 Control'!$C$8</f>
        <v>45034</v>
      </c>
      <c r="L8" s="26">
        <f>+'0 Control'!$C$9</f>
        <v>45035</v>
      </c>
      <c r="M8" s="26">
        <f>+'0 Control'!$C$10</f>
        <v>45036</v>
      </c>
      <c r="N8" s="26">
        <f>+'0 Control'!$C$11</f>
        <v>45037</v>
      </c>
      <c r="O8" s="27">
        <f>+'0 Control'!$C$12</f>
        <v>45038</v>
      </c>
      <c r="P8" s="27">
        <f>+'0 Control'!$C$13</f>
        <v>45039</v>
      </c>
    </row>
    <row r="9" spans="2:16" x14ac:dyDescent="0.25">
      <c r="B9" s="23"/>
      <c r="C9" s="20"/>
      <c r="D9" s="28"/>
      <c r="E9" s="29"/>
      <c r="F9" s="62" t="s">
        <v>200</v>
      </c>
      <c r="G9" s="59"/>
      <c r="H9" s="59"/>
      <c r="I9" s="31" t="s">
        <v>140</v>
      </c>
      <c r="J9" s="32">
        <f>G9*H9</f>
        <v>0</v>
      </c>
      <c r="K9" s="32"/>
      <c r="L9" s="32"/>
      <c r="M9" s="32"/>
      <c r="N9" s="32"/>
      <c r="O9" s="32"/>
      <c r="P9" s="32"/>
    </row>
    <row r="10" spans="2:16" x14ac:dyDescent="0.25">
      <c r="B10" s="23"/>
      <c r="C10" s="20"/>
      <c r="D10" s="28"/>
      <c r="E10" s="29"/>
      <c r="F10" s="62" t="s">
        <v>210</v>
      </c>
      <c r="G10" s="60"/>
      <c r="H10" s="60"/>
      <c r="I10" s="31" t="s">
        <v>140</v>
      </c>
      <c r="J10" s="32">
        <f>G10*H10</f>
        <v>0</v>
      </c>
      <c r="K10" s="32"/>
      <c r="M10" s="32"/>
      <c r="N10" s="32"/>
      <c r="O10" s="32"/>
      <c r="P10" s="32"/>
    </row>
    <row r="11" spans="2:16" x14ac:dyDescent="0.25">
      <c r="B11" s="23"/>
      <c r="C11" s="20"/>
      <c r="D11" s="28"/>
      <c r="E11" s="29"/>
      <c r="F11" s="62" t="s">
        <v>211</v>
      </c>
      <c r="G11" s="60"/>
      <c r="H11" s="60"/>
      <c r="I11" s="31" t="s">
        <v>140</v>
      </c>
      <c r="J11" s="32"/>
      <c r="K11" s="32">
        <f>G11*H11</f>
        <v>0</v>
      </c>
      <c r="L11" s="32"/>
      <c r="M11" s="32"/>
      <c r="N11" s="32"/>
      <c r="O11" s="32"/>
      <c r="P11" s="32"/>
    </row>
    <row r="12" spans="2:16" x14ac:dyDescent="0.25">
      <c r="B12" s="23"/>
      <c r="C12" s="20"/>
      <c r="D12" s="28"/>
      <c r="E12" s="29"/>
      <c r="F12" s="62" t="s">
        <v>212</v>
      </c>
      <c r="G12" s="60"/>
      <c r="H12" s="60"/>
      <c r="I12" s="31" t="s">
        <v>160</v>
      </c>
      <c r="J12" s="32"/>
      <c r="K12" s="32">
        <f>G12*H12</f>
        <v>0</v>
      </c>
      <c r="L12" s="32"/>
      <c r="M12" s="109"/>
      <c r="N12" s="32"/>
      <c r="O12" s="32"/>
      <c r="P12" s="32"/>
    </row>
    <row r="13" spans="2:16" ht="12.75" x14ac:dyDescent="0.2">
      <c r="B13" s="23"/>
      <c r="C13" s="20"/>
      <c r="D13" s="28"/>
      <c r="E13" s="29"/>
      <c r="F13" s="13" t="s">
        <v>213</v>
      </c>
      <c r="G13" s="60"/>
      <c r="H13" s="60"/>
      <c r="I13" s="31" t="s">
        <v>140</v>
      </c>
      <c r="J13" s="32"/>
      <c r="L13" s="32">
        <f>G13*H13</f>
        <v>0</v>
      </c>
      <c r="N13" s="32"/>
      <c r="O13" s="32"/>
      <c r="P13" s="32"/>
    </row>
    <row r="14" spans="2:16" x14ac:dyDescent="0.25">
      <c r="B14" s="23"/>
      <c r="C14" s="20"/>
      <c r="D14" s="28"/>
      <c r="E14" s="29"/>
      <c r="F14" s="62" t="s">
        <v>214</v>
      </c>
      <c r="G14" s="60"/>
      <c r="H14" s="60"/>
      <c r="I14" s="31" t="s">
        <v>160</v>
      </c>
      <c r="J14" s="32"/>
      <c r="K14" s="32"/>
      <c r="L14" s="32">
        <f>G14*H14</f>
        <v>0</v>
      </c>
      <c r="M14" s="32"/>
      <c r="N14" s="32"/>
      <c r="O14" s="32"/>
      <c r="P14" s="32"/>
    </row>
    <row r="15" spans="2:16" x14ac:dyDescent="0.25">
      <c r="B15" s="23"/>
      <c r="C15" s="20"/>
      <c r="D15" s="28"/>
      <c r="E15" s="29"/>
      <c r="F15" s="62" t="s">
        <v>215</v>
      </c>
      <c r="G15" s="60"/>
      <c r="H15" s="60"/>
      <c r="I15" s="31" t="s">
        <v>140</v>
      </c>
      <c r="J15" s="32"/>
      <c r="K15" s="32"/>
      <c r="L15" s="32"/>
      <c r="M15" s="32">
        <f>G15*H15</f>
        <v>0</v>
      </c>
      <c r="N15" s="32"/>
      <c r="O15" s="32"/>
      <c r="P15" s="32"/>
    </row>
    <row r="16" spans="2:16" x14ac:dyDescent="0.25">
      <c r="B16" s="23"/>
      <c r="C16" s="20"/>
      <c r="D16" s="28"/>
      <c r="E16" s="29"/>
      <c r="F16" s="62" t="s">
        <v>216</v>
      </c>
      <c r="G16" s="60"/>
      <c r="H16" s="60"/>
      <c r="I16" s="31" t="s">
        <v>160</v>
      </c>
      <c r="J16" s="32"/>
      <c r="K16" s="32"/>
      <c r="L16" s="32"/>
      <c r="M16" s="32">
        <f>G16*H16</f>
        <v>0</v>
      </c>
      <c r="N16" s="32"/>
      <c r="O16" s="32"/>
      <c r="P16" s="32"/>
    </row>
    <row r="17" spans="2:16" x14ac:dyDescent="0.25">
      <c r="B17" s="23"/>
      <c r="C17" s="20"/>
      <c r="D17" s="28"/>
      <c r="E17" s="29"/>
      <c r="F17" s="62" t="s">
        <v>217</v>
      </c>
      <c r="G17" s="60"/>
      <c r="H17" s="60"/>
      <c r="I17" s="31"/>
      <c r="J17" s="32"/>
      <c r="K17" s="32"/>
      <c r="L17" s="32"/>
      <c r="M17" s="32"/>
      <c r="N17" s="32">
        <f>G17*H17</f>
        <v>0</v>
      </c>
      <c r="O17" s="32"/>
      <c r="P17" s="32"/>
    </row>
    <row r="18" spans="2:16" x14ac:dyDescent="0.25">
      <c r="B18" s="23"/>
      <c r="C18" s="20"/>
      <c r="D18" s="28"/>
      <c r="E18" s="29"/>
      <c r="F18" s="62"/>
      <c r="G18" s="60"/>
      <c r="H18" s="60"/>
      <c r="I18" s="31"/>
      <c r="J18" s="32"/>
      <c r="K18" s="32"/>
      <c r="L18" s="32"/>
      <c r="M18" s="32"/>
      <c r="N18" s="32"/>
      <c r="O18" s="32"/>
      <c r="P18" s="32"/>
    </row>
    <row r="19" spans="2:16" ht="12.75" x14ac:dyDescent="0.2">
      <c r="B19" s="23"/>
      <c r="C19" s="20"/>
      <c r="D19" s="28"/>
      <c r="E19" s="29"/>
      <c r="G19" s="60"/>
      <c r="H19" s="60"/>
      <c r="I19" s="31"/>
      <c r="J19" s="32"/>
      <c r="K19" s="32"/>
      <c r="L19" s="32"/>
      <c r="M19" s="32"/>
      <c r="N19" s="32"/>
      <c r="O19" s="32"/>
      <c r="P19" s="32"/>
    </row>
    <row r="20" spans="2:16" x14ac:dyDescent="0.25">
      <c r="B20" s="23"/>
      <c r="C20" s="20"/>
      <c r="D20" s="28"/>
      <c r="E20" s="29"/>
      <c r="F20" s="62"/>
      <c r="G20" s="60"/>
      <c r="H20" s="60"/>
      <c r="I20" s="31"/>
      <c r="J20" s="32"/>
      <c r="K20" s="32"/>
      <c r="L20" s="32"/>
      <c r="N20" s="32"/>
      <c r="O20" s="32"/>
      <c r="P20" s="32"/>
    </row>
    <row r="21" spans="2:16" x14ac:dyDescent="0.25">
      <c r="B21" s="23"/>
      <c r="C21" s="20"/>
      <c r="D21" s="28"/>
      <c r="E21" s="29"/>
      <c r="F21" s="62"/>
      <c r="G21" s="60"/>
      <c r="H21" s="60"/>
      <c r="I21" s="31"/>
      <c r="J21" s="32"/>
      <c r="K21" s="32"/>
      <c r="L21" s="32"/>
      <c r="M21" s="32"/>
      <c r="N21" s="32"/>
      <c r="O21" s="32"/>
      <c r="P21" s="32"/>
    </row>
    <row r="22" spans="2:16" x14ac:dyDescent="0.25">
      <c r="B22" s="23"/>
      <c r="C22" s="20"/>
      <c r="D22" s="28"/>
      <c r="E22" s="29"/>
      <c r="F22" s="62"/>
      <c r="G22" s="60"/>
      <c r="H22" s="60"/>
      <c r="I22" s="31"/>
      <c r="J22" s="32"/>
      <c r="K22" s="32"/>
      <c r="L22" s="32"/>
      <c r="M22" s="32"/>
      <c r="N22" s="32"/>
      <c r="O22" s="32"/>
      <c r="P22" s="32"/>
    </row>
    <row r="23" spans="2:16" x14ac:dyDescent="0.25">
      <c r="B23" s="23"/>
      <c r="C23" s="20"/>
      <c r="D23" s="28"/>
      <c r="E23" s="29"/>
      <c r="F23" s="62"/>
      <c r="G23" s="60"/>
      <c r="H23" s="60"/>
      <c r="I23" s="31"/>
      <c r="J23" s="32"/>
      <c r="K23" s="32"/>
      <c r="L23" s="32"/>
      <c r="M23" s="32"/>
      <c r="N23" s="32"/>
      <c r="O23" s="32"/>
      <c r="P23" s="32"/>
    </row>
    <row r="24" spans="2:16" x14ac:dyDescent="0.25">
      <c r="B24" s="23"/>
      <c r="C24" s="20"/>
      <c r="D24" s="28"/>
      <c r="E24" s="29"/>
      <c r="F24" s="62"/>
      <c r="G24" s="60"/>
      <c r="H24" s="60"/>
      <c r="I24" s="31"/>
      <c r="J24" s="32"/>
      <c r="K24" s="32"/>
      <c r="L24" s="32"/>
      <c r="M24" s="32"/>
      <c r="N24" s="32"/>
      <c r="O24" s="32"/>
      <c r="P24" s="32"/>
    </row>
    <row r="25" spans="2:16" x14ac:dyDescent="0.25">
      <c r="B25" s="23"/>
      <c r="C25" s="20"/>
      <c r="D25" s="28"/>
      <c r="E25" s="29"/>
      <c r="F25" s="62"/>
      <c r="G25" s="60"/>
      <c r="H25" s="60"/>
      <c r="I25" s="31"/>
      <c r="J25" s="31"/>
      <c r="K25" s="32"/>
      <c r="L25" s="32"/>
      <c r="M25" s="32"/>
      <c r="N25" s="32"/>
      <c r="O25" s="32"/>
      <c r="P25" s="32"/>
    </row>
    <row r="26" spans="2:16" x14ac:dyDescent="0.25">
      <c r="B26" s="23"/>
      <c r="C26" s="20"/>
      <c r="D26" s="28"/>
      <c r="E26" s="29"/>
      <c r="F26" s="62"/>
      <c r="G26" s="60"/>
      <c r="H26" s="60"/>
      <c r="I26" s="31"/>
      <c r="J26" s="31"/>
      <c r="K26" s="32"/>
      <c r="L26" s="32"/>
      <c r="M26" s="32"/>
      <c r="N26" s="32"/>
      <c r="O26" s="32"/>
      <c r="P26" s="32"/>
    </row>
    <row r="27" spans="2:16" x14ac:dyDescent="0.25">
      <c r="B27" s="23"/>
      <c r="C27" s="20"/>
      <c r="D27" s="28"/>
      <c r="E27" s="29"/>
      <c r="F27" s="62"/>
      <c r="G27" s="60"/>
      <c r="H27" s="60"/>
      <c r="I27" s="31"/>
      <c r="J27" s="31"/>
      <c r="K27" s="32"/>
      <c r="L27" s="32"/>
      <c r="M27" s="32"/>
      <c r="N27" s="32"/>
      <c r="O27" s="32"/>
      <c r="P27" s="32"/>
    </row>
    <row r="28" spans="2:16" x14ac:dyDescent="0.25">
      <c r="B28" s="23"/>
      <c r="C28" s="20"/>
      <c r="D28" s="28"/>
      <c r="E28" s="29"/>
      <c r="F28" s="62"/>
      <c r="G28" s="60"/>
      <c r="H28" s="60"/>
      <c r="I28" s="31"/>
      <c r="J28" s="31"/>
      <c r="K28" s="32"/>
      <c r="L28" s="32"/>
      <c r="M28" s="32"/>
      <c r="N28" s="32"/>
      <c r="O28" s="32"/>
      <c r="P28" s="32"/>
    </row>
    <row r="29" spans="2:16" x14ac:dyDescent="0.25">
      <c r="B29" s="23"/>
      <c r="C29" s="20"/>
      <c r="D29" s="28"/>
      <c r="E29" s="29"/>
      <c r="F29" s="62"/>
      <c r="G29" s="60"/>
      <c r="H29" s="60"/>
      <c r="I29" s="31"/>
      <c r="J29" s="31"/>
      <c r="K29" s="32"/>
      <c r="L29" s="32"/>
      <c r="M29" s="32"/>
      <c r="N29" s="32"/>
      <c r="O29" s="32"/>
      <c r="P29" s="32"/>
    </row>
    <row r="30" spans="2:16" x14ac:dyDescent="0.25">
      <c r="B30" s="23"/>
      <c r="C30" s="20"/>
      <c r="D30" s="28"/>
      <c r="E30" s="29"/>
      <c r="F30" s="62"/>
      <c r="G30" s="28"/>
      <c r="H30" s="28"/>
      <c r="I30" s="31"/>
      <c r="J30" s="31"/>
      <c r="K30" s="32"/>
      <c r="L30" s="32"/>
      <c r="M30" s="32"/>
      <c r="N30" s="32"/>
      <c r="O30" s="32"/>
      <c r="P30" s="32"/>
    </row>
    <row r="31" spans="2:16" ht="21.75" customHeight="1" x14ac:dyDescent="0.2">
      <c r="B31" s="137" t="s">
        <v>141</v>
      </c>
      <c r="C31" s="169"/>
      <c r="D31" s="169"/>
      <c r="E31" s="169"/>
      <c r="F31" s="169"/>
      <c r="G31" s="169"/>
      <c r="H31" s="169"/>
      <c r="I31" s="169"/>
      <c r="J31" s="169"/>
      <c r="K31" s="169"/>
      <c r="L31" s="169"/>
      <c r="M31" s="169"/>
      <c r="N31" s="169"/>
      <c r="O31" s="169"/>
      <c r="P31" s="170"/>
    </row>
  </sheetData>
  <mergeCells count="16">
    <mergeCell ref="B31:P31"/>
    <mergeCell ref="G5:I5"/>
    <mergeCell ref="B7:B8"/>
    <mergeCell ref="C7:C8"/>
    <mergeCell ref="D7:D8"/>
    <mergeCell ref="E7:E8"/>
    <mergeCell ref="F7:F8"/>
    <mergeCell ref="G7:H7"/>
    <mergeCell ref="I7:I8"/>
    <mergeCell ref="B4:C4"/>
    <mergeCell ref="G4:I4"/>
    <mergeCell ref="G1:I1"/>
    <mergeCell ref="B2:C2"/>
    <mergeCell ref="G2:I2"/>
    <mergeCell ref="B3:C3"/>
    <mergeCell ref="G3:I3"/>
  </mergeCells>
  <conditionalFormatting sqref="I9:I194">
    <cfRule type="cellIs" dxfId="19" priority="10" operator="equal">
      <formula>"SD"</formula>
    </cfRule>
    <cfRule type="cellIs" dxfId="18" priority="11" operator="equal">
      <formula>"DTN"</formula>
    </cfRule>
    <cfRule type="cellIs" dxfId="17" priority="12" operator="equal">
      <formula>"VEN"</formula>
    </cfRule>
  </conditionalFormatting>
  <conditionalFormatting sqref="J25:J30">
    <cfRule type="cellIs" dxfId="16" priority="24" operator="equal">
      <formula>"SD"</formula>
    </cfRule>
    <cfRule type="cellIs" dxfId="15" priority="25" operator="equal">
      <formula>"DTN"</formula>
    </cfRule>
    <cfRule type="cellIs" dxfId="14" priority="26" operator="equal">
      <formula>"VEN"</formula>
    </cfRule>
  </conditionalFormatting>
  <conditionalFormatting sqref="J5:P6">
    <cfRule type="cellIs" dxfId="13" priority="20" operator="greaterThan">
      <formula>100</formula>
    </cfRule>
  </conditionalFormatting>
  <conditionalFormatting sqref="J9:P9 K10 M10:P10 J10:J24 K11:P12 L13 N13:P13 K14:P14 M15:M19 K15:L29 N15:P29 O30:P30 J31:P194">
    <cfRule type="expression" dxfId="12" priority="22">
      <formula>AND(J9&gt;0,$I9="DTN")</formula>
    </cfRule>
    <cfRule type="expression" dxfId="11" priority="23">
      <formula>AND(J9&gt;0,$I9="VEN")</formula>
    </cfRule>
  </conditionalFormatting>
  <conditionalFormatting sqref="J9:P9 M10:P10 K11:P12 N13:P13 M14:P14 N15:P29 O30:P30 K10 J10:J24 L13 K14:L29 M15:M19 J31:P194">
    <cfRule type="expression" dxfId="10" priority="21">
      <formula>AND(J9&gt;0,$I9="SD")</formula>
    </cfRule>
  </conditionalFormatting>
  <conditionalFormatting sqref="K30:N30">
    <cfRule type="expression" dxfId="9" priority="16">
      <formula>AND(K30&gt;0,$J30="SD")</formula>
    </cfRule>
    <cfRule type="expression" dxfId="8" priority="17">
      <formula>AND(K30&gt;0,$J30="DTN")</formula>
    </cfRule>
    <cfRule type="expression" dxfId="7" priority="18">
      <formula>AND(K30&gt;0,$J30="VEN")</formula>
    </cfRule>
  </conditionalFormatting>
  <conditionalFormatting sqref="M21:M29">
    <cfRule type="expression" dxfId="6" priority="1">
      <formula>AND(M21&gt;0,$I21="SD")</formula>
    </cfRule>
    <cfRule type="expression" dxfId="5" priority="2">
      <formula>AND(M21&gt;0,$I21="DTN")</formula>
    </cfRule>
    <cfRule type="expression" dxfId="4" priority="3">
      <formula>AND(M21&gt;0,$I21="VEN")</formula>
    </cfRule>
  </conditionalFormatting>
  <conditionalFormatting sqref="M30">
    <cfRule type="expression" dxfId="3" priority="27">
      <formula>AND(M30&gt;0,$I29="SD")</formula>
    </cfRule>
    <cfRule type="expression" dxfId="2" priority="28">
      <formula>AND(M30&gt;0,$I29="DTN")</formula>
    </cfRule>
    <cfRule type="expression" dxfId="1" priority="29">
      <formula>AND(M30&gt;0,$I29="VEN")</formula>
    </cfRule>
  </conditionalFormatting>
  <conditionalFormatting sqref="O9:P30">
    <cfRule type="expression" dxfId="0" priority="19">
      <formula>AND(O9=0)</formula>
    </cfRule>
  </conditionalFormatting>
  <printOptions horizontalCentered="1"/>
  <pageMargins left="0.39370078740157483" right="0.39370078740157483" top="1.1811023622047245" bottom="0.39370078740157483" header="0" footer="0"/>
  <pageSetup paperSize="9" orientation="landscape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13292f55-de52-430d-b14b-7bbbc007da08">
      <UserInfo>
        <DisplayName>Lizana Fuentes Carolina Nazarena (Codelco-Teniente)</DisplayName>
        <AccountId>14</AccountId>
        <AccountType/>
      </UserInfo>
      <UserInfo>
        <DisplayName>Toro Uribe Daniza (Codelco-Teniente)</DisplayName>
        <AccountId>15</AccountId>
        <AccountType/>
      </UserInfo>
      <UserInfo>
        <DisplayName>Osorio Pavéz Adriana Isabel  (Codelco-Teniente)</DisplayName>
        <AccountId>12</AccountId>
        <AccountType/>
      </UserInfo>
      <UserInfo>
        <DisplayName>Nuñez Segulla Christian Andres (Codelco-Teniente)</DisplayName>
        <AccountId>13</AccountId>
        <AccountType/>
      </UserInfo>
    </SharedWithUsers>
    <lcf76f155ced4ddcb4097134ff3c332f xmlns="0cd65d8d-9a0c-413b-b337-26d3d6865661">
      <Terms xmlns="http://schemas.microsoft.com/office/infopath/2007/PartnerControls"/>
    </lcf76f155ced4ddcb4097134ff3c332f>
    <TaxCatchAll xmlns="13292f55-de52-430d-b14b-7bbbc007da08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7EEB9F3B60CE24689AC59713F949007" ma:contentTypeVersion="13" ma:contentTypeDescription="Crear nuevo documento." ma:contentTypeScope="" ma:versionID="9dd14038330b71dbed40bf1cfe646435">
  <xsd:schema xmlns:xsd="http://www.w3.org/2001/XMLSchema" xmlns:xs="http://www.w3.org/2001/XMLSchema" xmlns:p="http://schemas.microsoft.com/office/2006/metadata/properties" xmlns:ns2="0cd65d8d-9a0c-413b-b337-26d3d6865661" xmlns:ns3="13292f55-de52-430d-b14b-7bbbc007da08" targetNamespace="http://schemas.microsoft.com/office/2006/metadata/properties" ma:root="true" ma:fieldsID="f683da081425f6d2a484969eabc83748" ns2:_="" ns3:_="">
    <xsd:import namespace="0cd65d8d-9a0c-413b-b337-26d3d6865661"/>
    <xsd:import namespace="13292f55-de52-430d-b14b-7bbbc007da0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cd65d8d-9a0c-413b-b337-26d3d686566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9" nillable="true" ma:taxonomy="true" ma:internalName="lcf76f155ced4ddcb4097134ff3c332f" ma:taxonomyFieldName="MediaServiceImageTags" ma:displayName="Etiquetas de imagen" ma:readOnly="false" ma:fieldId="{5cf76f15-5ced-4ddc-b409-7134ff3c332f}" ma:taxonomyMulti="true" ma:sspId="04059dad-b601-48a5-9c2b-e21d71df0de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3292f55-de52-430d-b14b-7bbbc007da08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6068190c-b324-4c75-818b-b5448d0f9a5c}" ma:internalName="TaxCatchAll" ma:showField="CatchAllData" ma:web="13292f55-de52-430d-b14b-7bbbc007da0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694C59C-A506-40B5-9FBF-5C26D4C6725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E985242-E434-4BC2-931D-7A535FD5A5E2}">
  <ds:schemaRefs>
    <ds:schemaRef ds:uri="http://schemas.microsoft.com/office/2006/metadata/properties"/>
    <ds:schemaRef ds:uri="http://schemas.microsoft.com/office/infopath/2007/PartnerControls"/>
    <ds:schemaRef ds:uri="13292f55-de52-430d-b14b-7bbbc007da08"/>
    <ds:schemaRef ds:uri="0cd65d8d-9a0c-413b-b337-26d3d6865661"/>
  </ds:schemaRefs>
</ds:datastoreItem>
</file>

<file path=customXml/itemProps3.xml><?xml version="1.0" encoding="utf-8"?>
<ds:datastoreItem xmlns:ds="http://schemas.openxmlformats.org/officeDocument/2006/customXml" ds:itemID="{A8F428DB-A42C-4360-AF24-07D2BED7F7E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cd65d8d-9a0c-413b-b337-26d3d6865661"/>
    <ds:schemaRef ds:uri="13292f55-de52-430d-b14b-7bbbc007da0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11</vt:i4>
      </vt:variant>
      <vt:variant>
        <vt:lpstr>Rangos con nombre</vt:lpstr>
      </vt:variant>
      <vt:variant>
        <vt:i4>1</vt:i4>
      </vt:variant>
    </vt:vector>
  </HeadingPairs>
  <TitlesOfParts>
    <vt:vector size="12" baseType="lpstr">
      <vt:lpstr>0 Control</vt:lpstr>
      <vt:lpstr>1 Peticiones</vt:lpstr>
      <vt:lpstr>2 TRAFICO</vt:lpstr>
      <vt:lpstr>3 INF.OP</vt:lpstr>
      <vt:lpstr>4 MANT.VIAS</vt:lpstr>
      <vt:lpstr>5 INTERFLOW</vt:lpstr>
      <vt:lpstr>7 MIES</vt:lpstr>
      <vt:lpstr>8 ANDESITA</vt:lpstr>
      <vt:lpstr>9 CUNETAS</vt:lpstr>
      <vt:lpstr>Riesgos Críticos</vt:lpstr>
      <vt:lpstr>Hoja1</vt:lpstr>
      <vt:lpstr>'1 Peticiones'!Área_de_impresión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Melero Bolbarán Rodrigo Andrés (Codelco-Teniente)</dc:creator>
  <cp:keywords/>
  <dc:description/>
  <cp:lastModifiedBy>Gabriel Carvajal Marambio</cp:lastModifiedBy>
  <cp:revision/>
  <dcterms:created xsi:type="dcterms:W3CDTF">2019-02-27T13:58:00Z</dcterms:created>
  <dcterms:modified xsi:type="dcterms:W3CDTF">2023-04-18T16:35:06Z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0x01010077EEB9F3B60CE24689AC59713F949007</vt:lpwstr>
  </property>
  <property fmtid="{D5CDD505-2E9C-101B-9397-08002B2CF9AE}" pid="3" name="AuthorIds_UIVersion_1536">
    <vt:lpwstr>6</vt:lpwstr>
  </property>
  <property fmtid="{D5CDD505-2E9C-101B-9397-08002B2CF9AE}" pid="4" name="AuthorIds_UIVersion_3072">
    <vt:lpwstr>6</vt:lpwstr>
  </property>
  <property fmtid="{D5CDD505-2E9C-101B-9397-08002B2CF9AE}" pid="5" name="AuthorIds_UIVersion_512">
    <vt:lpwstr>6</vt:lpwstr>
  </property>
  <property fmtid="{D5CDD505-2E9C-101B-9397-08002B2CF9AE}" pid="6" name="MediaServiceImageTags">
    <vt:lpwstr/>
  </property>
</Properties>
</file>