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Analytics Projects\SpeadsheetAnalytics\"/>
    </mc:Choice>
  </mc:AlternateContent>
  <xr:revisionPtr revIDLastSave="0" documentId="13_ncr:1_{B34B893B-99BD-4AD2-9DA1-0EB8066A6A08}" xr6:coauthVersionLast="47" xr6:coauthVersionMax="47" xr10:uidLastSave="{00000000-0000-0000-0000-000000000000}"/>
  <bookViews>
    <workbookView xWindow="-108" yWindow="-108" windowWidth="23256" windowHeight="12576" firstSheet="1" activeTab="5" xr2:uid="{0189B70E-B84E-43A5-8093-9CE8997A746E}"/>
  </bookViews>
  <sheets>
    <sheet name="Triangular distribution formula" sheetId="1" r:id="rId1"/>
    <sheet name="Sheet1" sheetId="6" r:id="rId2"/>
    <sheet name="Waring Solar Systems" sheetId="2" r:id="rId3"/>
    <sheet name="Simple Stock Simulation" sheetId="3" r:id="rId4"/>
    <sheet name="Playlist selector" sheetId="4" r:id="rId5"/>
    <sheet name="Chutes and Ladders" sheetId="5" r:id="rId6"/>
  </sheets>
  <externalReferences>
    <externalReference r:id="rId7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2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Cost">'[1]Newsvendor Simulation'!$B$4</definedName>
    <definedName name="DemandMean">'[1]Newsvendor Simulation'!$B$7</definedName>
    <definedName name="DemandSD">'[1]Newsvendor Simulation'!$B$8</definedName>
    <definedName name="maximum" localSheetId="2">'Waring Solar Systems'!$D$13</definedName>
    <definedName name="Maximum">'Triangular distribution formula'!$C$15</definedName>
    <definedName name="minimum" localSheetId="2">'Waring Solar Systems'!$B$13</definedName>
    <definedName name="Minimum">'Triangular distribution formula'!$A$15</definedName>
    <definedName name="mostlikely" localSheetId="2">'Waring Solar Systems'!$C$13</definedName>
    <definedName name="MostLikely">'Triangular distribution formula'!$B$15</definedName>
    <definedName name="Pal_Workbook_GUID" hidden="1">"X6Y4V91Z7VUNXBHJPJUHE4S4"</definedName>
    <definedName name="RandNum">'Triangular distribution formula'!$B$17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"$F$93"</definedName>
    <definedName name="RiskSelectedNameCell1" hidden="1">"$D$93"</definedName>
    <definedName name="RiskSelectedNameCell2" hidden="1">"$F$2"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crapPrice">'[1]Newsvendor Simulation'!$B$6</definedName>
    <definedName name="SellingPrice">'[1]Newsvendor Simulation'!$B$5</definedName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localSheetId="3" hidden="1">100</definedName>
    <definedName name="solver_ntri" hidden="1">10000</definedName>
    <definedName name="solver_rgen" hidden="1">1</definedName>
    <definedName name="solver_rsmp" hidden="1">1</definedName>
    <definedName name="solver_seed" hidden="1">0</definedName>
    <definedName name="solver_strm" hidden="1">0</definedName>
    <definedName name="solver_typ" localSheetId="0" hidden="1">2</definedName>
    <definedName name="solver_ucens" hidden="1">1E+30</definedName>
    <definedName name="solver_ucut" hidden="1">1E+30</definedName>
    <definedName name="solver_ver" localSheetId="0" hidden="1">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" l="1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4" i="5"/>
  <c r="G4" i="5" s="1"/>
  <c r="H4" i="5" s="1"/>
  <c r="G5" i="5" s="1"/>
  <c r="H5" i="5" s="1"/>
  <c r="J5" i="3"/>
  <c r="K5" i="3" s="1"/>
  <c r="J6" i="3"/>
  <c r="K6" i="3" s="1"/>
  <c r="J7" i="3"/>
  <c r="K7" i="3" s="1"/>
  <c r="J8" i="3"/>
  <c r="K8" i="3" s="1"/>
  <c r="J9" i="3"/>
  <c r="K9" i="3" s="1"/>
  <c r="J10" i="3"/>
  <c r="K10" i="3" s="1"/>
  <c r="J11" i="3"/>
  <c r="K11" i="3" s="1"/>
  <c r="J12" i="3"/>
  <c r="K12" i="3" s="1"/>
  <c r="J13" i="3"/>
  <c r="K13" i="3" s="1"/>
  <c r="J14" i="3"/>
  <c r="K14" i="3" s="1"/>
  <c r="J15" i="3"/>
  <c r="K15" i="3" s="1"/>
  <c r="J16" i="3"/>
  <c r="K16" i="3" s="1"/>
  <c r="J17" i="3"/>
  <c r="K17" i="3" s="1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K29" i="3" s="1"/>
  <c r="J30" i="3"/>
  <c r="K30" i="3" s="1"/>
  <c r="J31" i="3"/>
  <c r="K31" i="3" s="1"/>
  <c r="J32" i="3"/>
  <c r="K32" i="3" s="1"/>
  <c r="J33" i="3"/>
  <c r="K33" i="3" s="1"/>
  <c r="J34" i="3"/>
  <c r="K34" i="3" s="1"/>
  <c r="J35" i="3"/>
  <c r="K35" i="3" s="1"/>
  <c r="J36" i="3"/>
  <c r="K36" i="3" s="1"/>
  <c r="J37" i="3"/>
  <c r="K37" i="3" s="1"/>
  <c r="J38" i="3"/>
  <c r="K38" i="3" s="1"/>
  <c r="J39" i="3"/>
  <c r="K39" i="3" s="1"/>
  <c r="J40" i="3"/>
  <c r="K40" i="3" s="1"/>
  <c r="J41" i="3"/>
  <c r="K41" i="3" s="1"/>
  <c r="J42" i="3"/>
  <c r="K42" i="3" s="1"/>
  <c r="J43" i="3"/>
  <c r="K43" i="3" s="1"/>
  <c r="J44" i="3"/>
  <c r="K44" i="3" s="1"/>
  <c r="J45" i="3"/>
  <c r="K45" i="3" s="1"/>
  <c r="J46" i="3"/>
  <c r="K46" i="3" s="1"/>
  <c r="J47" i="3"/>
  <c r="K47" i="3" s="1"/>
  <c r="J48" i="3"/>
  <c r="K48" i="3" s="1"/>
  <c r="J49" i="3"/>
  <c r="K49" i="3" s="1"/>
  <c r="J50" i="3"/>
  <c r="K50" i="3" s="1"/>
  <c r="J51" i="3"/>
  <c r="K51" i="3" s="1"/>
  <c r="J52" i="3"/>
  <c r="K52" i="3" s="1"/>
  <c r="J53" i="3"/>
  <c r="K53" i="3" s="1"/>
  <c r="J54" i="3"/>
  <c r="K54" i="3" s="1"/>
  <c r="J55" i="3"/>
  <c r="K55" i="3" s="1"/>
  <c r="J56" i="3"/>
  <c r="K56" i="3" s="1"/>
  <c r="J57" i="3"/>
  <c r="K57" i="3" s="1"/>
  <c r="J58" i="3"/>
  <c r="K58" i="3" s="1"/>
  <c r="J59" i="3"/>
  <c r="K59" i="3" s="1"/>
  <c r="J60" i="3"/>
  <c r="K60" i="3" s="1"/>
  <c r="J61" i="3"/>
  <c r="K61" i="3" s="1"/>
  <c r="J62" i="3"/>
  <c r="K62" i="3" s="1"/>
  <c r="J63" i="3"/>
  <c r="K63" i="3" s="1"/>
  <c r="J64" i="3"/>
  <c r="K64" i="3" s="1"/>
  <c r="J65" i="3"/>
  <c r="K65" i="3" s="1"/>
  <c r="J66" i="3"/>
  <c r="K66" i="3" s="1"/>
  <c r="J67" i="3"/>
  <c r="K67" i="3" s="1"/>
  <c r="J68" i="3"/>
  <c r="K68" i="3" s="1"/>
  <c r="J69" i="3"/>
  <c r="K69" i="3" s="1"/>
  <c r="J70" i="3"/>
  <c r="K70" i="3" s="1"/>
  <c r="J71" i="3"/>
  <c r="K71" i="3" s="1"/>
  <c r="J72" i="3"/>
  <c r="K72" i="3" s="1"/>
  <c r="J73" i="3"/>
  <c r="K73" i="3" s="1"/>
  <c r="J74" i="3"/>
  <c r="K74" i="3" s="1"/>
  <c r="J75" i="3"/>
  <c r="K75" i="3" s="1"/>
  <c r="J76" i="3"/>
  <c r="K76" i="3" s="1"/>
  <c r="J77" i="3"/>
  <c r="K77" i="3" s="1"/>
  <c r="J78" i="3"/>
  <c r="K78" i="3" s="1"/>
  <c r="J79" i="3"/>
  <c r="K79" i="3" s="1"/>
  <c r="J80" i="3"/>
  <c r="K80" i="3" s="1"/>
  <c r="J81" i="3"/>
  <c r="K81" i="3" s="1"/>
  <c r="J82" i="3"/>
  <c r="K82" i="3" s="1"/>
  <c r="J83" i="3"/>
  <c r="K83" i="3" s="1"/>
  <c r="J84" i="3"/>
  <c r="K84" i="3" s="1"/>
  <c r="J85" i="3"/>
  <c r="K85" i="3" s="1"/>
  <c r="J86" i="3"/>
  <c r="K86" i="3" s="1"/>
  <c r="J87" i="3"/>
  <c r="K87" i="3" s="1"/>
  <c r="J88" i="3"/>
  <c r="K88" i="3" s="1"/>
  <c r="J89" i="3"/>
  <c r="K89" i="3" s="1"/>
  <c r="J90" i="3"/>
  <c r="K90" i="3" s="1"/>
  <c r="J91" i="3"/>
  <c r="K91" i="3" s="1"/>
  <c r="J92" i="3"/>
  <c r="K92" i="3" s="1"/>
  <c r="J93" i="3"/>
  <c r="K93" i="3" s="1"/>
  <c r="J94" i="3"/>
  <c r="K94" i="3" s="1"/>
  <c r="J4" i="3"/>
  <c r="K4" i="3" s="1"/>
  <c r="T5" i="2"/>
  <c r="T6" i="2"/>
  <c r="T7" i="2"/>
  <c r="T8" i="2"/>
  <c r="T9" i="2"/>
  <c r="T10" i="2"/>
  <c r="T11" i="2"/>
  <c r="T12" i="2"/>
  <c r="T13" i="2"/>
  <c r="T14" i="2"/>
  <c r="T15" i="2"/>
  <c r="T4" i="2"/>
  <c r="G6" i="5" l="1"/>
  <c r="H6" i="5" s="1"/>
  <c r="G7" i="5" l="1"/>
  <c r="H7" i="5" s="1"/>
  <c r="G8" i="5" s="1"/>
  <c r="H8" i="5" s="1"/>
  <c r="G9" i="5" s="1"/>
  <c r="H9" i="5" s="1"/>
  <c r="G10" i="5" s="1"/>
  <c r="H10" i="5" s="1"/>
  <c r="G11" i="5" s="1"/>
  <c r="H11" i="5" s="1"/>
  <c r="G12" i="5" s="1"/>
  <c r="H12" i="5" s="1"/>
  <c r="G13" i="5" s="1"/>
  <c r="H13" i="5" s="1"/>
  <c r="G14" i="5" s="1"/>
  <c r="H14" i="5" s="1"/>
  <c r="G15" i="5" s="1"/>
  <c r="H15" i="5" s="1"/>
  <c r="G16" i="5" s="1"/>
  <c r="H16" i="5" s="1"/>
  <c r="G17" i="5" s="1"/>
  <c r="H17" i="5" s="1"/>
  <c r="G18" i="5" s="1"/>
  <c r="H18" i="5" s="1"/>
  <c r="G19" i="5" s="1"/>
  <c r="H19" i="5" s="1"/>
  <c r="G20" i="5" s="1"/>
  <c r="H20" i="5" s="1"/>
  <c r="G21" i="5" s="1"/>
  <c r="H21" i="5" s="1"/>
  <c r="G22" i="5" s="1"/>
  <c r="H22" i="5" s="1"/>
  <c r="G23" i="5" s="1"/>
  <c r="H23" i="5" s="1"/>
  <c r="G24" i="5" s="1"/>
  <c r="H24" i="5" s="1"/>
  <c r="G25" i="5" s="1"/>
  <c r="H25" i="5" s="1"/>
  <c r="G26" i="5" s="1"/>
  <c r="H26" i="5" s="1"/>
  <c r="G27" i="5" s="1"/>
  <c r="H27" i="5" s="1"/>
  <c r="G28" i="5" s="1"/>
  <c r="H28" i="5" s="1"/>
  <c r="H29" i="5" l="1"/>
  <c r="K2" i="5" s="1"/>
  <c r="W13" i="5" s="1"/>
  <c r="B3" i="5"/>
  <c r="A4" i="5" s="1"/>
  <c r="M3" i="5"/>
  <c r="B4" i="5"/>
  <c r="A5" i="5" s="1"/>
  <c r="C2" i="4"/>
  <c r="D2" i="4" s="1"/>
  <c r="C3" i="4"/>
  <c r="J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A63" i="4"/>
  <c r="C63" i="4"/>
  <c r="A64" i="4"/>
  <c r="C64" i="4"/>
  <c r="A65" i="4"/>
  <c r="C65" i="4"/>
  <c r="A66" i="4"/>
  <c r="C66" i="4"/>
  <c r="A67" i="4"/>
  <c r="C67" i="4"/>
  <c r="A68" i="4"/>
  <c r="C68" i="4"/>
  <c r="A69" i="4"/>
  <c r="C69" i="4"/>
  <c r="A70" i="4"/>
  <c r="C70" i="4"/>
  <c r="A71" i="4"/>
  <c r="C71" i="4"/>
  <c r="A72" i="4"/>
  <c r="C72" i="4"/>
  <c r="A73" i="4"/>
  <c r="C73" i="4"/>
  <c r="A74" i="4"/>
  <c r="C74" i="4"/>
  <c r="A75" i="4"/>
  <c r="C75" i="4"/>
  <c r="A76" i="4"/>
  <c r="C76" i="4"/>
  <c r="A77" i="4"/>
  <c r="C77" i="4"/>
  <c r="A78" i="4"/>
  <c r="C78" i="4"/>
  <c r="A79" i="4"/>
  <c r="C79" i="4"/>
  <c r="A80" i="4"/>
  <c r="C80" i="4"/>
  <c r="A81" i="4"/>
  <c r="C81" i="4"/>
  <c r="A82" i="4"/>
  <c r="C82" i="4"/>
  <c r="A83" i="4"/>
  <c r="C83" i="4"/>
  <c r="A84" i="4"/>
  <c r="C84" i="4"/>
  <c r="A85" i="4"/>
  <c r="C85" i="4"/>
  <c r="A86" i="4"/>
  <c r="C86" i="4"/>
  <c r="A87" i="4"/>
  <c r="C87" i="4"/>
  <c r="A88" i="4"/>
  <c r="C88" i="4"/>
  <c r="H88" i="4"/>
  <c r="T2" i="3"/>
  <c r="V2" i="3"/>
  <c r="C3" i="3"/>
  <c r="C4" i="3" s="1"/>
  <c r="C5" i="3" s="1"/>
  <c r="C6" i="3" s="1"/>
  <c r="C7" i="3" s="1"/>
  <c r="F3" i="3"/>
  <c r="E4" i="3" s="1"/>
  <c r="F4" i="3" s="1"/>
  <c r="E5" i="3" s="1"/>
  <c r="G3" i="3"/>
  <c r="G4" i="3"/>
  <c r="G5" i="3"/>
  <c r="G6" i="3"/>
  <c r="S6" i="3"/>
  <c r="T6" i="3" s="1"/>
  <c r="U6" i="3" s="1"/>
  <c r="G7" i="3"/>
  <c r="S7" i="3"/>
  <c r="T7" i="3" s="1"/>
  <c r="S8" i="3"/>
  <c r="T8" i="3" s="1"/>
  <c r="S9" i="3"/>
  <c r="T9" i="3" s="1"/>
  <c r="S10" i="3"/>
  <c r="T10" i="3" s="1"/>
  <c r="S11" i="3"/>
  <c r="T11" i="3" s="1"/>
  <c r="S12" i="3"/>
  <c r="T12" i="3" s="1"/>
  <c r="S13" i="3"/>
  <c r="T13" i="3" s="1"/>
  <c r="S14" i="3"/>
  <c r="T14" i="3" s="1"/>
  <c r="S15" i="3"/>
  <c r="T15" i="3" s="1"/>
  <c r="S16" i="3"/>
  <c r="T16" i="3" s="1"/>
  <c r="F13" i="2"/>
  <c r="T16" i="2"/>
  <c r="U14" i="2" s="1"/>
  <c r="B17" i="2"/>
  <c r="B19" i="2" s="1"/>
  <c r="C17" i="2"/>
  <c r="D17" i="2"/>
  <c r="E17" i="2"/>
  <c r="F17" i="2"/>
  <c r="G17" i="2"/>
  <c r="H17" i="2"/>
  <c r="I17" i="2"/>
  <c r="J17" i="2"/>
  <c r="K17" i="2"/>
  <c r="C18" i="2"/>
  <c r="D18" i="2" s="1"/>
  <c r="E18" i="2" s="1"/>
  <c r="B20" i="2"/>
  <c r="C20" i="2"/>
  <c r="C21" i="2" s="1"/>
  <c r="D20" i="2"/>
  <c r="D21" i="2" s="1"/>
  <c r="E20" i="2"/>
  <c r="F20" i="2"/>
  <c r="F21" i="2" s="1"/>
  <c r="G20" i="2"/>
  <c r="G21" i="2" s="1"/>
  <c r="H20" i="2"/>
  <c r="I20" i="2"/>
  <c r="J20" i="2"/>
  <c r="K20" i="2"/>
  <c r="K21" i="2" s="1"/>
  <c r="B17" i="1"/>
  <c r="B21" i="1" s="1"/>
  <c r="B19" i="1"/>
  <c r="W16" i="5" l="1"/>
  <c r="W24" i="5"/>
  <c r="W21" i="5"/>
  <c r="W17" i="5"/>
  <c r="W25" i="5"/>
  <c r="W20" i="5"/>
  <c r="W22" i="5"/>
  <c r="W18" i="5"/>
  <c r="W26" i="5"/>
  <c r="W19" i="5"/>
  <c r="W23" i="5"/>
  <c r="W14" i="5"/>
  <c r="W15" i="5"/>
  <c r="U6" i="2"/>
  <c r="U13" i="2"/>
  <c r="U9" i="2"/>
  <c r="U5" i="2"/>
  <c r="J21" i="2"/>
  <c r="B21" i="2"/>
  <c r="B22" i="2" s="1"/>
  <c r="B23" i="2" s="1"/>
  <c r="U12" i="2"/>
  <c r="U4" i="2"/>
  <c r="I21" i="2"/>
  <c r="U11" i="2"/>
  <c r="H21" i="2"/>
  <c r="U10" i="2"/>
  <c r="U3" i="2"/>
  <c r="V3" i="2" s="1"/>
  <c r="U8" i="2"/>
  <c r="U7" i="3"/>
  <c r="U8" i="3" s="1"/>
  <c r="U9" i="3" s="1"/>
  <c r="U10" i="3" s="1"/>
  <c r="U11" i="3" s="1"/>
  <c r="U12" i="3" s="1"/>
  <c r="U13" i="3" s="1"/>
  <c r="U14" i="3" s="1"/>
  <c r="U15" i="3" s="1"/>
  <c r="U16" i="3" s="1"/>
  <c r="E21" i="2"/>
  <c r="U15" i="2"/>
  <c r="U7" i="2"/>
  <c r="E19" i="2"/>
  <c r="C19" i="2"/>
  <c r="F18" i="2"/>
  <c r="G18" i="2" s="1"/>
  <c r="H18" i="2" s="1"/>
  <c r="D19" i="2"/>
  <c r="F5" i="3"/>
  <c r="E6" i="3" s="1"/>
  <c r="F6" i="3" s="1"/>
  <c r="E7" i="3" s="1"/>
  <c r="F7" i="3" s="1"/>
  <c r="G2" i="4"/>
  <c r="F3" i="4" s="1"/>
  <c r="D3" i="4"/>
  <c r="L4" i="3" l="1"/>
  <c r="C22" i="2"/>
  <c r="D22" i="2" s="1"/>
  <c r="E22" i="2" s="1"/>
  <c r="F22" i="2" s="1"/>
  <c r="G22" i="2" s="1"/>
  <c r="H22" i="2" s="1"/>
  <c r="I22" i="2" s="1"/>
  <c r="J22" i="2" s="1"/>
  <c r="K22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I18" i="2"/>
  <c r="H19" i="2"/>
  <c r="G3" i="4"/>
  <c r="F4" i="4" s="1"/>
  <c r="D4" i="4"/>
  <c r="G19" i="2"/>
  <c r="F19" i="2"/>
  <c r="L5" i="3" l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P2" i="3" s="1"/>
  <c r="C23" i="2"/>
  <c r="D23" i="2"/>
  <c r="F23" i="2"/>
  <c r="G23" i="2"/>
  <c r="H23" i="2"/>
  <c r="E23" i="2"/>
  <c r="I19" i="2"/>
  <c r="I23" i="2" s="1"/>
  <c r="J18" i="2"/>
  <c r="D5" i="4"/>
  <c r="G4" i="4"/>
  <c r="F5" i="4" s="1"/>
  <c r="O2" i="3" l="1"/>
  <c r="D6" i="4"/>
  <c r="G5" i="4"/>
  <c r="F6" i="4" s="1"/>
  <c r="K18" i="2"/>
  <c r="K19" i="2" s="1"/>
  <c r="K23" i="2" s="1"/>
  <c r="J19" i="2"/>
  <c r="J23" i="2" s="1"/>
  <c r="B25" i="2" l="1"/>
  <c r="O2" i="2" s="1"/>
  <c r="D7" i="4"/>
  <c r="G6" i="4"/>
  <c r="F7" i="4" s="1"/>
  <c r="D8" i="4" l="1"/>
  <c r="G7" i="4"/>
  <c r="F8" i="4" s="1"/>
  <c r="D9" i="4" l="1"/>
  <c r="G8" i="4"/>
  <c r="F9" i="4" s="1"/>
  <c r="D10" i="4" l="1"/>
  <c r="G9" i="4"/>
  <c r="F10" i="4" s="1"/>
  <c r="D11" i="4" l="1"/>
  <c r="G10" i="4"/>
  <c r="F11" i="4" s="1"/>
  <c r="D12" i="4" l="1"/>
  <c r="G11" i="4"/>
  <c r="F12" i="4" s="1"/>
  <c r="D13" i="4" l="1"/>
  <c r="G12" i="4"/>
  <c r="F13" i="4" s="1"/>
  <c r="D14" i="4" l="1"/>
  <c r="G13" i="4"/>
  <c r="F14" i="4" s="1"/>
  <c r="D15" i="4" l="1"/>
  <c r="G14" i="4"/>
  <c r="F15" i="4" s="1"/>
  <c r="D16" i="4" l="1"/>
  <c r="G15" i="4"/>
  <c r="F16" i="4" s="1"/>
  <c r="D17" i="4" l="1"/>
  <c r="G16" i="4"/>
  <c r="F17" i="4" s="1"/>
  <c r="D18" i="4" l="1"/>
  <c r="G17" i="4"/>
  <c r="F18" i="4" s="1"/>
  <c r="D19" i="4" l="1"/>
  <c r="G18" i="4"/>
  <c r="F19" i="4" s="1"/>
  <c r="D20" i="4" l="1"/>
  <c r="G19" i="4"/>
  <c r="F20" i="4" s="1"/>
  <c r="D21" i="4" l="1"/>
  <c r="G20" i="4"/>
  <c r="F21" i="4" s="1"/>
  <c r="D22" i="4" l="1"/>
  <c r="G21" i="4"/>
  <c r="F22" i="4" s="1"/>
  <c r="D23" i="4" l="1"/>
  <c r="G22" i="4"/>
  <c r="F23" i="4" s="1"/>
  <c r="D24" i="4" l="1"/>
  <c r="G23" i="4"/>
  <c r="F24" i="4" s="1"/>
  <c r="D25" i="4" l="1"/>
  <c r="G24" i="4"/>
  <c r="F25" i="4" s="1"/>
  <c r="D26" i="4" l="1"/>
  <c r="G25" i="4"/>
  <c r="F26" i="4" s="1"/>
  <c r="D27" i="4" l="1"/>
  <c r="G26" i="4"/>
  <c r="F27" i="4" s="1"/>
  <c r="D28" i="4" l="1"/>
  <c r="G27" i="4"/>
  <c r="F28" i="4" s="1"/>
  <c r="D29" i="4" l="1"/>
  <c r="G28" i="4"/>
  <c r="F29" i="4" s="1"/>
  <c r="D30" i="4" l="1"/>
  <c r="G29" i="4"/>
  <c r="F30" i="4" s="1"/>
  <c r="D31" i="4" l="1"/>
  <c r="G30" i="4"/>
  <c r="F31" i="4" s="1"/>
  <c r="D32" i="4" l="1"/>
  <c r="G31" i="4"/>
  <c r="F32" i="4" s="1"/>
  <c r="D33" i="4" l="1"/>
  <c r="G32" i="4"/>
  <c r="F33" i="4" s="1"/>
  <c r="D34" i="4" l="1"/>
  <c r="G33" i="4"/>
  <c r="F34" i="4" s="1"/>
  <c r="D35" i="4" l="1"/>
  <c r="G34" i="4"/>
  <c r="F35" i="4" s="1"/>
  <c r="D36" i="4" l="1"/>
  <c r="G35" i="4"/>
  <c r="F36" i="4" s="1"/>
  <c r="D37" i="4" l="1"/>
  <c r="G36" i="4"/>
  <c r="F37" i="4" s="1"/>
  <c r="D38" i="4" l="1"/>
  <c r="G37" i="4"/>
  <c r="F38" i="4" s="1"/>
  <c r="D39" i="4" l="1"/>
  <c r="G38" i="4"/>
  <c r="F39" i="4" s="1"/>
  <c r="D40" i="4" l="1"/>
  <c r="G39" i="4"/>
  <c r="F40" i="4" s="1"/>
  <c r="D41" i="4" l="1"/>
  <c r="G40" i="4"/>
  <c r="F41" i="4" s="1"/>
  <c r="D42" i="4" l="1"/>
  <c r="G41" i="4"/>
  <c r="F42" i="4" s="1"/>
  <c r="D43" i="4" l="1"/>
  <c r="G42" i="4"/>
  <c r="F43" i="4" s="1"/>
  <c r="D44" i="4" l="1"/>
  <c r="G43" i="4"/>
  <c r="F44" i="4" s="1"/>
  <c r="D45" i="4" l="1"/>
  <c r="G44" i="4"/>
  <c r="F45" i="4" s="1"/>
  <c r="D46" i="4" l="1"/>
  <c r="G45" i="4"/>
  <c r="F46" i="4" s="1"/>
  <c r="D47" i="4" l="1"/>
  <c r="G46" i="4"/>
  <c r="F47" i="4" s="1"/>
  <c r="D48" i="4" l="1"/>
  <c r="G47" i="4"/>
  <c r="F48" i="4" s="1"/>
  <c r="D49" i="4" l="1"/>
  <c r="G48" i="4"/>
  <c r="F49" i="4" s="1"/>
  <c r="D50" i="4" l="1"/>
  <c r="G49" i="4"/>
  <c r="F50" i="4" s="1"/>
  <c r="D51" i="4" l="1"/>
  <c r="G50" i="4"/>
  <c r="F51" i="4" s="1"/>
  <c r="D52" i="4" l="1"/>
  <c r="G51" i="4"/>
  <c r="F52" i="4" s="1"/>
  <c r="D53" i="4" l="1"/>
  <c r="G52" i="4"/>
  <c r="F53" i="4" s="1"/>
  <c r="D54" i="4" l="1"/>
  <c r="G53" i="4"/>
  <c r="F54" i="4" s="1"/>
  <c r="D55" i="4" l="1"/>
  <c r="G54" i="4"/>
  <c r="F55" i="4" s="1"/>
  <c r="D56" i="4" l="1"/>
  <c r="G55" i="4"/>
  <c r="F56" i="4" s="1"/>
  <c r="D57" i="4" l="1"/>
  <c r="G56" i="4"/>
  <c r="F57" i="4" s="1"/>
  <c r="D58" i="4" l="1"/>
  <c r="G57" i="4"/>
  <c r="F58" i="4" s="1"/>
  <c r="D59" i="4" l="1"/>
  <c r="G58" i="4"/>
  <c r="F59" i="4" s="1"/>
  <c r="D60" i="4" l="1"/>
  <c r="G59" i="4"/>
  <c r="F60" i="4" s="1"/>
  <c r="D61" i="4" l="1"/>
  <c r="G60" i="4"/>
  <c r="F61" i="4" s="1"/>
  <c r="D62" i="4" l="1"/>
  <c r="G61" i="4"/>
  <c r="F62" i="4" s="1"/>
  <c r="D63" i="4" l="1"/>
  <c r="G62" i="4"/>
  <c r="F63" i="4" s="1"/>
  <c r="D64" i="4" l="1"/>
  <c r="G63" i="4"/>
  <c r="F64" i="4" s="1"/>
  <c r="G64" i="4" l="1"/>
  <c r="F65" i="4" s="1"/>
  <c r="D65" i="4"/>
  <c r="D66" i="4" l="1"/>
  <c r="G65" i="4"/>
  <c r="F66" i="4" s="1"/>
  <c r="D67" i="4" l="1"/>
  <c r="G66" i="4"/>
  <c r="F67" i="4" s="1"/>
  <c r="K3" i="4" s="1"/>
  <c r="D68" i="4" l="1"/>
  <c r="G67" i="4"/>
  <c r="F68" i="4" s="1"/>
  <c r="G68" i="4" l="1"/>
  <c r="F69" i="4" s="1"/>
  <c r="D69" i="4"/>
  <c r="D70" i="4" l="1"/>
  <c r="G69" i="4"/>
  <c r="F70" i="4" s="1"/>
  <c r="D71" i="4" l="1"/>
  <c r="G70" i="4"/>
  <c r="F71" i="4" s="1"/>
  <c r="D72" i="4" l="1"/>
  <c r="G71" i="4"/>
  <c r="F72" i="4" s="1"/>
  <c r="G72" i="4" l="1"/>
  <c r="F73" i="4" s="1"/>
  <c r="D73" i="4"/>
  <c r="D74" i="4" l="1"/>
  <c r="G73" i="4"/>
  <c r="F74" i="4" s="1"/>
  <c r="D75" i="4" l="1"/>
  <c r="G74" i="4"/>
  <c r="F75" i="4" s="1"/>
  <c r="D76" i="4" l="1"/>
  <c r="G75" i="4"/>
  <c r="F76" i="4" s="1"/>
  <c r="G76" i="4" l="1"/>
  <c r="F77" i="4" s="1"/>
  <c r="D77" i="4"/>
  <c r="D78" i="4" l="1"/>
  <c r="G77" i="4"/>
  <c r="F78" i="4" s="1"/>
  <c r="D79" i="4" l="1"/>
  <c r="G78" i="4"/>
  <c r="F79" i="4" s="1"/>
  <c r="G79" i="4" l="1"/>
  <c r="F80" i="4" s="1"/>
  <c r="D80" i="4"/>
  <c r="G80" i="4" l="1"/>
  <c r="F81" i="4" s="1"/>
  <c r="D81" i="4"/>
  <c r="D82" i="4" l="1"/>
  <c r="G81" i="4"/>
  <c r="F82" i="4" s="1"/>
  <c r="D83" i="4" l="1"/>
  <c r="G82" i="4"/>
  <c r="F83" i="4" s="1"/>
  <c r="D84" i="4" l="1"/>
  <c r="G83" i="4"/>
  <c r="F84" i="4" s="1"/>
  <c r="G84" i="4" l="1"/>
  <c r="F85" i="4" s="1"/>
  <c r="D85" i="4"/>
  <c r="D86" i="4" l="1"/>
  <c r="G85" i="4"/>
  <c r="F86" i="4" s="1"/>
  <c r="D87" i="4" l="1"/>
  <c r="G86" i="4"/>
  <c r="F87" i="4" s="1"/>
  <c r="G87" i="4" l="1"/>
  <c r="F88" i="4" s="1"/>
  <c r="D88" i="4"/>
  <c r="G88" i="4" s="1"/>
</calcChain>
</file>

<file path=xl/sharedStrings.xml><?xml version="1.0" encoding="utf-8"?>
<sst xmlns="http://schemas.openxmlformats.org/spreadsheetml/2006/main" count="132" uniqueCount="103">
  <si>
    <t>=IF(RandNum&lt;B19,Minimum+SQRT(RandNum*(Maximum-Minimum)*(MostLikely-Minimum))
    ,Maximum-SQRT((1-RandNum)*(Maximum-Minimum)*(Maximum-MostLikely)))</t>
  </si>
  <si>
    <t xml:space="preserve">X = </t>
  </si>
  <si>
    <t>=(MostLikely-Minimum)/(Maximum-Minimum)</t>
  </si>
  <si>
    <t xml:space="preserve">F( c ) = </t>
  </si>
  <si>
    <t>=RAND()</t>
  </si>
  <si>
    <t xml:space="preserve">U = </t>
  </si>
  <si>
    <t>Max</t>
  </si>
  <si>
    <t>Most likely</t>
  </si>
  <si>
    <t>Min</t>
  </si>
  <si>
    <t>follows a triangular distribution where a is the minimum, b is the maximum, c is the most likely value, and F(c) = (c-a)/(b-a).</t>
  </si>
  <si>
    <t>Given a random variate U drawn from the uniform distribution in the interval (0, 1), then the variate</t>
  </si>
  <si>
    <t>Sampling a Triangular Distribution</t>
  </si>
  <si>
    <t>Net present value</t>
  </si>
  <si>
    <t>Annual cost savings</t>
  </si>
  <si>
    <t>Electricity cost ($/kWh)</t>
  </si>
  <si>
    <t>Electricity cost growth</t>
  </si>
  <si>
    <t>Random value for cost growth formula</t>
  </si>
  <si>
    <t>Actual annual production</t>
  </si>
  <si>
    <t>Annual loss in efficiency</t>
  </si>
  <si>
    <t>Annual production</t>
  </si>
  <si>
    <t>Total</t>
  </si>
  <si>
    <t>Year 10</t>
  </si>
  <si>
    <t>Year 9</t>
  </si>
  <si>
    <t>Year 8</t>
  </si>
  <si>
    <t>Year 7</t>
  </si>
  <si>
    <t>Year 6</t>
  </si>
  <si>
    <t>Year 5</t>
  </si>
  <si>
    <t>Year 4</t>
  </si>
  <si>
    <t>Year 3</t>
  </si>
  <si>
    <t>Year 2</t>
  </si>
  <si>
    <t>Year 1</t>
  </si>
  <si>
    <t>More</t>
  </si>
  <si>
    <t>Model</t>
  </si>
  <si>
    <t>Annual electricity cost growth</t>
  </si>
  <si>
    <t>F( c )</t>
  </si>
  <si>
    <t>Most Likely</t>
  </si>
  <si>
    <t>Efficiencty loss</t>
  </si>
  <si>
    <t>System capacity</t>
  </si>
  <si>
    <t>Std. Dev.</t>
  </si>
  <si>
    <t>Average</t>
  </si>
  <si>
    <t>Discount rate</t>
  </si>
  <si>
    <t>Current electricity cost ($/kWh)</t>
  </si>
  <si>
    <t>System cost</t>
  </si>
  <si>
    <t>Data</t>
  </si>
  <si>
    <t>Cum. Rel. Freq.</t>
  </si>
  <si>
    <t>Rel. Freq.</t>
  </si>
  <si>
    <t>Frequency</t>
  </si>
  <si>
    <t>Bin</t>
  </si>
  <si>
    <t>NPV</t>
  </si>
  <si>
    <t>Trial</t>
  </si>
  <si>
    <t>Waring Solar Systems</t>
  </si>
  <si>
    <t>Net change</t>
  </si>
  <si>
    <t>Cum. Freq.</t>
  </si>
  <si>
    <t>+/-</t>
  </si>
  <si>
    <t>Avg. 90-day price</t>
  </si>
  <si>
    <t>Price</t>
  </si>
  <si>
    <t>Change</t>
  </si>
  <si>
    <t>Day</t>
  </si>
  <si>
    <t>Random No. Interval</t>
  </si>
  <si>
    <t>Cum. Prob.</t>
  </si>
  <si>
    <t>Probability</t>
  </si>
  <si>
    <t>2018 concert sampler</t>
  </si>
  <si>
    <t>2017 concert sampler</t>
  </si>
  <si>
    <t>2016 concert sampler</t>
  </si>
  <si>
    <t>2015 concert sampler</t>
  </si>
  <si>
    <t>2014 concert sampler</t>
  </si>
  <si>
    <t>2013 concert sampler</t>
  </si>
  <si>
    <t>2012 concert sampler</t>
  </si>
  <si>
    <t>2011 concert sampler</t>
  </si>
  <si>
    <t>2010 concert sampler</t>
  </si>
  <si>
    <t>2009 concert sampler</t>
  </si>
  <si>
    <t>2008 concert sampler</t>
  </si>
  <si>
    <t>2007 concert sampler</t>
  </si>
  <si>
    <t>2006 concert sampler</t>
  </si>
  <si>
    <t>2005 concert sampler</t>
  </si>
  <si>
    <t>2004 concert sampler</t>
  </si>
  <si>
    <t>2003 concert sampler</t>
  </si>
  <si>
    <t>2002 concert sampler</t>
  </si>
  <si>
    <t>2001 concert sampler</t>
  </si>
  <si>
    <t>2000 concert sampler</t>
  </si>
  <si>
    <t>1999 concert sampler</t>
  </si>
  <si>
    <t>1998 concert sampler</t>
  </si>
  <si>
    <t>1997 concert sampler</t>
  </si>
  <si>
    <t>1996 concert sampler</t>
  </si>
  <si>
    <t>1995 concert sampler</t>
  </si>
  <si>
    <t>1994 concert sampler</t>
  </si>
  <si>
    <t>Genius</t>
  </si>
  <si>
    <t>Year</t>
  </si>
  <si>
    <t>Playlist</t>
  </si>
  <si>
    <t>Rand</t>
  </si>
  <si>
    <t>CumPct</t>
  </si>
  <si>
    <t>Pct</t>
  </si>
  <si>
    <t>Songs</t>
  </si>
  <si>
    <t>Turns</t>
  </si>
  <si>
    <t>End Up On</t>
  </si>
  <si>
    <t>Land On</t>
  </si>
  <si>
    <t>Game Board</t>
  </si>
  <si>
    <t>Start</t>
  </si>
  <si>
    <t>Avg. Turns</t>
  </si>
  <si>
    <t>Spin</t>
  </si>
  <si>
    <t>Turn</t>
  </si>
  <si>
    <t>Spinner</t>
  </si>
  <si>
    <t>Random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</si>
</sst>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;[Red]\-&quot;$&quot;#,##0.00"/>
    <numFmt numFmtId="165" formatCode="_-&quot;$&quot;* #,##0.00_-;\-&quot;$&quot;* #,##0.00_-;_-&quot;$&quot;* &quot;-&quot;??_-;_-@_-"/>
    <numFmt numFmtId="166" formatCode="_-&quot;$&quot;* #,##0.000_-;\-&quot;$&quot;* #,##0.000_-;_-&quot;$&quot;* &quot;-&quot;??_-;_-@_-"/>
    <numFmt numFmtId="167" formatCode="0.000%"/>
    <numFmt numFmtId="168" formatCode="&quot;$&quot;#,##0.000;[Red]\-&quot;$&quot;#,##0.000"/>
    <numFmt numFmtId="169" formatCode="&quot;$&quot;#,##0;[Red]\-&quot;$&quot;#,##0"/>
    <numFmt numFmtId="170" formatCode="0.00000"/>
    <numFmt numFmtId="172" formatCode="[Green]0.0\▲;[Red]\-0.0\▼"/>
    <numFmt numFmtId="173" formatCode="[Green]00.0\▲;[Red]\-00.0\▼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Helvetica Neue"/>
    </font>
    <font>
      <b/>
      <sz val="10"/>
      <color indexed="8"/>
      <name val="Helvetica Neue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" fillId="0" borderId="0" applyNumberFormat="0" applyFill="0" applyBorder="0" applyProtection="0">
      <alignment vertical="top" wrapText="1"/>
    </xf>
  </cellStyleXfs>
  <cellXfs count="73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center" indent="1"/>
    </xf>
    <xf numFmtId="0" fontId="3" fillId="0" borderId="0" xfId="3" applyAlignment="1">
      <alignment horizontal="left" vertical="center" indent="1"/>
    </xf>
    <xf numFmtId="0" fontId="2" fillId="0" borderId="0" xfId="0" applyFont="1"/>
    <xf numFmtId="0" fontId="4" fillId="0" borderId="0" xfId="4"/>
    <xf numFmtId="164" fontId="4" fillId="0" borderId="0" xfId="4" applyNumberFormat="1"/>
    <xf numFmtId="165" fontId="4" fillId="0" borderId="0" xfId="4" applyNumberFormat="1"/>
    <xf numFmtId="166" fontId="0" fillId="0" borderId="0" xfId="5" applyNumberFormat="1" applyFont="1"/>
    <xf numFmtId="10" fontId="0" fillId="0" borderId="0" xfId="6" applyNumberFormat="1" applyFont="1"/>
    <xf numFmtId="2" fontId="4" fillId="0" borderId="0" xfId="4" applyNumberFormat="1"/>
    <xf numFmtId="0" fontId="5" fillId="0" borderId="0" xfId="4" applyFont="1" applyAlignment="1">
      <alignment horizontal="right"/>
    </xf>
    <xf numFmtId="167" fontId="0" fillId="0" borderId="0" xfId="6" applyNumberFormat="1" applyFont="1"/>
    <xf numFmtId="0" fontId="4" fillId="0" borderId="0" xfId="4" applyAlignment="1">
      <alignment horizontal="right"/>
    </xf>
    <xf numFmtId="0" fontId="4" fillId="0" borderId="1" xfId="4" applyFill="1" applyBorder="1" applyAlignment="1"/>
    <xf numFmtId="0" fontId="6" fillId="0" borderId="0" xfId="4" applyFont="1"/>
    <xf numFmtId="0" fontId="4" fillId="0" borderId="0" xfId="4" applyFill="1" applyBorder="1" applyAlignment="1"/>
    <xf numFmtId="0" fontId="4" fillId="0" borderId="0" xfId="4" applyNumberFormat="1" applyFill="1" applyBorder="1" applyAlignment="1"/>
    <xf numFmtId="10" fontId="4" fillId="2" borderId="0" xfId="4" applyNumberFormat="1" applyFill="1"/>
    <xf numFmtId="0" fontId="4" fillId="2" borderId="0" xfId="4" applyFill="1"/>
    <xf numFmtId="9" fontId="4" fillId="2" borderId="0" xfId="4" applyNumberFormat="1" applyFill="1"/>
    <xf numFmtId="168" fontId="4" fillId="2" borderId="0" xfId="4" applyNumberFormat="1" applyFill="1"/>
    <xf numFmtId="169" fontId="4" fillId="2" borderId="0" xfId="4" applyNumberFormat="1" applyFill="1"/>
    <xf numFmtId="0" fontId="6" fillId="2" borderId="0" xfId="4" applyFont="1" applyFill="1"/>
    <xf numFmtId="0" fontId="5" fillId="0" borderId="2" xfId="4" applyFont="1" applyFill="1" applyBorder="1" applyAlignment="1">
      <alignment horizontal="center"/>
    </xf>
    <xf numFmtId="44" fontId="0" fillId="0" borderId="0" xfId="1" applyFont="1"/>
    <xf numFmtId="0" fontId="0" fillId="0" borderId="0" xfId="0" applyAlignment="1">
      <alignment horizontal="right"/>
    </xf>
    <xf numFmtId="44" fontId="2" fillId="0" borderId="0" xfId="1" applyFont="1"/>
    <xf numFmtId="9" fontId="0" fillId="0" borderId="0" xfId="0" applyNumberFormat="1"/>
    <xf numFmtId="9" fontId="0" fillId="0" borderId="0" xfId="2" applyFont="1"/>
    <xf numFmtId="44" fontId="0" fillId="0" borderId="0" xfId="0" applyNumberFormat="1"/>
    <xf numFmtId="44" fontId="0" fillId="0" borderId="0" xfId="0" quotePrefix="1" applyNumberFormat="1" applyAlignment="1">
      <alignment horizontal="center"/>
    </xf>
    <xf numFmtId="44" fontId="2" fillId="0" borderId="0" xfId="0" applyNumberFormat="1" applyFont="1"/>
    <xf numFmtId="0" fontId="7" fillId="0" borderId="0" xfId="7" applyFont="1" applyBorder="1" applyAlignment="1">
      <alignment vertical="top" wrapText="1"/>
    </xf>
    <xf numFmtId="0" fontId="7" fillId="0" borderId="0" xfId="7" applyNumberFormat="1" applyFont="1" applyBorder="1" applyAlignment="1">
      <alignment vertical="top" wrapText="1"/>
    </xf>
    <xf numFmtId="170" fontId="7" fillId="0" borderId="0" xfId="7" applyNumberFormat="1" applyFont="1" applyBorder="1" applyAlignment="1">
      <alignment vertical="top" wrapText="1"/>
    </xf>
    <xf numFmtId="49" fontId="7" fillId="0" borderId="0" xfId="7" applyNumberFormat="1" applyFont="1" applyBorder="1" applyAlignment="1">
      <alignment vertical="top" wrapText="1"/>
    </xf>
    <xf numFmtId="49" fontId="7" fillId="2" borderId="0" xfId="7" applyNumberFormat="1" applyFont="1" applyFill="1" applyBorder="1" applyAlignment="1">
      <alignment vertical="top" wrapText="1"/>
    </xf>
    <xf numFmtId="49" fontId="8" fillId="0" borderId="0" xfId="7" applyNumberFormat="1" applyFont="1" applyBorder="1" applyAlignment="1">
      <alignment vertical="top" wrapText="1"/>
    </xf>
    <xf numFmtId="0" fontId="8" fillId="0" borderId="0" xfId="7" applyFont="1" applyBorder="1" applyAlignment="1">
      <alignment vertical="top" wrapText="1"/>
    </xf>
    <xf numFmtId="170" fontId="8" fillId="0" borderId="0" xfId="7" applyNumberFormat="1" applyFont="1" applyBorder="1" applyAlignment="1">
      <alignment vertical="top" wrapText="1"/>
    </xf>
    <xf numFmtId="0" fontId="2" fillId="3" borderId="3" xfId="0" applyFont="1" applyFill="1" applyBorder="1"/>
    <xf numFmtId="0" fontId="2" fillId="0" borderId="4" xfId="0" applyFont="1" applyBorder="1" applyAlignment="1">
      <alignment horizontal="right"/>
    </xf>
    <xf numFmtId="0" fontId="0" fillId="0" borderId="6" xfId="0" applyBorder="1"/>
    <xf numFmtId="0" fontId="0" fillId="3" borderId="7" xfId="0" applyFill="1" applyBorder="1"/>
    <xf numFmtId="0" fontId="0" fillId="3" borderId="0" xfId="0" applyFill="1" applyBorder="1"/>
    <xf numFmtId="0" fontId="0" fillId="0" borderId="8" xfId="0" applyBorder="1"/>
    <xf numFmtId="0" fontId="0" fillId="4" borderId="9" xfId="0" applyFill="1" applyBorder="1"/>
    <xf numFmtId="0" fontId="0" fillId="0" borderId="9" xfId="0" applyBorder="1"/>
    <xf numFmtId="0" fontId="0" fillId="4" borderId="10" xfId="0" applyFill="1" applyBorder="1"/>
    <xf numFmtId="0" fontId="0" fillId="0" borderId="10" xfId="0" applyBorder="1"/>
    <xf numFmtId="0" fontId="0" fillId="4" borderId="11" xfId="0" applyFill="1" applyBorder="1"/>
    <xf numFmtId="0" fontId="0" fillId="0" borderId="11" xfId="0" applyBorder="1"/>
    <xf numFmtId="0" fontId="2" fillId="0" borderId="12" xfId="0" applyFont="1" applyBorder="1"/>
    <xf numFmtId="0" fontId="0" fillId="0" borderId="5" xfId="0" applyBorder="1"/>
    <xf numFmtId="0" fontId="0" fillId="0" borderId="7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170" fontId="8" fillId="0" borderId="0" xfId="7" applyNumberFormat="1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9" fillId="0" borderId="2" xfId="0" applyFont="1" applyFill="1" applyBorder="1" applyAlignment="1">
      <alignment horizontal="center"/>
    </xf>
    <xf numFmtId="172" fontId="0" fillId="0" borderId="0" xfId="1" applyNumberFormat="1" applyFont="1"/>
    <xf numFmtId="172" fontId="2" fillId="0" borderId="0" xfId="0" applyNumberFormat="1" applyFont="1"/>
    <xf numFmtId="173" fontId="0" fillId="0" borderId="0" xfId="1" applyNumberFormat="1" applyFont="1"/>
  </cellXfs>
  <cellStyles count="8">
    <cellStyle name="Currency" xfId="1" builtinId="4"/>
    <cellStyle name="Currency 2" xfId="5" xr:uid="{3A513AE8-0F14-413A-9C4D-17370BE2A90B}"/>
    <cellStyle name="Hyperlink" xfId="3" builtinId="8"/>
    <cellStyle name="Normal" xfId="0" builtinId="0"/>
    <cellStyle name="Normal 2" xfId="4" xr:uid="{0A34BCDC-AF33-428E-90E5-9B457741307B}"/>
    <cellStyle name="Normal 3" xfId="7" xr:uid="{024A0C01-7D41-44DD-BB5E-941D98559F0B}"/>
    <cellStyle name="Percent" xfId="2" builtinId="5"/>
    <cellStyle name="Percent 2" xfId="6" xr:uid="{58649AAF-7605-4446-98D8-D679AFDDE385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Sheet1!$A$2:$A$14</c:f>
              <c:strCache>
                <c:ptCount val="13"/>
                <c:pt idx="0">
                  <c:v>-10000</c:v>
                </c:pt>
                <c:pt idx="1">
                  <c:v>-8000</c:v>
                </c:pt>
                <c:pt idx="2">
                  <c:v>-6000</c:v>
                </c:pt>
                <c:pt idx="3">
                  <c:v>-4000</c:v>
                </c:pt>
                <c:pt idx="4">
                  <c:v>-2000</c:v>
                </c:pt>
                <c:pt idx="5">
                  <c:v>0</c:v>
                </c:pt>
                <c:pt idx="6">
                  <c:v>2000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12000</c:v>
                </c:pt>
                <c:pt idx="12">
                  <c:v>More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17</c:v>
                </c:pt>
                <c:pt idx="4">
                  <c:v>64</c:v>
                </c:pt>
                <c:pt idx="5">
                  <c:v>102</c:v>
                </c:pt>
                <c:pt idx="6">
                  <c:v>136</c:v>
                </c:pt>
                <c:pt idx="7">
                  <c:v>92</c:v>
                </c:pt>
                <c:pt idx="8">
                  <c:v>63</c:v>
                </c:pt>
                <c:pt idx="9">
                  <c:v>13</c:v>
                </c:pt>
                <c:pt idx="10">
                  <c:v>6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79-4A85-865F-AF0118CB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3458936"/>
        <c:axId val="743467464"/>
      </c:barChart>
      <c:catAx>
        <c:axId val="743458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NPV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3467464"/>
        <c:crosses val="autoZero"/>
        <c:auto val="1"/>
        <c:lblAlgn val="ctr"/>
        <c:lblOffset val="100"/>
        <c:noMultiLvlLbl val="0"/>
      </c:catAx>
      <c:valAx>
        <c:axId val="743467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4345893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'Waring Solar Systems'!$S$3:$S$15</c:f>
              <c:strCache>
                <c:ptCount val="13"/>
                <c:pt idx="0">
                  <c:v>-10000</c:v>
                </c:pt>
                <c:pt idx="1">
                  <c:v>-8000</c:v>
                </c:pt>
                <c:pt idx="2">
                  <c:v>-6000</c:v>
                </c:pt>
                <c:pt idx="3">
                  <c:v>-4000</c:v>
                </c:pt>
                <c:pt idx="4">
                  <c:v>-2000</c:v>
                </c:pt>
                <c:pt idx="5">
                  <c:v>0</c:v>
                </c:pt>
                <c:pt idx="6">
                  <c:v>2000</c:v>
                </c:pt>
                <c:pt idx="7">
                  <c:v>4000</c:v>
                </c:pt>
                <c:pt idx="8">
                  <c:v>6000</c:v>
                </c:pt>
                <c:pt idx="9">
                  <c:v>8000</c:v>
                </c:pt>
                <c:pt idx="10">
                  <c:v>10000</c:v>
                </c:pt>
                <c:pt idx="11">
                  <c:v>12000</c:v>
                </c:pt>
                <c:pt idx="12">
                  <c:v>More</c:v>
                </c:pt>
              </c:strCache>
            </c:strRef>
          </c:cat>
          <c:val>
            <c:numRef>
              <c:f>'Waring Solar Systems'!$T$3:$T$15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11</c:v>
                </c:pt>
                <c:pt idx="4">
                  <c:v>62</c:v>
                </c:pt>
                <c:pt idx="5">
                  <c:v>115</c:v>
                </c:pt>
                <c:pt idx="6">
                  <c:v>124</c:v>
                </c:pt>
                <c:pt idx="7">
                  <c:v>111</c:v>
                </c:pt>
                <c:pt idx="8">
                  <c:v>53</c:v>
                </c:pt>
                <c:pt idx="9">
                  <c:v>11</c:v>
                </c:pt>
                <c:pt idx="10">
                  <c:v>5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EA-4C26-96AF-D61A130BA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206608"/>
        <c:axId val="1423210640"/>
      </c:barChart>
      <c:catAx>
        <c:axId val="1423206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210640"/>
        <c:crosses val="autoZero"/>
        <c:auto val="1"/>
        <c:lblAlgn val="ctr"/>
        <c:lblOffset val="100"/>
        <c:noMultiLvlLbl val="0"/>
      </c:catAx>
      <c:valAx>
        <c:axId val="14232106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2320660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'Simple Stock Simulation'!$T$5</c:f>
              <c:strCache>
                <c:ptCount val="1"/>
                <c:pt idx="0">
                  <c:v>Rel. Freq.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'Simple Stock Simulation'!$R$6:$R$16</c:f>
              <c:numCache>
                <c:formatCode>General</c:formatCode>
                <c:ptCount val="11"/>
                <c:pt idx="0">
                  <c:v>-25</c:v>
                </c:pt>
                <c:pt idx="1">
                  <c:v>-20</c:v>
                </c:pt>
                <c:pt idx="2">
                  <c:v>-15</c:v>
                </c:pt>
                <c:pt idx="3">
                  <c:v>-10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25</c:v>
                </c:pt>
              </c:numCache>
            </c:numRef>
          </c:cat>
          <c:val>
            <c:numRef>
              <c:f>'Simple Stock Simulation'!$T$6:$T$16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0.69</c:v>
                </c:pt>
                <c:pt idx="6">
                  <c:v>0.31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4-4A7E-BA53-18FE235D2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876744"/>
        <c:axId val="514877136"/>
      </c:barChart>
      <c:catAx>
        <c:axId val="514876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77136"/>
        <c:crosses val="autoZero"/>
        <c:auto val="1"/>
        <c:lblAlgn val="ctr"/>
        <c:lblOffset val="100"/>
        <c:noMultiLvlLbl val="0"/>
      </c:catAx>
      <c:valAx>
        <c:axId val="5148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7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numRef>
              <c:f>'Chutes and Ladders'!$V$13:$V$25</c:f>
              <c:numCache>
                <c:formatCode>General</c:formatCode>
                <c:ptCount val="1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</c:numCache>
            </c:numRef>
          </c:cat>
          <c:val>
            <c:numRef>
              <c:f>'Chutes and Ladders'!$W$13:$W$25</c:f>
              <c:numCache>
                <c:formatCode>General</c:formatCode>
                <c:ptCount val="13"/>
                <c:pt idx="0">
                  <c:v>0</c:v>
                </c:pt>
                <c:pt idx="1">
                  <c:v>121</c:v>
                </c:pt>
                <c:pt idx="2">
                  <c:v>90</c:v>
                </c:pt>
                <c:pt idx="3">
                  <c:v>61</c:v>
                </c:pt>
                <c:pt idx="4">
                  <c:v>44</c:v>
                </c:pt>
                <c:pt idx="5">
                  <c:v>24</c:v>
                </c:pt>
                <c:pt idx="6">
                  <c:v>13</c:v>
                </c:pt>
                <c:pt idx="7">
                  <c:v>7</c:v>
                </c:pt>
                <c:pt idx="8">
                  <c:v>6</c:v>
                </c:pt>
                <c:pt idx="9">
                  <c:v>1</c:v>
                </c:pt>
                <c:pt idx="10">
                  <c:v>3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81-4F9C-8C0E-C3CD2E38A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35093072"/>
        <c:axId val="1035085528"/>
      </c:barChart>
      <c:catAx>
        <c:axId val="103509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5085528"/>
        <c:crosses val="autoZero"/>
        <c:auto val="1"/>
        <c:lblAlgn val="ctr"/>
        <c:lblOffset val="100"/>
        <c:noMultiLvlLbl val="0"/>
      </c:catAx>
      <c:valAx>
        <c:axId val="1035085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3509307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3</xdr:row>
      <xdr:rowOff>180975</xdr:rowOff>
    </xdr:from>
    <xdr:ext cx="4513263" cy="760412"/>
    <xdr:pic>
      <xdr:nvPicPr>
        <xdr:cNvPr id="2" name="Picture 1" descr="&#10;\begin{matrix}&#10;\begin{cases}&#10;X = a + \sqrt{U(b-a)(c-a)} &amp; \text{ for } 0 &lt; U &lt; F(c) \\ &amp; \\&#10;X = b - \sqrt{(1-U)(b-a)(b-c)} &amp; \text{ for } F(c) \le U &lt; 1&#10;&#10;\end{cases}&#10;\end{matrix}&#10;">
          <a:extLst>
            <a:ext uri="{FF2B5EF4-FFF2-40B4-BE49-F238E27FC236}">
              <a16:creationId xmlns:a16="http://schemas.microsoft.com/office/drawing/2014/main" id="{6EDBED1D-2F9B-4180-998B-90B225E5B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52475"/>
          <a:ext cx="4513263" cy="760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9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77DFB1-F7DB-C264-C13B-056F07CA3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228600</xdr:colOff>
      <xdr:row>0</xdr:row>
      <xdr:rowOff>177800</xdr:rowOff>
    </xdr:from>
    <xdr:to>
      <xdr:col>28</xdr:col>
      <xdr:colOff>228600</xdr:colOff>
      <xdr:row>10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361B27-6C71-4DEF-9F5B-ABBC2D6719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390525</xdr:colOff>
      <xdr:row>2</xdr:row>
      <xdr:rowOff>176212</xdr:rowOff>
    </xdr:from>
    <xdr:to>
      <xdr:col>30</xdr:col>
      <xdr:colOff>104775</xdr:colOff>
      <xdr:row>17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203ADD-A90C-4DB6-AA3D-7C31FDCA4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213360</xdr:colOff>
      <xdr:row>0</xdr:row>
      <xdr:rowOff>0</xdr:rowOff>
    </xdr:from>
    <xdr:ext cx="3009524" cy="1422217"/>
    <xdr:pic>
      <xdr:nvPicPr>
        <xdr:cNvPr id="2" name="Picture 1">
          <a:extLst>
            <a:ext uri="{FF2B5EF4-FFF2-40B4-BE49-F238E27FC236}">
              <a16:creationId xmlns:a16="http://schemas.microsoft.com/office/drawing/2014/main" id="{B17BDA66-44E2-4F70-BD5F-82928494A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3980" y="0"/>
          <a:ext cx="3009524" cy="1422217"/>
        </a:xfrm>
        <a:prstGeom prst="rect">
          <a:avLst/>
        </a:prstGeom>
      </xdr:spPr>
    </xdr:pic>
    <xdr:clientData/>
  </xdr:oneCellAnchor>
  <xdr:twoCellAnchor>
    <xdr:from>
      <xdr:col>24</xdr:col>
      <xdr:colOff>251460</xdr:colOff>
      <xdr:row>11</xdr:row>
      <xdr:rowOff>175260</xdr:rowOff>
    </xdr:from>
    <xdr:to>
      <xdr:col>30</xdr:col>
      <xdr:colOff>251460</xdr:colOff>
      <xdr:row>21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F93F9E-60AA-753A-8653-FD19D14428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uc-my.sharepoint.com/personal/plattm_ucmail_uc_edu/Documents/BANA%204085/2208-FS2020/Supplementary%20Lecture%20Example%20Files/Lecture%2016%20-%20Monte%20Carlo%20Simulation%20Bas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e Rolls"/>
      <sheetName val="Outsourcing Monte Carlo Simulat"/>
      <sheetName val="Newsvendor Simulation"/>
    </sheetNames>
    <sheetDataSet>
      <sheetData sheetId="0"/>
      <sheetData sheetId="1"/>
      <sheetData sheetId="2">
        <row r="4">
          <cell r="B4">
            <v>0.55000000000000004</v>
          </cell>
        </row>
        <row r="5">
          <cell r="B5">
            <v>1</v>
          </cell>
        </row>
        <row r="6">
          <cell r="B6">
            <v>0.03</v>
          </cell>
        </row>
        <row r="7">
          <cell r="B7">
            <v>135.69999999999999</v>
          </cell>
        </row>
        <row r="8">
          <cell r="B8">
            <v>27.1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A391-E356-4579-9D35-A93D4C54C94D}">
  <dimension ref="A1:L22"/>
  <sheetViews>
    <sheetView topLeftCell="H1" zoomScale="80" zoomScaleNormal="80" workbookViewId="0">
      <selection activeCell="B21" sqref="B21"/>
    </sheetView>
  </sheetViews>
  <sheetFormatPr defaultRowHeight="14.4"/>
  <cols>
    <col min="1" max="2" width="12" bestFit="1" customWidth="1"/>
    <col min="3" max="3" width="9.109375" customWidth="1"/>
  </cols>
  <sheetData>
    <row r="1" spans="1:3">
      <c r="A1" s="4" t="s">
        <v>11</v>
      </c>
    </row>
    <row r="3" spans="1:3">
      <c r="A3" t="s">
        <v>10</v>
      </c>
    </row>
    <row r="5" spans="1:3">
      <c r="A5" s="3"/>
    </row>
    <row r="10" spans="1:3">
      <c r="A10" t="s">
        <v>9</v>
      </c>
    </row>
    <row r="14" spans="1:3">
      <c r="A14" t="s">
        <v>8</v>
      </c>
      <c r="B14" t="s">
        <v>7</v>
      </c>
      <c r="C14" t="s">
        <v>6</v>
      </c>
    </row>
    <row r="15" spans="1:3">
      <c r="A15">
        <v>2</v>
      </c>
      <c r="B15">
        <v>3</v>
      </c>
      <c r="C15">
        <v>5</v>
      </c>
    </row>
    <row r="17" spans="1:12">
      <c r="A17" t="s">
        <v>5</v>
      </c>
      <c r="B17">
        <f ca="1">RAND()</f>
        <v>0.55955138757289158</v>
      </c>
      <c r="C17" s="1" t="s">
        <v>4</v>
      </c>
      <c r="F17" s="2"/>
    </row>
    <row r="19" spans="1:12">
      <c r="A19" t="s">
        <v>3</v>
      </c>
      <c r="B19">
        <f>(MostLikely-Minimum)/(Maximum-Minimum)</f>
        <v>0.33333333333333331</v>
      </c>
      <c r="C19" s="1" t="s">
        <v>2</v>
      </c>
    </row>
    <row r="21" spans="1:12" ht="15" customHeight="1">
      <c r="A21" t="s">
        <v>1</v>
      </c>
      <c r="B21">
        <f ca="1">IF(RandNum&lt;B19,Minimum+SQRT(RandNum*(Maximum-Minimum)*(MostLikely-Minimum)),Maximum-SQRT((1-RandNum)*(Maximum-Minimum)*(Maximum-MostLikely)))</f>
        <v>3.3743642245070236</v>
      </c>
      <c r="C21" s="60" t="s">
        <v>0</v>
      </c>
      <c r="D21" s="60"/>
      <c r="E21" s="60"/>
      <c r="F21" s="60"/>
      <c r="G21" s="60"/>
      <c r="H21" s="60"/>
      <c r="I21" s="60"/>
      <c r="J21" s="60"/>
      <c r="K21" s="60"/>
      <c r="L21" s="60"/>
    </row>
    <row r="22" spans="1:12">
      <c r="C22" s="60"/>
      <c r="D22" s="60"/>
      <c r="E22" s="60"/>
      <c r="F22" s="60"/>
      <c r="G22" s="60"/>
      <c r="H22" s="60"/>
      <c r="I22" s="60"/>
      <c r="J22" s="60"/>
      <c r="K22" s="60"/>
      <c r="L22" s="60"/>
    </row>
  </sheetData>
  <mergeCells count="1">
    <mergeCell ref="C21:L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0919-7824-4B89-9627-8B7BAA479F8C}">
  <dimension ref="A1:B14"/>
  <sheetViews>
    <sheetView workbookViewId="0">
      <selection activeCell="L7" sqref="L7"/>
    </sheetView>
  </sheetViews>
  <sheetFormatPr defaultRowHeight="14.4"/>
  <sheetData>
    <row r="1" spans="1:2">
      <c r="A1" s="69" t="s">
        <v>48</v>
      </c>
      <c r="B1" s="69" t="s">
        <v>46</v>
      </c>
    </row>
    <row r="2" spans="1:2">
      <c r="A2" s="66">
        <v>-10000</v>
      </c>
      <c r="B2" s="67">
        <v>0</v>
      </c>
    </row>
    <row r="3" spans="1:2">
      <c r="A3" s="66">
        <v>-8000</v>
      </c>
      <c r="B3" s="67">
        <v>2</v>
      </c>
    </row>
    <row r="4" spans="1:2">
      <c r="A4" s="66">
        <v>-6000</v>
      </c>
      <c r="B4" s="67">
        <v>5</v>
      </c>
    </row>
    <row r="5" spans="1:2">
      <c r="A5" s="66">
        <v>-4000</v>
      </c>
      <c r="B5" s="67">
        <v>17</v>
      </c>
    </row>
    <row r="6" spans="1:2">
      <c r="A6" s="66">
        <v>-2000</v>
      </c>
      <c r="B6" s="67">
        <v>64</v>
      </c>
    </row>
    <row r="7" spans="1:2">
      <c r="A7" s="66">
        <v>0</v>
      </c>
      <c r="B7" s="67">
        <v>102</v>
      </c>
    </row>
    <row r="8" spans="1:2">
      <c r="A8" s="66">
        <v>2000</v>
      </c>
      <c r="B8" s="67">
        <v>136</v>
      </c>
    </row>
    <row r="9" spans="1:2">
      <c r="A9" s="66">
        <v>4000</v>
      </c>
      <c r="B9" s="67">
        <v>92</v>
      </c>
    </row>
    <row r="10" spans="1:2">
      <c r="A10" s="66">
        <v>6000</v>
      </c>
      <c r="B10" s="67">
        <v>63</v>
      </c>
    </row>
    <row r="11" spans="1:2">
      <c r="A11" s="66">
        <v>8000</v>
      </c>
      <c r="B11" s="67">
        <v>13</v>
      </c>
    </row>
    <row r="12" spans="1:2">
      <c r="A12" s="66">
        <v>10000</v>
      </c>
      <c r="B12" s="67">
        <v>6</v>
      </c>
    </row>
    <row r="13" spans="1:2">
      <c r="A13" s="66">
        <v>12000</v>
      </c>
      <c r="B13" s="67">
        <v>1</v>
      </c>
    </row>
    <row r="14" spans="1:2" ht="15" thickBot="1">
      <c r="A14" s="68" t="s">
        <v>31</v>
      </c>
      <c r="B14" s="68">
        <v>0</v>
      </c>
    </row>
  </sheetData>
  <sortState xmlns:xlrd2="http://schemas.microsoft.com/office/spreadsheetml/2017/richdata2" ref="A2:A13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2E2F2-D3EE-4B92-A35E-B0228ED864CA}">
  <dimension ref="A1:V502"/>
  <sheetViews>
    <sheetView topLeftCell="K1" workbookViewId="0">
      <selection activeCell="T3" sqref="T3"/>
    </sheetView>
  </sheetViews>
  <sheetFormatPr defaultColWidth="12.109375" defaultRowHeight="15.6"/>
  <cols>
    <col min="1" max="1" width="40.44140625" style="5" customWidth="1"/>
    <col min="2" max="11" width="12.6640625" style="5" customWidth="1"/>
    <col min="12" max="16384" width="12.109375" style="5"/>
  </cols>
  <sheetData>
    <row r="1" spans="1:22" ht="16.2" thickBot="1">
      <c r="A1" s="15" t="s">
        <v>50</v>
      </c>
      <c r="O1" s="5" t="s">
        <v>48</v>
      </c>
    </row>
    <row r="2" spans="1:22">
      <c r="N2" s="5" t="s">
        <v>49</v>
      </c>
      <c r="O2" s="6">
        <f ca="1">B25</f>
        <v>-185.23551064012281</v>
      </c>
      <c r="Q2" s="5" t="s">
        <v>48</v>
      </c>
      <c r="S2" s="24" t="s">
        <v>47</v>
      </c>
      <c r="T2" s="24" t="s">
        <v>46</v>
      </c>
      <c r="U2" s="5" t="s">
        <v>45</v>
      </c>
      <c r="V2" s="5" t="s">
        <v>44</v>
      </c>
    </row>
    <row r="3" spans="1:22">
      <c r="A3" s="23" t="s">
        <v>43</v>
      </c>
      <c r="B3" s="19"/>
      <c r="C3" s="19"/>
      <c r="D3" s="19"/>
      <c r="N3" s="5">
        <v>1</v>
      </c>
      <c r="O3" s="6">
        <f t="dataTable" ref="O3:O502" dt2D="0" dtr="0" r1="L1" ca="1"/>
        <v>239.16895483329426</v>
      </c>
      <c r="Q3" s="5">
        <v>-10000</v>
      </c>
      <c r="S3" s="17">
        <v>-10000</v>
      </c>
      <c r="T3" s="16">
        <f>COUNTIFS($O$3:$O$502,"&lt;="&amp;S3,$O$3:$O$502,"&gt;"&amp;S3)</f>
        <v>0</v>
      </c>
      <c r="U3" s="10">
        <f t="shared" ref="U3:U15" si="0">T3/$T$16</f>
        <v>0</v>
      </c>
      <c r="V3" s="10">
        <f>U3</f>
        <v>0</v>
      </c>
    </row>
    <row r="4" spans="1:22">
      <c r="A4" s="19" t="s">
        <v>42</v>
      </c>
      <c r="B4" s="22">
        <v>75000</v>
      </c>
      <c r="C4" s="19"/>
      <c r="D4" s="19"/>
      <c r="N4" s="5">
        <v>2</v>
      </c>
      <c r="O4" s="6">
        <v>1933.2669950175186</v>
      </c>
      <c r="Q4" s="5">
        <v>-8000</v>
      </c>
      <c r="S4" s="17">
        <v>-8000</v>
      </c>
      <c r="T4" s="16">
        <f>COUNTIFS($O$3:$O$502,"&lt;="&amp;S4,$O$3:$O$502,"&gt;"&amp;S3)</f>
        <v>1</v>
      </c>
      <c r="U4" s="10">
        <f t="shared" si="0"/>
        <v>2E-3</v>
      </c>
      <c r="V4" s="10">
        <f t="shared" ref="V4:V15" si="1">V3+U4</f>
        <v>2E-3</v>
      </c>
    </row>
    <row r="5" spans="1:22">
      <c r="A5" s="19" t="s">
        <v>41</v>
      </c>
      <c r="B5" s="21">
        <v>0.109</v>
      </c>
      <c r="C5" s="19"/>
      <c r="D5" s="19"/>
      <c r="N5" s="5">
        <v>3</v>
      </c>
      <c r="O5" s="6">
        <v>-2289.957736974422</v>
      </c>
      <c r="Q5" s="5">
        <v>-6000</v>
      </c>
      <c r="S5" s="17">
        <v>-6000</v>
      </c>
      <c r="T5" s="16">
        <f t="shared" ref="T5:T15" si="2">COUNTIFS($O$3:$O$502,"&lt;="&amp;S5,$O$3:$O$502,"&gt;"&amp;S4)</f>
        <v>5</v>
      </c>
      <c r="U5" s="10">
        <f t="shared" si="0"/>
        <v>0.01</v>
      </c>
      <c r="V5" s="10">
        <f t="shared" si="1"/>
        <v>1.2E-2</v>
      </c>
    </row>
    <row r="6" spans="1:22">
      <c r="A6" s="19" t="s">
        <v>40</v>
      </c>
      <c r="B6" s="20">
        <v>0.05</v>
      </c>
      <c r="C6" s="19"/>
      <c r="D6" s="19"/>
      <c r="N6" s="5">
        <v>4</v>
      </c>
      <c r="O6" s="6">
        <v>5749.3366969710914</v>
      </c>
      <c r="Q6" s="5">
        <v>-4000</v>
      </c>
      <c r="S6" s="17">
        <v>-4000</v>
      </c>
      <c r="T6" s="16">
        <f t="shared" si="2"/>
        <v>11</v>
      </c>
      <c r="U6" s="10">
        <f t="shared" si="0"/>
        <v>2.1999999999999999E-2</v>
      </c>
      <c r="V6" s="10">
        <f t="shared" si="1"/>
        <v>3.4000000000000002E-2</v>
      </c>
    </row>
    <row r="7" spans="1:22">
      <c r="A7" s="19"/>
      <c r="B7" s="18"/>
      <c r="C7" s="20"/>
      <c r="D7" s="20"/>
      <c r="N7" s="5">
        <v>5</v>
      </c>
      <c r="O7" s="6">
        <v>-639.05527631203586</v>
      </c>
      <c r="Q7" s="5">
        <v>-2000</v>
      </c>
      <c r="S7" s="17">
        <v>-2000</v>
      </c>
      <c r="T7" s="16">
        <f t="shared" si="2"/>
        <v>62</v>
      </c>
      <c r="U7" s="10">
        <f t="shared" si="0"/>
        <v>0.124</v>
      </c>
      <c r="V7" s="10">
        <f t="shared" si="1"/>
        <v>0.158</v>
      </c>
    </row>
    <row r="8" spans="1:22">
      <c r="A8" s="19"/>
      <c r="B8" s="19" t="s">
        <v>39</v>
      </c>
      <c r="C8" s="19" t="s">
        <v>38</v>
      </c>
      <c r="D8" s="19"/>
      <c r="N8" s="5">
        <v>6</v>
      </c>
      <c r="O8" s="6">
        <v>3658.1353068194876</v>
      </c>
      <c r="Q8" s="5">
        <v>0</v>
      </c>
      <c r="S8" s="17">
        <v>0</v>
      </c>
      <c r="T8" s="16">
        <f t="shared" si="2"/>
        <v>115</v>
      </c>
      <c r="U8" s="10">
        <f t="shared" si="0"/>
        <v>0.23</v>
      </c>
      <c r="V8" s="10">
        <f t="shared" si="1"/>
        <v>0.38800000000000001</v>
      </c>
    </row>
    <row r="9" spans="1:22">
      <c r="A9" s="19" t="s">
        <v>37</v>
      </c>
      <c r="B9" s="19">
        <v>80</v>
      </c>
      <c r="C9" s="19">
        <v>10</v>
      </c>
      <c r="D9" s="19"/>
      <c r="N9" s="5">
        <v>7</v>
      </c>
      <c r="O9" s="6">
        <v>-3182.4393355461507</v>
      </c>
      <c r="Q9" s="5">
        <v>2000</v>
      </c>
      <c r="S9" s="17">
        <v>2000</v>
      </c>
      <c r="T9" s="16">
        <f t="shared" si="2"/>
        <v>124</v>
      </c>
      <c r="U9" s="10">
        <f t="shared" si="0"/>
        <v>0.248</v>
      </c>
      <c r="V9" s="10">
        <f t="shared" si="1"/>
        <v>0.63600000000000001</v>
      </c>
    </row>
    <row r="10" spans="1:22">
      <c r="A10" s="19" t="s">
        <v>36</v>
      </c>
      <c r="B10" s="20">
        <v>0.01</v>
      </c>
      <c r="C10" s="18">
        <v>2E-3</v>
      </c>
      <c r="D10" s="19"/>
      <c r="N10" s="5">
        <v>8</v>
      </c>
      <c r="O10" s="6">
        <v>1784.2562497130566</v>
      </c>
      <c r="Q10" s="5">
        <v>4000</v>
      </c>
      <c r="S10" s="17">
        <v>4000</v>
      </c>
      <c r="T10" s="16">
        <f t="shared" si="2"/>
        <v>111</v>
      </c>
      <c r="U10" s="10">
        <f t="shared" si="0"/>
        <v>0.222</v>
      </c>
      <c r="V10" s="10">
        <f t="shared" si="1"/>
        <v>0.85799999999999998</v>
      </c>
    </row>
    <row r="11" spans="1:22">
      <c r="A11" s="19"/>
      <c r="B11" s="20"/>
      <c r="C11" s="18"/>
      <c r="D11" s="19"/>
      <c r="N11" s="5">
        <v>9</v>
      </c>
      <c r="O11" s="6">
        <v>5743.9978057493427</v>
      </c>
      <c r="Q11" s="5">
        <v>6000</v>
      </c>
      <c r="S11" s="17">
        <v>6000</v>
      </c>
      <c r="T11" s="16">
        <f t="shared" si="2"/>
        <v>53</v>
      </c>
      <c r="U11" s="10">
        <f t="shared" si="0"/>
        <v>0.106</v>
      </c>
      <c r="V11" s="10">
        <f t="shared" si="1"/>
        <v>0.96399999999999997</v>
      </c>
    </row>
    <row r="12" spans="1:22">
      <c r="A12" s="19"/>
      <c r="B12" s="20" t="s">
        <v>8</v>
      </c>
      <c r="C12" s="18" t="s">
        <v>35</v>
      </c>
      <c r="D12" s="19" t="s">
        <v>6</v>
      </c>
      <c r="F12" s="15" t="s">
        <v>34</v>
      </c>
      <c r="N12" s="5">
        <v>10</v>
      </c>
      <c r="O12" s="6">
        <v>4552.7437843745574</v>
      </c>
      <c r="Q12" s="5">
        <v>8000</v>
      </c>
      <c r="S12" s="17">
        <v>8000</v>
      </c>
      <c r="T12" s="16">
        <f t="shared" si="2"/>
        <v>11</v>
      </c>
      <c r="U12" s="10">
        <f t="shared" si="0"/>
        <v>2.1999999999999999E-2</v>
      </c>
      <c r="V12" s="10">
        <f t="shared" si="1"/>
        <v>0.98599999999999999</v>
      </c>
    </row>
    <row r="13" spans="1:22">
      <c r="A13" s="19" t="s">
        <v>33</v>
      </c>
      <c r="B13" s="18">
        <v>2.5000000000000001E-2</v>
      </c>
      <c r="C13" s="18">
        <v>0.03</v>
      </c>
      <c r="D13" s="18">
        <v>0.04</v>
      </c>
      <c r="F13" s="15">
        <f>(C13-B13)/(D13-B13)</f>
        <v>0.3333333333333332</v>
      </c>
      <c r="N13" s="5">
        <v>11</v>
      </c>
      <c r="O13" s="6">
        <v>-397.92424582637614</v>
      </c>
      <c r="Q13" s="5">
        <v>10000</v>
      </c>
      <c r="S13" s="17">
        <v>10000</v>
      </c>
      <c r="T13" s="16">
        <f t="shared" si="2"/>
        <v>5</v>
      </c>
      <c r="U13" s="10">
        <f t="shared" si="0"/>
        <v>0.01</v>
      </c>
      <c r="V13" s="10">
        <f t="shared" si="1"/>
        <v>0.996</v>
      </c>
    </row>
    <row r="14" spans="1:22">
      <c r="N14" s="5">
        <v>12</v>
      </c>
      <c r="O14" s="6">
        <v>732.00501247013744</v>
      </c>
      <c r="Q14" s="5">
        <v>12000</v>
      </c>
      <c r="S14" s="17">
        <v>12000</v>
      </c>
      <c r="T14" s="16">
        <f t="shared" si="2"/>
        <v>2</v>
      </c>
      <c r="U14" s="10">
        <f t="shared" si="0"/>
        <v>4.0000000000000001E-3</v>
      </c>
      <c r="V14" s="10">
        <f t="shared" si="1"/>
        <v>1</v>
      </c>
    </row>
    <row r="15" spans="1:22" ht="16.2" thickBot="1">
      <c r="A15" s="15" t="s">
        <v>32</v>
      </c>
      <c r="N15" s="5">
        <v>13</v>
      </c>
      <c r="O15" s="6">
        <v>-3942.2466912301461</v>
      </c>
      <c r="S15" s="14" t="s">
        <v>31</v>
      </c>
      <c r="T15" s="16">
        <f t="shared" si="2"/>
        <v>0</v>
      </c>
      <c r="U15" s="10">
        <f t="shared" si="0"/>
        <v>0</v>
      </c>
      <c r="V15" s="10">
        <f t="shared" si="1"/>
        <v>1</v>
      </c>
    </row>
    <row r="16" spans="1:22">
      <c r="B16" s="5" t="s">
        <v>30</v>
      </c>
      <c r="C16" s="5" t="s">
        <v>29</v>
      </c>
      <c r="D16" s="5" t="s">
        <v>28</v>
      </c>
      <c r="E16" s="5" t="s">
        <v>27</v>
      </c>
      <c r="F16" s="5" t="s">
        <v>26</v>
      </c>
      <c r="G16" s="5" t="s">
        <v>25</v>
      </c>
      <c r="H16" s="5" t="s">
        <v>24</v>
      </c>
      <c r="I16" s="5" t="s">
        <v>23</v>
      </c>
      <c r="J16" s="5" t="s">
        <v>22</v>
      </c>
      <c r="K16" s="5" t="s">
        <v>21</v>
      </c>
      <c r="N16" s="5">
        <v>14</v>
      </c>
      <c r="O16" s="6">
        <v>5669.7055183474586</v>
      </c>
      <c r="S16" s="13" t="s">
        <v>20</v>
      </c>
      <c r="T16" s="5">
        <f>SUM(T3:T15)</f>
        <v>500</v>
      </c>
    </row>
    <row r="17" spans="1:15">
      <c r="A17" s="5" t="s">
        <v>19</v>
      </c>
      <c r="B17" s="10">
        <f t="shared" ref="B17:K17" ca="1" si="3">_xlfn.NORM.INV(RAND(),$B$9,$C$9)</f>
        <v>69.167578197976326</v>
      </c>
      <c r="C17" s="10">
        <f t="shared" ca="1" si="3"/>
        <v>87.624972688053106</v>
      </c>
      <c r="D17" s="10">
        <f t="shared" ca="1" si="3"/>
        <v>83.396221267894475</v>
      </c>
      <c r="E17" s="10">
        <f t="shared" ca="1" si="3"/>
        <v>82.09309173517461</v>
      </c>
      <c r="F17" s="10">
        <f t="shared" ca="1" si="3"/>
        <v>82.841169200052974</v>
      </c>
      <c r="G17" s="10">
        <f t="shared" ca="1" si="3"/>
        <v>74.521210515006629</v>
      </c>
      <c r="H17" s="10">
        <f t="shared" ca="1" si="3"/>
        <v>70.807105682969222</v>
      </c>
      <c r="I17" s="10">
        <f t="shared" ca="1" si="3"/>
        <v>91.907550251876643</v>
      </c>
      <c r="J17" s="10">
        <f t="shared" ca="1" si="3"/>
        <v>66.290896090400281</v>
      </c>
      <c r="K17" s="10">
        <f t="shared" ca="1" si="3"/>
        <v>82.974669856759888</v>
      </c>
      <c r="N17" s="5">
        <v>15</v>
      </c>
      <c r="O17" s="6">
        <v>1932.850800452783</v>
      </c>
    </row>
    <row r="18" spans="1:15">
      <c r="A18" s="5" t="s">
        <v>18</v>
      </c>
      <c r="C18" s="12">
        <f t="shared" ref="C18:K18" ca="1" si="4">_xlfn.NORM.INV(RAND(),$B$10,$C$10)+B18</f>
        <v>6.8790356619708309E-3</v>
      </c>
      <c r="D18" s="12">
        <f t="shared" ca="1" si="4"/>
        <v>1.8284080576867E-2</v>
      </c>
      <c r="E18" s="12">
        <f t="shared" ca="1" si="4"/>
        <v>2.7573222873578211E-2</v>
      </c>
      <c r="F18" s="12">
        <f t="shared" ca="1" si="4"/>
        <v>3.9787363017786286E-2</v>
      </c>
      <c r="G18" s="12">
        <f t="shared" ca="1" si="4"/>
        <v>4.8398376129410954E-2</v>
      </c>
      <c r="H18" s="12">
        <f t="shared" ca="1" si="4"/>
        <v>5.9539315861227252E-2</v>
      </c>
      <c r="I18" s="12">
        <f t="shared" ca="1" si="4"/>
        <v>6.943062987545906E-2</v>
      </c>
      <c r="J18" s="12">
        <f t="shared" ca="1" si="4"/>
        <v>8.1114274459509916E-2</v>
      </c>
      <c r="K18" s="12">
        <f t="shared" ca="1" si="4"/>
        <v>9.2616901417377454E-2</v>
      </c>
      <c r="N18" s="5">
        <v>16</v>
      </c>
      <c r="O18" s="6">
        <v>-1105.310342904253</v>
      </c>
    </row>
    <row r="19" spans="1:15">
      <c r="A19" s="5" t="s">
        <v>17</v>
      </c>
      <c r="B19" s="10">
        <f t="shared" ref="B19:K19" ca="1" si="5">B17*(1-B18)</f>
        <v>69.167578197976326</v>
      </c>
      <c r="C19" s="10">
        <f t="shared" ca="1" si="5"/>
        <v>87.022197376052773</v>
      </c>
      <c r="D19" s="10">
        <f t="shared" ca="1" si="5"/>
        <v>81.871398038426065</v>
      </c>
      <c r="E19" s="10">
        <f t="shared" ca="1" si="5"/>
        <v>79.82952062037954</v>
      </c>
      <c r="F19" s="10">
        <f t="shared" ca="1" si="5"/>
        <v>79.545137528272605</v>
      </c>
      <c r="G19" s="10">
        <f t="shared" ca="1" si="5"/>
        <v>70.914504938882317</v>
      </c>
      <c r="H19" s="10">
        <f t="shared" ca="1" si="5"/>
        <v>66.591299052491621</v>
      </c>
      <c r="I19" s="10">
        <f t="shared" ca="1" si="5"/>
        <v>85.526351147578453</v>
      </c>
      <c r="J19" s="10">
        <f t="shared" ca="1" si="5"/>
        <v>60.913758150756699</v>
      </c>
      <c r="K19" s="10">
        <f t="shared" ca="1" si="5"/>
        <v>75.289813038496916</v>
      </c>
      <c r="N19" s="5">
        <v>17</v>
      </c>
      <c r="O19" s="6">
        <v>1427.1192477855511</v>
      </c>
    </row>
    <row r="20" spans="1:15">
      <c r="A20" s="11" t="s">
        <v>16</v>
      </c>
      <c r="B20" s="10">
        <f t="shared" ref="B20:K20" ca="1" si="6">RAND()</f>
        <v>5.4799322000084971E-2</v>
      </c>
      <c r="C20" s="10">
        <f t="shared" ca="1" si="6"/>
        <v>0.9213619925367097</v>
      </c>
      <c r="D20" s="10">
        <f t="shared" ca="1" si="6"/>
        <v>6.3864002990344781E-2</v>
      </c>
      <c r="E20" s="10">
        <f t="shared" ca="1" si="6"/>
        <v>0.66267290413745972</v>
      </c>
      <c r="F20" s="10">
        <f t="shared" ca="1" si="6"/>
        <v>0.24416727877410038</v>
      </c>
      <c r="G20" s="10">
        <f t="shared" ca="1" si="6"/>
        <v>0.56072676986484826</v>
      </c>
      <c r="H20" s="10">
        <f t="shared" ca="1" si="6"/>
        <v>0.84216398409290749</v>
      </c>
      <c r="I20" s="10">
        <f t="shared" ca="1" si="6"/>
        <v>0.16325493029899507</v>
      </c>
      <c r="J20" s="10">
        <f t="shared" ca="1" si="6"/>
        <v>9.2273455640124236E-2</v>
      </c>
      <c r="K20" s="10">
        <f t="shared" ca="1" si="6"/>
        <v>0.98567270755251957</v>
      </c>
      <c r="N20" s="5">
        <v>18</v>
      </c>
      <c r="O20" s="6">
        <v>657.03343230779865</v>
      </c>
    </row>
    <row r="21" spans="1:15">
      <c r="A21" s="5" t="s">
        <v>15</v>
      </c>
      <c r="B21" s="9">
        <f t="shared" ref="B21:K21" ca="1" si="7">IF(B20&lt;$F$13,minimum+SQRT(B20*(maximum-minimum)*(mostlikely-minimum)),maximum-SQRT((1-B20)*(maximum-minimum)*(maximum-mostlikely)))</f>
        <v>2.7027300952006478E-2</v>
      </c>
      <c r="C21" s="9">
        <f t="shared" ca="1" si="7"/>
        <v>3.6565512975786113E-2</v>
      </c>
      <c r="D21" s="9">
        <f t="shared" ca="1" si="7"/>
        <v>2.7188561222418934E-2</v>
      </c>
      <c r="E21" s="9">
        <f t="shared" ca="1" si="7"/>
        <v>3.2886698067747931E-2</v>
      </c>
      <c r="F21" s="9">
        <f t="shared" ca="1" si="7"/>
        <v>2.9279316056107275E-2</v>
      </c>
      <c r="G21" s="9">
        <f t="shared" ca="1" si="7"/>
        <v>3.1882673807202722E-2</v>
      </c>
      <c r="H21" s="9">
        <f t="shared" ca="1" si="7"/>
        <v>3.5134262400615519E-2</v>
      </c>
      <c r="I21" s="9">
        <f t="shared" ca="1" si="7"/>
        <v>2.8499159866657228E-2</v>
      </c>
      <c r="J21" s="9">
        <f t="shared" ca="1" si="7"/>
        <v>2.7630686065080613E-2</v>
      </c>
      <c r="K21" s="9">
        <f t="shared" ca="1" si="7"/>
        <v>3.8534021191448505E-2</v>
      </c>
      <c r="N21" s="5">
        <v>19</v>
      </c>
      <c r="O21" s="6">
        <v>-2876.7741065231821</v>
      </c>
    </row>
    <row r="22" spans="1:15">
      <c r="A22" s="5" t="s">
        <v>14</v>
      </c>
      <c r="B22" s="8">
        <f ca="1">B5*(1+B21)</f>
        <v>0.11194597580376872</v>
      </c>
      <c r="C22" s="8">
        <f t="shared" ref="C22:K22" ca="1" si="8">B22*(1+C21)</f>
        <v>0.11603933783460846</v>
      </c>
      <c r="D22" s="8">
        <f t="shared" ca="1" si="8"/>
        <v>0.11919428047553367</v>
      </c>
      <c r="E22" s="8">
        <f t="shared" ca="1" si="8"/>
        <v>0.12311418678893501</v>
      </c>
      <c r="F22" s="8">
        <f t="shared" ca="1" si="8"/>
        <v>0.12671888597491887</v>
      </c>
      <c r="G22" s="8">
        <f t="shared" ca="1" si="8"/>
        <v>0.13075902288166932</v>
      </c>
      <c r="H22" s="8">
        <f t="shared" ca="1" si="8"/>
        <v>0.13535314470284199</v>
      </c>
      <c r="I22" s="8">
        <f t="shared" ca="1" si="8"/>
        <v>0.13921059561218307</v>
      </c>
      <c r="J22" s="8">
        <f t="shared" ca="1" si="8"/>
        <v>0.1430570798764762</v>
      </c>
      <c r="K22" s="8">
        <f t="shared" ca="1" si="8"/>
        <v>0.14856964442402307</v>
      </c>
      <c r="N22" s="5">
        <v>20</v>
      </c>
      <c r="O22" s="6">
        <v>1740.5622957632004</v>
      </c>
    </row>
    <row r="23" spans="1:15">
      <c r="A23" s="5" t="s">
        <v>13</v>
      </c>
      <c r="B23" s="7">
        <f t="shared" ref="B23:K23" ca="1" si="9">B19*1000*B22</f>
        <v>7743.0320353559391</v>
      </c>
      <c r="C23" s="7">
        <f t="shared" ca="1" si="9"/>
        <v>10097.998160429766</v>
      </c>
      <c r="D23" s="7">
        <f t="shared" ca="1" si="9"/>
        <v>9758.6023807162128</v>
      </c>
      <c r="E23" s="7">
        <f t="shared" ca="1" si="9"/>
        <v>9828.1465129285461</v>
      </c>
      <c r="F23" s="7">
        <f t="shared" ca="1" si="9"/>
        <v>10079.871212304417</v>
      </c>
      <c r="G23" s="7">
        <f t="shared" ca="1" si="9"/>
        <v>9272.7113739455635</v>
      </c>
      <c r="H23" s="7">
        <f t="shared" ca="1" si="9"/>
        <v>9013.341736602124</v>
      </c>
      <c r="I23" s="7">
        <f t="shared" ca="1" si="9"/>
        <v>11906.174283791113</v>
      </c>
      <c r="J23" s="7">
        <f t="shared" ca="1" si="9"/>
        <v>8714.1443653491551</v>
      </c>
      <c r="K23" s="7">
        <f t="shared" ca="1" si="9"/>
        <v>11185.780751880662</v>
      </c>
      <c r="N23" s="5">
        <v>21</v>
      </c>
      <c r="O23" s="6">
        <v>-921.34216208387807</v>
      </c>
    </row>
    <row r="24" spans="1:15">
      <c r="N24" s="5">
        <v>22</v>
      </c>
      <c r="O24" s="6">
        <v>929.68928014095582</v>
      </c>
    </row>
    <row r="25" spans="1:15">
      <c r="A25" s="5" t="s">
        <v>12</v>
      </c>
      <c r="B25" s="6">
        <f ca="1">NPV(B6,B23:K23)-B4</f>
        <v>-185.23551064012281</v>
      </c>
      <c r="N25" s="5">
        <v>23</v>
      </c>
      <c r="O25" s="6">
        <v>3345.2587423678051</v>
      </c>
    </row>
    <row r="26" spans="1:15">
      <c r="N26" s="5">
        <v>24</v>
      </c>
      <c r="O26" s="6">
        <v>2326.7072245613381</v>
      </c>
    </row>
    <row r="27" spans="1:15">
      <c r="N27" s="5">
        <v>25</v>
      </c>
      <c r="O27" s="6">
        <v>-1715.5471336500923</v>
      </c>
    </row>
    <row r="28" spans="1:15">
      <c r="N28" s="5">
        <v>26</v>
      </c>
      <c r="O28" s="6">
        <v>-3305.2432944167667</v>
      </c>
    </row>
    <row r="29" spans="1:15">
      <c r="N29" s="5">
        <v>27</v>
      </c>
      <c r="O29" s="6">
        <v>-4936.5511761794041</v>
      </c>
    </row>
    <row r="30" spans="1:15">
      <c r="N30" s="5">
        <v>28</v>
      </c>
      <c r="O30" s="6">
        <v>80.486256633957964</v>
      </c>
    </row>
    <row r="31" spans="1:15">
      <c r="N31" s="5">
        <v>29</v>
      </c>
      <c r="O31" s="6">
        <v>3527.8649195135076</v>
      </c>
    </row>
    <row r="32" spans="1:15">
      <c r="N32" s="5">
        <v>30</v>
      </c>
      <c r="O32" s="6">
        <v>22.724710622002021</v>
      </c>
    </row>
    <row r="33" spans="14:15">
      <c r="N33" s="5">
        <v>31</v>
      </c>
      <c r="O33" s="6">
        <v>-1138.0201645674679</v>
      </c>
    </row>
    <row r="34" spans="14:15">
      <c r="N34" s="5">
        <v>32</v>
      </c>
      <c r="O34" s="6">
        <v>-2929.0759981519077</v>
      </c>
    </row>
    <row r="35" spans="14:15">
      <c r="N35" s="5">
        <v>33</v>
      </c>
      <c r="O35" s="6">
        <v>-520.60066089041356</v>
      </c>
    </row>
    <row r="36" spans="14:15">
      <c r="N36" s="5">
        <v>34</v>
      </c>
      <c r="O36" s="6">
        <v>1469.5530088680389</v>
      </c>
    </row>
    <row r="37" spans="14:15">
      <c r="N37" s="5">
        <v>35</v>
      </c>
      <c r="O37" s="6">
        <v>-1127.6734371711063</v>
      </c>
    </row>
    <row r="38" spans="14:15">
      <c r="N38" s="5">
        <v>36</v>
      </c>
      <c r="O38" s="6">
        <v>-1023.9673923220835</v>
      </c>
    </row>
    <row r="39" spans="14:15">
      <c r="N39" s="5">
        <v>37</v>
      </c>
      <c r="O39" s="6">
        <v>-2123.9312896892079</v>
      </c>
    </row>
    <row r="40" spans="14:15">
      <c r="N40" s="5">
        <v>38</v>
      </c>
      <c r="O40" s="6">
        <v>-2062.0767619692779</v>
      </c>
    </row>
    <row r="41" spans="14:15">
      <c r="N41" s="5">
        <v>39</v>
      </c>
      <c r="O41" s="6">
        <v>52.478083685346064</v>
      </c>
    </row>
    <row r="42" spans="14:15">
      <c r="N42" s="5">
        <v>40</v>
      </c>
      <c r="O42" s="6">
        <v>8758.2048585476296</v>
      </c>
    </row>
    <row r="43" spans="14:15">
      <c r="N43" s="5">
        <v>41</v>
      </c>
      <c r="O43" s="6">
        <v>-2578.6211076723121</v>
      </c>
    </row>
    <row r="44" spans="14:15">
      <c r="N44" s="5">
        <v>42</v>
      </c>
      <c r="O44" s="6">
        <v>-1121.3647389057151</v>
      </c>
    </row>
    <row r="45" spans="14:15">
      <c r="N45" s="5">
        <v>43</v>
      </c>
      <c r="O45" s="6">
        <v>3926.5389742497937</v>
      </c>
    </row>
    <row r="46" spans="14:15">
      <c r="N46" s="5">
        <v>44</v>
      </c>
      <c r="O46" s="6">
        <v>988.01116644317517</v>
      </c>
    </row>
    <row r="47" spans="14:15">
      <c r="N47" s="5">
        <v>45</v>
      </c>
      <c r="O47" s="6">
        <v>-186.05742138507776</v>
      </c>
    </row>
    <row r="48" spans="14:15">
      <c r="N48" s="5">
        <v>46</v>
      </c>
      <c r="O48" s="6">
        <v>-1613.4464651985036</v>
      </c>
    </row>
    <row r="49" spans="14:15">
      <c r="N49" s="5">
        <v>47</v>
      </c>
      <c r="O49" s="6">
        <v>228.88633754193143</v>
      </c>
    </row>
    <row r="50" spans="14:15">
      <c r="N50" s="5">
        <v>48</v>
      </c>
      <c r="O50" s="6">
        <v>3889.27540394479</v>
      </c>
    </row>
    <row r="51" spans="14:15">
      <c r="N51" s="5">
        <v>49</v>
      </c>
      <c r="O51" s="6">
        <v>-1774.930033372817</v>
      </c>
    </row>
    <row r="52" spans="14:15">
      <c r="N52" s="5">
        <v>50</v>
      </c>
      <c r="O52" s="6">
        <v>757.06271058124548</v>
      </c>
    </row>
    <row r="53" spans="14:15">
      <c r="N53" s="5">
        <v>51</v>
      </c>
      <c r="O53" s="6">
        <v>3991.972628418167</v>
      </c>
    </row>
    <row r="54" spans="14:15">
      <c r="N54" s="5">
        <v>52</v>
      </c>
      <c r="O54" s="6">
        <v>1419.795377425995</v>
      </c>
    </row>
    <row r="55" spans="14:15">
      <c r="N55" s="5">
        <v>53</v>
      </c>
      <c r="O55" s="6">
        <v>-942.57630300839082</v>
      </c>
    </row>
    <row r="56" spans="14:15">
      <c r="N56" s="5">
        <v>54</v>
      </c>
      <c r="O56" s="6">
        <v>10160.92415069729</v>
      </c>
    </row>
    <row r="57" spans="14:15">
      <c r="N57" s="5">
        <v>55</v>
      </c>
      <c r="O57" s="6">
        <v>-356.50594259485661</v>
      </c>
    </row>
    <row r="58" spans="14:15">
      <c r="N58" s="5">
        <v>56</v>
      </c>
      <c r="O58" s="6">
        <v>2738.1210595766461</v>
      </c>
    </row>
    <row r="59" spans="14:15">
      <c r="N59" s="5">
        <v>57</v>
      </c>
      <c r="O59" s="6">
        <v>2018.4410312379623</v>
      </c>
    </row>
    <row r="60" spans="14:15">
      <c r="N60" s="5">
        <v>58</v>
      </c>
      <c r="O60" s="6">
        <v>1044.2138815618528</v>
      </c>
    </row>
    <row r="61" spans="14:15">
      <c r="N61" s="5">
        <v>59</v>
      </c>
      <c r="O61" s="6">
        <v>2570.3482805720851</v>
      </c>
    </row>
    <row r="62" spans="14:15">
      <c r="N62" s="5">
        <v>60</v>
      </c>
      <c r="O62" s="6">
        <v>5715.1749459682469</v>
      </c>
    </row>
    <row r="63" spans="14:15">
      <c r="N63" s="5">
        <v>61</v>
      </c>
      <c r="O63" s="6">
        <v>3112.5153099127783</v>
      </c>
    </row>
    <row r="64" spans="14:15">
      <c r="N64" s="5">
        <v>62</v>
      </c>
      <c r="O64" s="6">
        <v>2461.8541964247561</v>
      </c>
    </row>
    <row r="65" spans="14:15">
      <c r="N65" s="5">
        <v>63</v>
      </c>
      <c r="O65" s="6">
        <v>1757.7025481711025</v>
      </c>
    </row>
    <row r="66" spans="14:15">
      <c r="N66" s="5">
        <v>64</v>
      </c>
      <c r="O66" s="6">
        <v>350.09199385934335</v>
      </c>
    </row>
    <row r="67" spans="14:15">
      <c r="N67" s="5">
        <v>65</v>
      </c>
      <c r="O67" s="6">
        <v>193.73732726927847</v>
      </c>
    </row>
    <row r="68" spans="14:15">
      <c r="N68" s="5">
        <v>66</v>
      </c>
      <c r="O68" s="6">
        <v>6067.1664415600389</v>
      </c>
    </row>
    <row r="69" spans="14:15">
      <c r="N69" s="5">
        <v>67</v>
      </c>
      <c r="O69" s="6">
        <v>-620.59445203231007</v>
      </c>
    </row>
    <row r="70" spans="14:15">
      <c r="N70" s="5">
        <v>68</v>
      </c>
      <c r="O70" s="6">
        <v>3666.0458112499182</v>
      </c>
    </row>
    <row r="71" spans="14:15">
      <c r="N71" s="5">
        <v>69</v>
      </c>
      <c r="O71" s="6">
        <v>3055.2874795361859</v>
      </c>
    </row>
    <row r="72" spans="14:15">
      <c r="N72" s="5">
        <v>70</v>
      </c>
      <c r="O72" s="6">
        <v>-5.0834570763836382</v>
      </c>
    </row>
    <row r="73" spans="14:15">
      <c r="N73" s="5">
        <v>71</v>
      </c>
      <c r="O73" s="6">
        <v>-1254.1331189926859</v>
      </c>
    </row>
    <row r="74" spans="14:15">
      <c r="N74" s="5">
        <v>72</v>
      </c>
      <c r="O74" s="6">
        <v>3048.8324630687275</v>
      </c>
    </row>
    <row r="75" spans="14:15">
      <c r="N75" s="5">
        <v>73</v>
      </c>
      <c r="O75" s="6">
        <v>1652.8078916971426</v>
      </c>
    </row>
    <row r="76" spans="14:15">
      <c r="N76" s="5">
        <v>74</v>
      </c>
      <c r="O76" s="6">
        <v>18.760282854855177</v>
      </c>
    </row>
    <row r="77" spans="14:15">
      <c r="N77" s="5">
        <v>75</v>
      </c>
      <c r="O77" s="6">
        <v>2121.644129693479</v>
      </c>
    </row>
    <row r="78" spans="14:15">
      <c r="N78" s="5">
        <v>76</v>
      </c>
      <c r="O78" s="6">
        <v>-1048.5379424524581</v>
      </c>
    </row>
    <row r="79" spans="14:15">
      <c r="N79" s="5">
        <v>77</v>
      </c>
      <c r="O79" s="6">
        <v>2110.5132168934506</v>
      </c>
    </row>
    <row r="80" spans="14:15">
      <c r="N80" s="5">
        <v>78</v>
      </c>
      <c r="O80" s="6">
        <v>-6095.5378120650857</v>
      </c>
    </row>
    <row r="81" spans="14:15">
      <c r="N81" s="5">
        <v>79</v>
      </c>
      <c r="O81" s="6">
        <v>359.47580414840195</v>
      </c>
    </row>
    <row r="82" spans="14:15">
      <c r="N82" s="5">
        <v>80</v>
      </c>
      <c r="O82" s="6">
        <v>592.8750250483281</v>
      </c>
    </row>
    <row r="83" spans="14:15">
      <c r="N83" s="5">
        <v>81</v>
      </c>
      <c r="O83" s="6">
        <v>3478.4830668148352</v>
      </c>
    </row>
    <row r="84" spans="14:15">
      <c r="N84" s="5">
        <v>82</v>
      </c>
      <c r="O84" s="6">
        <v>347.43008201067278</v>
      </c>
    </row>
    <row r="85" spans="14:15">
      <c r="N85" s="5">
        <v>83</v>
      </c>
      <c r="O85" s="6">
        <v>1613.3060154245322</v>
      </c>
    </row>
    <row r="86" spans="14:15">
      <c r="N86" s="5">
        <v>84</v>
      </c>
      <c r="O86" s="6">
        <v>528.7382420803624</v>
      </c>
    </row>
    <row r="87" spans="14:15">
      <c r="N87" s="5">
        <v>85</v>
      </c>
      <c r="O87" s="6">
        <v>-3768.6347852633771</v>
      </c>
    </row>
    <row r="88" spans="14:15">
      <c r="N88" s="5">
        <v>86</v>
      </c>
      <c r="O88" s="6">
        <v>1708.6459630680765</v>
      </c>
    </row>
    <row r="89" spans="14:15">
      <c r="N89" s="5">
        <v>87</v>
      </c>
      <c r="O89" s="6">
        <v>-2140.2472766402789</v>
      </c>
    </row>
    <row r="90" spans="14:15">
      <c r="N90" s="5">
        <v>88</v>
      </c>
      <c r="O90" s="6">
        <v>115.32960112925502</v>
      </c>
    </row>
    <row r="91" spans="14:15">
      <c r="N91" s="5">
        <v>89</v>
      </c>
      <c r="O91" s="6">
        <v>-591.313685436995</v>
      </c>
    </row>
    <row r="92" spans="14:15">
      <c r="N92" s="5">
        <v>90</v>
      </c>
      <c r="O92" s="6">
        <v>5199.5604987239203</v>
      </c>
    </row>
    <row r="93" spans="14:15">
      <c r="N93" s="5">
        <v>91</v>
      </c>
      <c r="O93" s="6">
        <v>171.05844487775175</v>
      </c>
    </row>
    <row r="94" spans="14:15">
      <c r="N94" s="5">
        <v>92</v>
      </c>
      <c r="O94" s="6">
        <v>-348.94404438532365</v>
      </c>
    </row>
    <row r="95" spans="14:15">
      <c r="N95" s="5">
        <v>93</v>
      </c>
      <c r="O95" s="6">
        <v>1914.0224097430182</v>
      </c>
    </row>
    <row r="96" spans="14:15">
      <c r="N96" s="5">
        <v>94</v>
      </c>
      <c r="O96" s="6">
        <v>-3745.3433594174276</v>
      </c>
    </row>
    <row r="97" spans="14:15">
      <c r="N97" s="5">
        <v>95</v>
      </c>
      <c r="O97" s="6">
        <v>3099.3500874022138</v>
      </c>
    </row>
    <row r="98" spans="14:15">
      <c r="N98" s="5">
        <v>96</v>
      </c>
      <c r="O98" s="6">
        <v>7553.8915192181739</v>
      </c>
    </row>
    <row r="99" spans="14:15">
      <c r="N99" s="5">
        <v>97</v>
      </c>
      <c r="O99" s="6">
        <v>387.40451833988482</v>
      </c>
    </row>
    <row r="100" spans="14:15">
      <c r="N100" s="5">
        <v>98</v>
      </c>
      <c r="O100" s="6">
        <v>5002.5195596200938</v>
      </c>
    </row>
    <row r="101" spans="14:15">
      <c r="N101" s="5">
        <v>99</v>
      </c>
      <c r="O101" s="6">
        <v>-743.90506741247373</v>
      </c>
    </row>
    <row r="102" spans="14:15">
      <c r="N102" s="5">
        <v>100</v>
      </c>
      <c r="O102" s="6">
        <v>2881.0542639847554</v>
      </c>
    </row>
    <row r="103" spans="14:15">
      <c r="N103" s="5">
        <v>101</v>
      </c>
      <c r="O103" s="6">
        <v>-4568.0755784360663</v>
      </c>
    </row>
    <row r="104" spans="14:15">
      <c r="N104" s="5">
        <v>102</v>
      </c>
      <c r="O104" s="6">
        <v>-358.94013255885511</v>
      </c>
    </row>
    <row r="105" spans="14:15">
      <c r="N105" s="5">
        <v>103</v>
      </c>
      <c r="O105" s="6">
        <v>7881.9674639541481</v>
      </c>
    </row>
    <row r="106" spans="14:15">
      <c r="N106" s="5">
        <v>104</v>
      </c>
      <c r="O106" s="6">
        <v>2341.8470444222185</v>
      </c>
    </row>
    <row r="107" spans="14:15">
      <c r="N107" s="5">
        <v>105</v>
      </c>
      <c r="O107" s="6">
        <v>2999.663450469583</v>
      </c>
    </row>
    <row r="108" spans="14:15">
      <c r="N108" s="5">
        <v>106</v>
      </c>
      <c r="O108" s="6">
        <v>-444.11328435526229</v>
      </c>
    </row>
    <row r="109" spans="14:15">
      <c r="N109" s="5">
        <v>107</v>
      </c>
      <c r="O109" s="6">
        <v>3320.6060768683237</v>
      </c>
    </row>
    <row r="110" spans="14:15">
      <c r="N110" s="5">
        <v>108</v>
      </c>
      <c r="O110" s="6">
        <v>-372.24354963896621</v>
      </c>
    </row>
    <row r="111" spans="14:15">
      <c r="N111" s="5">
        <v>109</v>
      </c>
      <c r="O111" s="6">
        <v>2602.9978205153748</v>
      </c>
    </row>
    <row r="112" spans="14:15">
      <c r="N112" s="5">
        <v>110</v>
      </c>
      <c r="O112" s="6">
        <v>927.17465401154186</v>
      </c>
    </row>
    <row r="113" spans="14:15">
      <c r="N113" s="5">
        <v>111</v>
      </c>
      <c r="O113" s="6">
        <v>-861.51212038628</v>
      </c>
    </row>
    <row r="114" spans="14:15">
      <c r="N114" s="5">
        <v>112</v>
      </c>
      <c r="O114" s="6">
        <v>1560.8204768584255</v>
      </c>
    </row>
    <row r="115" spans="14:15">
      <c r="N115" s="5">
        <v>113</v>
      </c>
      <c r="O115" s="6">
        <v>2938.7569091109908</v>
      </c>
    </row>
    <row r="116" spans="14:15">
      <c r="N116" s="5">
        <v>114</v>
      </c>
      <c r="O116" s="6">
        <v>3623.2086912963423</v>
      </c>
    </row>
    <row r="117" spans="14:15">
      <c r="N117" s="5">
        <v>115</v>
      </c>
      <c r="O117" s="6">
        <v>3418.0090581091499</v>
      </c>
    </row>
    <row r="118" spans="14:15">
      <c r="N118" s="5">
        <v>116</v>
      </c>
      <c r="O118" s="6">
        <v>432.63095517583133</v>
      </c>
    </row>
    <row r="119" spans="14:15">
      <c r="N119" s="5">
        <v>117</v>
      </c>
      <c r="O119" s="6">
        <v>1099.3101159710641</v>
      </c>
    </row>
    <row r="120" spans="14:15">
      <c r="N120" s="5">
        <v>118</v>
      </c>
      <c r="O120" s="6">
        <v>4058.2582666707458</v>
      </c>
    </row>
    <row r="121" spans="14:15">
      <c r="N121" s="5">
        <v>119</v>
      </c>
      <c r="O121" s="6">
        <v>-319.47604522254551</v>
      </c>
    </row>
    <row r="122" spans="14:15">
      <c r="N122" s="5">
        <v>120</v>
      </c>
      <c r="O122" s="6">
        <v>-2530.3216651323892</v>
      </c>
    </row>
    <row r="123" spans="14:15">
      <c r="N123" s="5">
        <v>121</v>
      </c>
      <c r="O123" s="6">
        <v>5141.3049461842602</v>
      </c>
    </row>
    <row r="124" spans="14:15">
      <c r="N124" s="5">
        <v>122</v>
      </c>
      <c r="O124" s="6">
        <v>-2618.1146815246611</v>
      </c>
    </row>
    <row r="125" spans="14:15">
      <c r="N125" s="5">
        <v>123</v>
      </c>
      <c r="O125" s="6">
        <v>-1858.6193060885271</v>
      </c>
    </row>
    <row r="126" spans="14:15">
      <c r="N126" s="5">
        <v>124</v>
      </c>
      <c r="O126" s="6">
        <v>1880.630831589413</v>
      </c>
    </row>
    <row r="127" spans="14:15">
      <c r="N127" s="5">
        <v>125</v>
      </c>
      <c r="O127" s="6">
        <v>-659.61336566205136</v>
      </c>
    </row>
    <row r="128" spans="14:15">
      <c r="N128" s="5">
        <v>126</v>
      </c>
      <c r="O128" s="6">
        <v>2179.4381387865433</v>
      </c>
    </row>
    <row r="129" spans="14:15">
      <c r="N129" s="5">
        <v>127</v>
      </c>
      <c r="O129" s="6">
        <v>3711.21516736802</v>
      </c>
    </row>
    <row r="130" spans="14:15">
      <c r="N130" s="5">
        <v>128</v>
      </c>
      <c r="O130" s="6">
        <v>4156.279172997587</v>
      </c>
    </row>
    <row r="131" spans="14:15">
      <c r="N131" s="5">
        <v>129</v>
      </c>
      <c r="O131" s="6">
        <v>635.29551920604717</v>
      </c>
    </row>
    <row r="132" spans="14:15">
      <c r="N132" s="5">
        <v>130</v>
      </c>
      <c r="O132" s="6">
        <v>594.67723107489292</v>
      </c>
    </row>
    <row r="133" spans="14:15">
      <c r="N133" s="5">
        <v>131</v>
      </c>
      <c r="O133" s="6">
        <v>4615.2806583780184</v>
      </c>
    </row>
    <row r="134" spans="14:15">
      <c r="N134" s="5">
        <v>132</v>
      </c>
      <c r="O134" s="6">
        <v>-371.55465467182512</v>
      </c>
    </row>
    <row r="135" spans="14:15">
      <c r="N135" s="5">
        <v>133</v>
      </c>
      <c r="O135" s="6">
        <v>2730.6844885064347</v>
      </c>
    </row>
    <row r="136" spans="14:15">
      <c r="N136" s="5">
        <v>134</v>
      </c>
      <c r="O136" s="6">
        <v>-3118.7557915187645</v>
      </c>
    </row>
    <row r="137" spans="14:15">
      <c r="N137" s="5">
        <v>135</v>
      </c>
      <c r="O137" s="6">
        <v>5623.5175745153974</v>
      </c>
    </row>
    <row r="138" spans="14:15">
      <c r="N138" s="5">
        <v>136</v>
      </c>
      <c r="O138" s="6">
        <v>-841.78510151505179</v>
      </c>
    </row>
    <row r="139" spans="14:15">
      <c r="N139" s="5">
        <v>137</v>
      </c>
      <c r="O139" s="6">
        <v>4736.1210862053413</v>
      </c>
    </row>
    <row r="140" spans="14:15">
      <c r="N140" s="5">
        <v>138</v>
      </c>
      <c r="O140" s="6">
        <v>1997.8540681171289</v>
      </c>
    </row>
    <row r="141" spans="14:15">
      <c r="N141" s="5">
        <v>139</v>
      </c>
      <c r="O141" s="6">
        <v>1861.0872281600023</v>
      </c>
    </row>
    <row r="142" spans="14:15">
      <c r="N142" s="5">
        <v>140</v>
      </c>
      <c r="O142" s="6">
        <v>-434.19149684294825</v>
      </c>
    </row>
    <row r="143" spans="14:15">
      <c r="N143" s="5">
        <v>141</v>
      </c>
      <c r="O143" s="6">
        <v>4823.3366454568895</v>
      </c>
    </row>
    <row r="144" spans="14:15">
      <c r="N144" s="5">
        <v>142</v>
      </c>
      <c r="O144" s="6">
        <v>-1740.6375636390731</v>
      </c>
    </row>
    <row r="145" spans="14:15">
      <c r="N145" s="5">
        <v>143</v>
      </c>
      <c r="O145" s="6">
        <v>-665.15825455100276</v>
      </c>
    </row>
    <row r="146" spans="14:15">
      <c r="N146" s="5">
        <v>144</v>
      </c>
      <c r="O146" s="6">
        <v>-1783.5621592444077</v>
      </c>
    </row>
    <row r="147" spans="14:15">
      <c r="N147" s="5">
        <v>145</v>
      </c>
      <c r="O147" s="6">
        <v>-2984.6972714687872</v>
      </c>
    </row>
    <row r="148" spans="14:15">
      <c r="N148" s="5">
        <v>146</v>
      </c>
      <c r="O148" s="6">
        <v>-3507.9115570498834</v>
      </c>
    </row>
    <row r="149" spans="14:15">
      <c r="N149" s="5">
        <v>147</v>
      </c>
      <c r="O149" s="6">
        <v>2713.964250027595</v>
      </c>
    </row>
    <row r="150" spans="14:15">
      <c r="N150" s="5">
        <v>148</v>
      </c>
      <c r="O150" s="6">
        <v>3800.1401662769204</v>
      </c>
    </row>
    <row r="151" spans="14:15">
      <c r="N151" s="5">
        <v>149</v>
      </c>
      <c r="O151" s="6">
        <v>1690.2933173230122</v>
      </c>
    </row>
    <row r="152" spans="14:15">
      <c r="N152" s="5">
        <v>150</v>
      </c>
      <c r="O152" s="6">
        <v>-1557.846579429126</v>
      </c>
    </row>
    <row r="153" spans="14:15">
      <c r="N153" s="5">
        <v>151</v>
      </c>
      <c r="O153" s="6">
        <v>575.67133613859187</v>
      </c>
    </row>
    <row r="154" spans="14:15">
      <c r="N154" s="5">
        <v>152</v>
      </c>
      <c r="O154" s="6">
        <v>1477.120771378788</v>
      </c>
    </row>
    <row r="155" spans="14:15">
      <c r="N155" s="5">
        <v>153</v>
      </c>
      <c r="O155" s="6">
        <v>-3917.8889916945045</v>
      </c>
    </row>
    <row r="156" spans="14:15">
      <c r="N156" s="5">
        <v>154</v>
      </c>
      <c r="O156" s="6">
        <v>-2743.1803373906005</v>
      </c>
    </row>
    <row r="157" spans="14:15">
      <c r="N157" s="5">
        <v>155</v>
      </c>
      <c r="O157" s="6">
        <v>2516.962035763223</v>
      </c>
    </row>
    <row r="158" spans="14:15">
      <c r="N158" s="5">
        <v>156</v>
      </c>
      <c r="O158" s="6">
        <v>10.873882690371829</v>
      </c>
    </row>
    <row r="159" spans="14:15">
      <c r="N159" s="5">
        <v>157</v>
      </c>
      <c r="O159" s="6">
        <v>-5914.0018434030935</v>
      </c>
    </row>
    <row r="160" spans="14:15">
      <c r="N160" s="5">
        <v>158</v>
      </c>
      <c r="O160" s="6">
        <v>1156.8820320666418</v>
      </c>
    </row>
    <row r="161" spans="14:15">
      <c r="N161" s="5">
        <v>159</v>
      </c>
      <c r="O161" s="6">
        <v>5378.9628350064013</v>
      </c>
    </row>
    <row r="162" spans="14:15">
      <c r="N162" s="5">
        <v>160</v>
      </c>
      <c r="O162" s="6">
        <v>5432.5659463559423</v>
      </c>
    </row>
    <row r="163" spans="14:15">
      <c r="N163" s="5">
        <v>161</v>
      </c>
      <c r="O163" s="6">
        <v>-5246.2697408454987</v>
      </c>
    </row>
    <row r="164" spans="14:15">
      <c r="N164" s="5">
        <v>162</v>
      </c>
      <c r="O164" s="6">
        <v>3486.1915870753437</v>
      </c>
    </row>
    <row r="165" spans="14:15">
      <c r="N165" s="5">
        <v>163</v>
      </c>
      <c r="O165" s="6">
        <v>2521.7414158269239</v>
      </c>
    </row>
    <row r="166" spans="14:15">
      <c r="N166" s="5">
        <v>164</v>
      </c>
      <c r="O166" s="6">
        <v>-1445.2808517372468</v>
      </c>
    </row>
    <row r="167" spans="14:15">
      <c r="N167" s="5">
        <v>165</v>
      </c>
      <c r="O167" s="6">
        <v>2351.899984149306</v>
      </c>
    </row>
    <row r="168" spans="14:15">
      <c r="N168" s="5">
        <v>166</v>
      </c>
      <c r="O168" s="6">
        <v>-22.945780448557343</v>
      </c>
    </row>
    <row r="169" spans="14:15">
      <c r="N169" s="5">
        <v>167</v>
      </c>
      <c r="O169" s="6">
        <v>-8193.0685917965748</v>
      </c>
    </row>
    <row r="170" spans="14:15">
      <c r="N170" s="5">
        <v>168</v>
      </c>
      <c r="O170" s="6">
        <v>-358.25040346276364</v>
      </c>
    </row>
    <row r="171" spans="14:15">
      <c r="N171" s="5">
        <v>169</v>
      </c>
      <c r="O171" s="6">
        <v>6083.7145530290873</v>
      </c>
    </row>
    <row r="172" spans="14:15">
      <c r="N172" s="5">
        <v>170</v>
      </c>
      <c r="O172" s="6">
        <v>-2049.2394965275016</v>
      </c>
    </row>
    <row r="173" spans="14:15">
      <c r="N173" s="5">
        <v>171</v>
      </c>
      <c r="O173" s="6">
        <v>9366.9909196022782</v>
      </c>
    </row>
    <row r="174" spans="14:15">
      <c r="N174" s="5">
        <v>172</v>
      </c>
      <c r="O174" s="6">
        <v>3922.6903336798714</v>
      </c>
    </row>
    <row r="175" spans="14:15">
      <c r="N175" s="5">
        <v>173</v>
      </c>
      <c r="O175" s="6">
        <v>2858.8625985779217</v>
      </c>
    </row>
    <row r="176" spans="14:15">
      <c r="N176" s="5">
        <v>174</v>
      </c>
      <c r="O176" s="6">
        <v>2179.0346657587361</v>
      </c>
    </row>
    <row r="177" spans="14:15">
      <c r="N177" s="5">
        <v>175</v>
      </c>
      <c r="O177" s="6">
        <v>2040.559468011561</v>
      </c>
    </row>
    <row r="178" spans="14:15">
      <c r="N178" s="5">
        <v>176</v>
      </c>
      <c r="O178" s="6">
        <v>-3289.3871487603319</v>
      </c>
    </row>
    <row r="179" spans="14:15">
      <c r="N179" s="5">
        <v>177</v>
      </c>
      <c r="O179" s="6">
        <v>-694.58823353091429</v>
      </c>
    </row>
    <row r="180" spans="14:15">
      <c r="N180" s="5">
        <v>178</v>
      </c>
      <c r="O180" s="6">
        <v>2364.698980630681</v>
      </c>
    </row>
    <row r="181" spans="14:15">
      <c r="N181" s="5">
        <v>179</v>
      </c>
      <c r="O181" s="6">
        <v>2834.1221502703411</v>
      </c>
    </row>
    <row r="182" spans="14:15">
      <c r="N182" s="5">
        <v>180</v>
      </c>
      <c r="O182" s="6">
        <v>365.62634215966682</v>
      </c>
    </row>
    <row r="183" spans="14:15">
      <c r="N183" s="5">
        <v>181</v>
      </c>
      <c r="O183" s="6">
        <v>-762.15055377532553</v>
      </c>
    </row>
    <row r="184" spans="14:15">
      <c r="N184" s="5">
        <v>182</v>
      </c>
      <c r="O184" s="6">
        <v>-291.96252267819364</v>
      </c>
    </row>
    <row r="185" spans="14:15">
      <c r="N185" s="5">
        <v>183</v>
      </c>
      <c r="O185" s="6">
        <v>3452.6735252464132</v>
      </c>
    </row>
    <row r="186" spans="14:15">
      <c r="N186" s="5">
        <v>184</v>
      </c>
      <c r="O186" s="6">
        <v>-3255.3387902554387</v>
      </c>
    </row>
    <row r="187" spans="14:15">
      <c r="N187" s="5">
        <v>185</v>
      </c>
      <c r="O187" s="6">
        <v>-2546.2861535440024</v>
      </c>
    </row>
    <row r="188" spans="14:15">
      <c r="N188" s="5">
        <v>186</v>
      </c>
      <c r="O188" s="6">
        <v>2828.2695582533051</v>
      </c>
    </row>
    <row r="189" spans="14:15">
      <c r="N189" s="5">
        <v>187</v>
      </c>
      <c r="O189" s="6">
        <v>1964.1117232644465</v>
      </c>
    </row>
    <row r="190" spans="14:15">
      <c r="N190" s="5">
        <v>188</v>
      </c>
      <c r="O190" s="6">
        <v>-2071.1845913569268</v>
      </c>
    </row>
    <row r="191" spans="14:15">
      <c r="N191" s="5">
        <v>189</v>
      </c>
      <c r="O191" s="6">
        <v>221.94240143158822</v>
      </c>
    </row>
    <row r="192" spans="14:15">
      <c r="N192" s="5">
        <v>190</v>
      </c>
      <c r="O192" s="6">
        <v>1977.4991951205593</v>
      </c>
    </row>
    <row r="193" spans="14:15">
      <c r="N193" s="5">
        <v>191</v>
      </c>
      <c r="O193" s="6">
        <v>-20.950103611714439</v>
      </c>
    </row>
    <row r="194" spans="14:15">
      <c r="N194" s="5">
        <v>192</v>
      </c>
      <c r="O194" s="6">
        <v>-3414.7154136878526</v>
      </c>
    </row>
    <row r="195" spans="14:15">
      <c r="N195" s="5">
        <v>193</v>
      </c>
      <c r="O195" s="6">
        <v>2062.6733025061403</v>
      </c>
    </row>
    <row r="196" spans="14:15">
      <c r="N196" s="5">
        <v>194</v>
      </c>
      <c r="O196" s="6">
        <v>1961.9886314422474</v>
      </c>
    </row>
    <row r="197" spans="14:15">
      <c r="N197" s="5">
        <v>195</v>
      </c>
      <c r="O197" s="6">
        <v>630.75067405794107</v>
      </c>
    </row>
    <row r="198" spans="14:15">
      <c r="N198" s="5">
        <v>196</v>
      </c>
      <c r="O198" s="6">
        <v>4059.7887902171497</v>
      </c>
    </row>
    <row r="199" spans="14:15">
      <c r="N199" s="5">
        <v>197</v>
      </c>
      <c r="O199" s="6">
        <v>403.34718717710348</v>
      </c>
    </row>
    <row r="200" spans="14:15">
      <c r="N200" s="5">
        <v>198</v>
      </c>
      <c r="O200" s="6">
        <v>1711.751110515921</v>
      </c>
    </row>
    <row r="201" spans="14:15">
      <c r="N201" s="5">
        <v>199</v>
      </c>
      <c r="O201" s="6">
        <v>219.81467531209637</v>
      </c>
    </row>
    <row r="202" spans="14:15">
      <c r="N202" s="5">
        <v>200</v>
      </c>
      <c r="O202" s="6">
        <v>301.73265422855911</v>
      </c>
    </row>
    <row r="203" spans="14:15">
      <c r="N203" s="5">
        <v>201</v>
      </c>
      <c r="O203" s="6">
        <v>511.36358156523784</v>
      </c>
    </row>
    <row r="204" spans="14:15">
      <c r="N204" s="5">
        <v>202</v>
      </c>
      <c r="O204" s="6">
        <v>-2003.4137427474197</v>
      </c>
    </row>
    <row r="205" spans="14:15">
      <c r="N205" s="5">
        <v>203</v>
      </c>
      <c r="O205" s="6">
        <v>2904.7606355608586</v>
      </c>
    </row>
    <row r="206" spans="14:15">
      <c r="N206" s="5">
        <v>204</v>
      </c>
      <c r="O206" s="6">
        <v>2888.2564674699825</v>
      </c>
    </row>
    <row r="207" spans="14:15">
      <c r="N207" s="5">
        <v>205</v>
      </c>
      <c r="O207" s="6">
        <v>3928.0884045375715</v>
      </c>
    </row>
    <row r="208" spans="14:15">
      <c r="N208" s="5">
        <v>206</v>
      </c>
      <c r="O208" s="6">
        <v>-843.70598273449286</v>
      </c>
    </row>
    <row r="209" spans="14:15">
      <c r="N209" s="5">
        <v>207</v>
      </c>
      <c r="O209" s="6">
        <v>-5836.5534069283312</v>
      </c>
    </row>
    <row r="210" spans="14:15">
      <c r="N210" s="5">
        <v>208</v>
      </c>
      <c r="O210" s="6">
        <v>1053.1561865841795</v>
      </c>
    </row>
    <row r="211" spans="14:15">
      <c r="N211" s="5">
        <v>209</v>
      </c>
      <c r="O211" s="6">
        <v>2679.7486682671879</v>
      </c>
    </row>
    <row r="212" spans="14:15">
      <c r="N212" s="5">
        <v>210</v>
      </c>
      <c r="O212" s="6">
        <v>2348.5328816148831</v>
      </c>
    </row>
    <row r="213" spans="14:15">
      <c r="N213" s="5">
        <v>211</v>
      </c>
      <c r="O213" s="6">
        <v>194.75216404837556</v>
      </c>
    </row>
    <row r="214" spans="14:15">
      <c r="N214" s="5">
        <v>212</v>
      </c>
      <c r="O214" s="6">
        <v>3933.7072546377021</v>
      </c>
    </row>
    <row r="215" spans="14:15">
      <c r="N215" s="5">
        <v>213</v>
      </c>
      <c r="O215" s="6">
        <v>2164.6871942501893</v>
      </c>
    </row>
    <row r="216" spans="14:15">
      <c r="N216" s="5">
        <v>214</v>
      </c>
      <c r="O216" s="6">
        <v>2772.8203233946551</v>
      </c>
    </row>
    <row r="217" spans="14:15">
      <c r="N217" s="5">
        <v>215</v>
      </c>
      <c r="O217" s="6">
        <v>658.31803973148635</v>
      </c>
    </row>
    <row r="218" spans="14:15">
      <c r="N218" s="5">
        <v>216</v>
      </c>
      <c r="O218" s="6">
        <v>5409.6396096960525</v>
      </c>
    </row>
    <row r="219" spans="14:15">
      <c r="N219" s="5">
        <v>217</v>
      </c>
      <c r="O219" s="6">
        <v>-2076.1613412169099</v>
      </c>
    </row>
    <row r="220" spans="14:15">
      <c r="N220" s="5">
        <v>218</v>
      </c>
      <c r="O220" s="6">
        <v>556.47566143255972</v>
      </c>
    </row>
    <row r="221" spans="14:15">
      <c r="N221" s="5">
        <v>219</v>
      </c>
      <c r="O221" s="6">
        <v>645.55823397234781</v>
      </c>
    </row>
    <row r="222" spans="14:15">
      <c r="N222" s="5">
        <v>220</v>
      </c>
      <c r="O222" s="6">
        <v>2708.5671863325842</v>
      </c>
    </row>
    <row r="223" spans="14:15">
      <c r="N223" s="5">
        <v>221</v>
      </c>
      <c r="O223" s="6">
        <v>259.03062135305663</v>
      </c>
    </row>
    <row r="224" spans="14:15">
      <c r="N224" s="5">
        <v>222</v>
      </c>
      <c r="O224" s="6">
        <v>5857.1004672465497</v>
      </c>
    </row>
    <row r="225" spans="14:15">
      <c r="N225" s="5">
        <v>223</v>
      </c>
      <c r="O225" s="6">
        <v>2420.8049672331836</v>
      </c>
    </row>
    <row r="226" spans="14:15">
      <c r="N226" s="5">
        <v>224</v>
      </c>
      <c r="O226" s="6">
        <v>-1641.7542519995623</v>
      </c>
    </row>
    <row r="227" spans="14:15">
      <c r="N227" s="5">
        <v>225</v>
      </c>
      <c r="O227" s="6">
        <v>2045.2206787854229</v>
      </c>
    </row>
    <row r="228" spans="14:15">
      <c r="N228" s="5">
        <v>226</v>
      </c>
      <c r="O228" s="6">
        <v>4852.2297722637013</v>
      </c>
    </row>
    <row r="229" spans="14:15">
      <c r="N229" s="5">
        <v>227</v>
      </c>
      <c r="O229" s="6">
        <v>-262.19527377092163</v>
      </c>
    </row>
    <row r="230" spans="14:15">
      <c r="N230" s="5">
        <v>228</v>
      </c>
      <c r="O230" s="6">
        <v>-8.0874073009763379</v>
      </c>
    </row>
    <row r="231" spans="14:15">
      <c r="N231" s="5">
        <v>229</v>
      </c>
      <c r="O231" s="6">
        <v>-2118.1285359312751</v>
      </c>
    </row>
    <row r="232" spans="14:15">
      <c r="N232" s="5">
        <v>230</v>
      </c>
      <c r="O232" s="6">
        <v>3572.7368475076364</v>
      </c>
    </row>
    <row r="233" spans="14:15">
      <c r="N233" s="5">
        <v>231</v>
      </c>
      <c r="O233" s="6">
        <v>235.78912507292989</v>
      </c>
    </row>
    <row r="234" spans="14:15">
      <c r="N234" s="5">
        <v>232</v>
      </c>
      <c r="O234" s="6">
        <v>-3375.2090362572053</v>
      </c>
    </row>
    <row r="235" spans="14:15">
      <c r="N235" s="5">
        <v>233</v>
      </c>
      <c r="O235" s="6">
        <v>-2946.9058184691385</v>
      </c>
    </row>
    <row r="236" spans="14:15">
      <c r="N236" s="5">
        <v>234</v>
      </c>
      <c r="O236" s="6">
        <v>-315.19840784274857</v>
      </c>
    </row>
    <row r="237" spans="14:15">
      <c r="N237" s="5">
        <v>235</v>
      </c>
      <c r="O237" s="6">
        <v>864.96524201621651</v>
      </c>
    </row>
    <row r="238" spans="14:15">
      <c r="N238" s="5">
        <v>236</v>
      </c>
      <c r="O238" s="6">
        <v>4155.2751745367568</v>
      </c>
    </row>
    <row r="239" spans="14:15">
      <c r="N239" s="5">
        <v>237</v>
      </c>
      <c r="O239" s="6">
        <v>2512.9320491981489</v>
      </c>
    </row>
    <row r="240" spans="14:15">
      <c r="N240" s="5">
        <v>238</v>
      </c>
      <c r="O240" s="6">
        <v>-3051.1586151382071</v>
      </c>
    </row>
    <row r="241" spans="14:15">
      <c r="N241" s="5">
        <v>239</v>
      </c>
      <c r="O241" s="6">
        <v>4311.8867697094538</v>
      </c>
    </row>
    <row r="242" spans="14:15">
      <c r="N242" s="5">
        <v>240</v>
      </c>
      <c r="O242" s="6">
        <v>-4177.0925574378925</v>
      </c>
    </row>
    <row r="243" spans="14:15">
      <c r="N243" s="5">
        <v>241</v>
      </c>
      <c r="O243" s="6">
        <v>4642.4852039513935</v>
      </c>
    </row>
    <row r="244" spans="14:15">
      <c r="N244" s="5">
        <v>242</v>
      </c>
      <c r="O244" s="6">
        <v>10673.98135523923</v>
      </c>
    </row>
    <row r="245" spans="14:15">
      <c r="N245" s="5">
        <v>243</v>
      </c>
      <c r="O245" s="6">
        <v>-3109.6205054284801</v>
      </c>
    </row>
    <row r="246" spans="14:15">
      <c r="N246" s="5">
        <v>244</v>
      </c>
      <c r="O246" s="6">
        <v>-2213.0727259135892</v>
      </c>
    </row>
    <row r="247" spans="14:15">
      <c r="N247" s="5">
        <v>245</v>
      </c>
      <c r="O247" s="6">
        <v>-240.94236726811505</v>
      </c>
    </row>
    <row r="248" spans="14:15">
      <c r="N248" s="5">
        <v>246</v>
      </c>
      <c r="O248" s="6">
        <v>3989.3342582771584</v>
      </c>
    </row>
    <row r="249" spans="14:15">
      <c r="N249" s="5">
        <v>247</v>
      </c>
      <c r="O249" s="6">
        <v>-168.84267589074443</v>
      </c>
    </row>
    <row r="250" spans="14:15">
      <c r="N250" s="5">
        <v>248</v>
      </c>
      <c r="O250" s="6">
        <v>-1626.9040874944476</v>
      </c>
    </row>
    <row r="251" spans="14:15">
      <c r="N251" s="5">
        <v>249</v>
      </c>
      <c r="O251" s="6">
        <v>7381.1115952846158</v>
      </c>
    </row>
    <row r="252" spans="14:15">
      <c r="N252" s="5">
        <v>250</v>
      </c>
      <c r="O252" s="6">
        <v>-1592.0875708140084</v>
      </c>
    </row>
    <row r="253" spans="14:15">
      <c r="N253" s="5">
        <v>251</v>
      </c>
      <c r="O253" s="6">
        <v>-908.46497233235277</v>
      </c>
    </row>
    <row r="254" spans="14:15">
      <c r="N254" s="5">
        <v>252</v>
      </c>
      <c r="O254" s="6">
        <v>4451.0069463592081</v>
      </c>
    </row>
    <row r="255" spans="14:15">
      <c r="N255" s="5">
        <v>253</v>
      </c>
      <c r="O255" s="6">
        <v>3148.6471649374434</v>
      </c>
    </row>
    <row r="256" spans="14:15">
      <c r="N256" s="5">
        <v>254</v>
      </c>
      <c r="O256" s="6">
        <v>4394.0144364266453</v>
      </c>
    </row>
    <row r="257" spans="14:15">
      <c r="N257" s="5">
        <v>255</v>
      </c>
      <c r="O257" s="6">
        <v>-3657.0119838956016</v>
      </c>
    </row>
    <row r="258" spans="14:15">
      <c r="N258" s="5">
        <v>256</v>
      </c>
      <c r="O258" s="6">
        <v>4155.1119776408595</v>
      </c>
    </row>
    <row r="259" spans="14:15">
      <c r="N259" s="5">
        <v>257</v>
      </c>
      <c r="O259" s="6">
        <v>-861.68106515142426</v>
      </c>
    </row>
    <row r="260" spans="14:15">
      <c r="N260" s="5">
        <v>258</v>
      </c>
      <c r="O260" s="6">
        <v>-3968.2517398891505</v>
      </c>
    </row>
    <row r="261" spans="14:15">
      <c r="N261" s="5">
        <v>259</v>
      </c>
      <c r="O261" s="6">
        <v>-3698.1282655672694</v>
      </c>
    </row>
    <row r="262" spans="14:15">
      <c r="N262" s="5">
        <v>260</v>
      </c>
      <c r="O262" s="6">
        <v>-259.77023201283009</v>
      </c>
    </row>
    <row r="263" spans="14:15">
      <c r="N263" s="5">
        <v>261</v>
      </c>
      <c r="O263" s="6">
        <v>3401.5421439886995</v>
      </c>
    </row>
    <row r="264" spans="14:15">
      <c r="N264" s="5">
        <v>262</v>
      </c>
      <c r="O264" s="6">
        <v>-2700.7936788168299</v>
      </c>
    </row>
    <row r="265" spans="14:15">
      <c r="N265" s="5">
        <v>263</v>
      </c>
      <c r="O265" s="6">
        <v>1926.371429435836</v>
      </c>
    </row>
    <row r="266" spans="14:15">
      <c r="N266" s="5">
        <v>264</v>
      </c>
      <c r="O266" s="6">
        <v>-3729.8782867698901</v>
      </c>
    </row>
    <row r="267" spans="14:15">
      <c r="N267" s="5">
        <v>265</v>
      </c>
      <c r="O267" s="6">
        <v>3057.6328016753105</v>
      </c>
    </row>
    <row r="268" spans="14:15">
      <c r="N268" s="5">
        <v>266</v>
      </c>
      <c r="O268" s="6">
        <v>-2314.0732690303266</v>
      </c>
    </row>
    <row r="269" spans="14:15">
      <c r="N269" s="5">
        <v>267</v>
      </c>
      <c r="O269" s="6">
        <v>-7261.4416283537284</v>
      </c>
    </row>
    <row r="270" spans="14:15">
      <c r="N270" s="5">
        <v>268</v>
      </c>
      <c r="O270" s="6">
        <v>1881.0702706897428</v>
      </c>
    </row>
    <row r="271" spans="14:15">
      <c r="N271" s="5">
        <v>269</v>
      </c>
      <c r="O271" s="6">
        <v>-1789.9616662042681</v>
      </c>
    </row>
    <row r="272" spans="14:15">
      <c r="N272" s="5">
        <v>270</v>
      </c>
      <c r="O272" s="6">
        <v>-2275.2977992520027</v>
      </c>
    </row>
    <row r="273" spans="14:15">
      <c r="N273" s="5">
        <v>271</v>
      </c>
      <c r="O273" s="6">
        <v>2539.3785733437398</v>
      </c>
    </row>
    <row r="274" spans="14:15">
      <c r="N274" s="5">
        <v>272</v>
      </c>
      <c r="O274" s="6">
        <v>1701.0211831821362</v>
      </c>
    </row>
    <row r="275" spans="14:15">
      <c r="N275" s="5">
        <v>273</v>
      </c>
      <c r="O275" s="6">
        <v>2519.0684349577496</v>
      </c>
    </row>
    <row r="276" spans="14:15">
      <c r="N276" s="5">
        <v>274</v>
      </c>
      <c r="O276" s="6">
        <v>4151.9955484783568</v>
      </c>
    </row>
    <row r="277" spans="14:15">
      <c r="N277" s="5">
        <v>275</v>
      </c>
      <c r="O277" s="6">
        <v>5539.2267718134826</v>
      </c>
    </row>
    <row r="278" spans="14:15">
      <c r="N278" s="5">
        <v>276</v>
      </c>
      <c r="O278" s="6">
        <v>1744.855395831386</v>
      </c>
    </row>
    <row r="279" spans="14:15">
      <c r="N279" s="5">
        <v>277</v>
      </c>
      <c r="O279" s="6">
        <v>618.59191213421582</v>
      </c>
    </row>
    <row r="280" spans="14:15">
      <c r="N280" s="5">
        <v>278</v>
      </c>
      <c r="O280" s="6">
        <v>-1462.8824745715974</v>
      </c>
    </row>
    <row r="281" spans="14:15">
      <c r="N281" s="5">
        <v>279</v>
      </c>
      <c r="O281" s="6">
        <v>377.3477224947128</v>
      </c>
    </row>
    <row r="282" spans="14:15">
      <c r="N282" s="5">
        <v>280</v>
      </c>
      <c r="O282" s="6">
        <v>-3952.644424529557</v>
      </c>
    </row>
    <row r="283" spans="14:15">
      <c r="N283" s="5">
        <v>281</v>
      </c>
      <c r="O283" s="6">
        <v>2683.7400103451509</v>
      </c>
    </row>
    <row r="284" spans="14:15">
      <c r="N284" s="5">
        <v>282</v>
      </c>
      <c r="O284" s="6">
        <v>-1253.5473857318721</v>
      </c>
    </row>
    <row r="285" spans="14:15">
      <c r="N285" s="5">
        <v>283</v>
      </c>
      <c r="O285" s="6">
        <v>725.04459228187625</v>
      </c>
    </row>
    <row r="286" spans="14:15">
      <c r="N286" s="5">
        <v>284</v>
      </c>
      <c r="O286" s="6">
        <v>2405.2239135067357</v>
      </c>
    </row>
    <row r="287" spans="14:15">
      <c r="N287" s="5">
        <v>285</v>
      </c>
      <c r="O287" s="6">
        <v>-1890.0882697671768</v>
      </c>
    </row>
    <row r="288" spans="14:15">
      <c r="N288" s="5">
        <v>286</v>
      </c>
      <c r="O288" s="6">
        <v>4542.8607976496132</v>
      </c>
    </row>
    <row r="289" spans="14:15">
      <c r="N289" s="5">
        <v>287</v>
      </c>
      <c r="O289" s="6">
        <v>-2598.1004042638815</v>
      </c>
    </row>
    <row r="290" spans="14:15">
      <c r="N290" s="5">
        <v>288</v>
      </c>
      <c r="O290" s="6">
        <v>9521.6427551817178</v>
      </c>
    </row>
    <row r="291" spans="14:15">
      <c r="N291" s="5">
        <v>289</v>
      </c>
      <c r="O291" s="6">
        <v>-6231.5874310507061</v>
      </c>
    </row>
    <row r="292" spans="14:15">
      <c r="N292" s="5">
        <v>290</v>
      </c>
      <c r="O292" s="6">
        <v>5554.02355930458</v>
      </c>
    </row>
    <row r="293" spans="14:15">
      <c r="N293" s="5">
        <v>291</v>
      </c>
      <c r="O293" s="6">
        <v>1133.3497931909369</v>
      </c>
    </row>
    <row r="294" spans="14:15">
      <c r="N294" s="5">
        <v>292</v>
      </c>
      <c r="O294" s="6">
        <v>7897.6780320701801</v>
      </c>
    </row>
    <row r="295" spans="14:15">
      <c r="N295" s="5">
        <v>293</v>
      </c>
      <c r="O295" s="6">
        <v>1221.4019763190445</v>
      </c>
    </row>
    <row r="296" spans="14:15">
      <c r="N296" s="5">
        <v>294</v>
      </c>
      <c r="O296" s="6">
        <v>-258.12968256506429</v>
      </c>
    </row>
    <row r="297" spans="14:15">
      <c r="N297" s="5">
        <v>295</v>
      </c>
      <c r="O297" s="6">
        <v>3765.7101087713672</v>
      </c>
    </row>
    <row r="298" spans="14:15">
      <c r="N298" s="5">
        <v>296</v>
      </c>
      <c r="O298" s="6">
        <v>2102.1250641785591</v>
      </c>
    </row>
    <row r="299" spans="14:15">
      <c r="N299" s="5">
        <v>297</v>
      </c>
      <c r="O299" s="6">
        <v>-3901.1460570384515</v>
      </c>
    </row>
    <row r="300" spans="14:15">
      <c r="N300" s="5">
        <v>298</v>
      </c>
      <c r="O300" s="6">
        <v>783.11882387950027</v>
      </c>
    </row>
    <row r="301" spans="14:15">
      <c r="N301" s="5">
        <v>299</v>
      </c>
      <c r="O301" s="6">
        <v>2958.0228701370215</v>
      </c>
    </row>
    <row r="302" spans="14:15">
      <c r="N302" s="5">
        <v>300</v>
      </c>
      <c r="O302" s="6">
        <v>2027.4780929716217</v>
      </c>
    </row>
    <row r="303" spans="14:15">
      <c r="N303" s="5">
        <v>301</v>
      </c>
      <c r="O303" s="6">
        <v>-1435.3963964191935</v>
      </c>
    </row>
    <row r="304" spans="14:15">
      <c r="N304" s="5">
        <v>302</v>
      </c>
      <c r="O304" s="6">
        <v>-1111.6491576798435</v>
      </c>
    </row>
    <row r="305" spans="14:15">
      <c r="N305" s="5">
        <v>303</v>
      </c>
      <c r="O305" s="6">
        <v>5239.6288277439598</v>
      </c>
    </row>
    <row r="306" spans="14:15">
      <c r="N306" s="5">
        <v>304</v>
      </c>
      <c r="O306" s="6">
        <v>-4900.1794122543943</v>
      </c>
    </row>
    <row r="307" spans="14:15">
      <c r="N307" s="5">
        <v>305</v>
      </c>
      <c r="O307" s="6">
        <v>-977.80237870824931</v>
      </c>
    </row>
    <row r="308" spans="14:15">
      <c r="N308" s="5">
        <v>306</v>
      </c>
      <c r="O308" s="6">
        <v>-4910.2470392699906</v>
      </c>
    </row>
    <row r="309" spans="14:15">
      <c r="N309" s="5">
        <v>307</v>
      </c>
      <c r="O309" s="6">
        <v>-604.68110839925066</v>
      </c>
    </row>
    <row r="310" spans="14:15">
      <c r="N310" s="5">
        <v>308</v>
      </c>
      <c r="O310" s="6">
        <v>-203.61467625033401</v>
      </c>
    </row>
    <row r="311" spans="14:15">
      <c r="N311" s="5">
        <v>309</v>
      </c>
      <c r="O311" s="6">
        <v>6436.6691644401726</v>
      </c>
    </row>
    <row r="312" spans="14:15">
      <c r="N312" s="5">
        <v>310</v>
      </c>
      <c r="O312" s="6">
        <v>1391.4938141620805</v>
      </c>
    </row>
    <row r="313" spans="14:15">
      <c r="N313" s="5">
        <v>311</v>
      </c>
      <c r="O313" s="6">
        <v>-2333.2932582629146</v>
      </c>
    </row>
    <row r="314" spans="14:15">
      <c r="N314" s="5">
        <v>312</v>
      </c>
      <c r="O314" s="6">
        <v>560.30309412794304</v>
      </c>
    </row>
    <row r="315" spans="14:15">
      <c r="N315" s="5">
        <v>313</v>
      </c>
      <c r="O315" s="6">
        <v>-1618.8883655798418</v>
      </c>
    </row>
    <row r="316" spans="14:15">
      <c r="N316" s="5">
        <v>314</v>
      </c>
      <c r="O316" s="6">
        <v>-2733.9466710823181</v>
      </c>
    </row>
    <row r="317" spans="14:15">
      <c r="N317" s="5">
        <v>315</v>
      </c>
      <c r="O317" s="6">
        <v>5111.6667499440518</v>
      </c>
    </row>
    <row r="318" spans="14:15">
      <c r="N318" s="5">
        <v>316</v>
      </c>
      <c r="O318" s="6">
        <v>1302.554602065502</v>
      </c>
    </row>
    <row r="319" spans="14:15">
      <c r="N319" s="5">
        <v>317</v>
      </c>
      <c r="O319" s="6">
        <v>730.17131466082355</v>
      </c>
    </row>
    <row r="320" spans="14:15">
      <c r="N320" s="5">
        <v>318</v>
      </c>
      <c r="O320" s="6">
        <v>9019.5704427292803</v>
      </c>
    </row>
    <row r="321" spans="14:15">
      <c r="N321" s="5">
        <v>319</v>
      </c>
      <c r="O321" s="6">
        <v>4098.2902701637504</v>
      </c>
    </row>
    <row r="322" spans="14:15">
      <c r="N322" s="5">
        <v>320</v>
      </c>
      <c r="O322" s="6">
        <v>-65.496083817008184</v>
      </c>
    </row>
    <row r="323" spans="14:15">
      <c r="N323" s="5">
        <v>321</v>
      </c>
      <c r="O323" s="6">
        <v>706.42612047410512</v>
      </c>
    </row>
    <row r="324" spans="14:15">
      <c r="N324" s="5">
        <v>322</v>
      </c>
      <c r="O324" s="6">
        <v>8195.1312145519769</v>
      </c>
    </row>
    <row r="325" spans="14:15">
      <c r="N325" s="5">
        <v>323</v>
      </c>
      <c r="O325" s="6">
        <v>2634.6630115168955</v>
      </c>
    </row>
    <row r="326" spans="14:15">
      <c r="N326" s="5">
        <v>324</v>
      </c>
      <c r="O326" s="6">
        <v>2443.0187418807327</v>
      </c>
    </row>
    <row r="327" spans="14:15">
      <c r="N327" s="5">
        <v>325</v>
      </c>
      <c r="O327" s="6">
        <v>2937.6278097483591</v>
      </c>
    </row>
    <row r="328" spans="14:15">
      <c r="N328" s="5">
        <v>326</v>
      </c>
      <c r="O328" s="6">
        <v>2457.1182846756856</v>
      </c>
    </row>
    <row r="329" spans="14:15">
      <c r="N329" s="5">
        <v>327</v>
      </c>
      <c r="O329" s="6">
        <v>-198.52825673756888</v>
      </c>
    </row>
    <row r="330" spans="14:15">
      <c r="N330" s="5">
        <v>328</v>
      </c>
      <c r="O330" s="6">
        <v>-1481.5810920183867</v>
      </c>
    </row>
    <row r="331" spans="14:15">
      <c r="N331" s="5">
        <v>329</v>
      </c>
      <c r="O331" s="6">
        <v>1253.7042223696772</v>
      </c>
    </row>
    <row r="332" spans="14:15">
      <c r="N332" s="5">
        <v>330</v>
      </c>
      <c r="O332" s="6">
        <v>-2126.32630956301</v>
      </c>
    </row>
    <row r="333" spans="14:15">
      <c r="N333" s="5">
        <v>331</v>
      </c>
      <c r="O333" s="6">
        <v>1412.3529306622077</v>
      </c>
    </row>
    <row r="334" spans="14:15">
      <c r="N334" s="5">
        <v>332</v>
      </c>
      <c r="O334" s="6">
        <v>2351.8774523196334</v>
      </c>
    </row>
    <row r="335" spans="14:15">
      <c r="N335" s="5">
        <v>333</v>
      </c>
      <c r="O335" s="6">
        <v>-1328.0615959398419</v>
      </c>
    </row>
    <row r="336" spans="14:15">
      <c r="N336" s="5">
        <v>334</v>
      </c>
      <c r="O336" s="6">
        <v>2068.5365546253888</v>
      </c>
    </row>
    <row r="337" spans="14:15">
      <c r="N337" s="5">
        <v>335</v>
      </c>
      <c r="O337" s="6">
        <v>1183.0751487613161</v>
      </c>
    </row>
    <row r="338" spans="14:15">
      <c r="N338" s="5">
        <v>336</v>
      </c>
      <c r="O338" s="6">
        <v>406.92204241515719</v>
      </c>
    </row>
    <row r="339" spans="14:15">
      <c r="N339" s="5">
        <v>337</v>
      </c>
      <c r="O339" s="6">
        <v>2980.2764825254853</v>
      </c>
    </row>
    <row r="340" spans="14:15">
      <c r="N340" s="5">
        <v>338</v>
      </c>
      <c r="O340" s="6">
        <v>78.510976270554238</v>
      </c>
    </row>
    <row r="341" spans="14:15">
      <c r="N341" s="5">
        <v>339</v>
      </c>
      <c r="O341" s="6">
        <v>-7208.6473655020527</v>
      </c>
    </row>
    <row r="342" spans="14:15">
      <c r="N342" s="5">
        <v>340</v>
      </c>
      <c r="O342" s="6">
        <v>1485.4871006377944</v>
      </c>
    </row>
    <row r="343" spans="14:15">
      <c r="N343" s="5">
        <v>341</v>
      </c>
      <c r="O343" s="6">
        <v>-4369.0353827985964</v>
      </c>
    </row>
    <row r="344" spans="14:15">
      <c r="N344" s="5">
        <v>342</v>
      </c>
      <c r="O344" s="6">
        <v>-708.70918165062903</v>
      </c>
    </row>
    <row r="345" spans="14:15">
      <c r="N345" s="5">
        <v>343</v>
      </c>
      <c r="O345" s="6">
        <v>1403.1616983988933</v>
      </c>
    </row>
    <row r="346" spans="14:15">
      <c r="N346" s="5">
        <v>344</v>
      </c>
      <c r="O346" s="6">
        <v>-6686.6799034046417</v>
      </c>
    </row>
    <row r="347" spans="14:15">
      <c r="N347" s="5">
        <v>345</v>
      </c>
      <c r="O347" s="6">
        <v>2284.0632098482311</v>
      </c>
    </row>
    <row r="348" spans="14:15">
      <c r="N348" s="5">
        <v>346</v>
      </c>
      <c r="O348" s="6">
        <v>2217.3604265606409</v>
      </c>
    </row>
    <row r="349" spans="14:15">
      <c r="N349" s="5">
        <v>347</v>
      </c>
      <c r="O349" s="6">
        <v>4805.0003627898259</v>
      </c>
    </row>
    <row r="350" spans="14:15">
      <c r="N350" s="5">
        <v>348</v>
      </c>
      <c r="O350" s="6">
        <v>2960.5337674532639</v>
      </c>
    </row>
    <row r="351" spans="14:15">
      <c r="N351" s="5">
        <v>349</v>
      </c>
      <c r="O351" s="6">
        <v>-166.37136298062978</v>
      </c>
    </row>
    <row r="352" spans="14:15">
      <c r="N352" s="5">
        <v>350</v>
      </c>
      <c r="O352" s="6">
        <v>2570.3053141185374</v>
      </c>
    </row>
    <row r="353" spans="14:15">
      <c r="N353" s="5">
        <v>351</v>
      </c>
      <c r="O353" s="6">
        <v>4137.0035453016026</v>
      </c>
    </row>
    <row r="354" spans="14:15">
      <c r="N354" s="5">
        <v>352</v>
      </c>
      <c r="O354" s="6">
        <v>-855.72050231214962</v>
      </c>
    </row>
    <row r="355" spans="14:15">
      <c r="N355" s="5">
        <v>353</v>
      </c>
      <c r="O355" s="6">
        <v>1588.3571762114152</v>
      </c>
    </row>
    <row r="356" spans="14:15">
      <c r="N356" s="5">
        <v>354</v>
      </c>
      <c r="O356" s="6">
        <v>-164.80940158809244</v>
      </c>
    </row>
    <row r="357" spans="14:15">
      <c r="N357" s="5">
        <v>355</v>
      </c>
      <c r="O357" s="6">
        <v>2814.9861907856539</v>
      </c>
    </row>
    <row r="358" spans="14:15">
      <c r="N358" s="5">
        <v>356</v>
      </c>
      <c r="O358" s="6">
        <v>1991.385222680241</v>
      </c>
    </row>
    <row r="359" spans="14:15">
      <c r="N359" s="5">
        <v>357</v>
      </c>
      <c r="O359" s="6">
        <v>-1927.9411390522291</v>
      </c>
    </row>
    <row r="360" spans="14:15">
      <c r="N360" s="5">
        <v>358</v>
      </c>
      <c r="O360" s="6">
        <v>-2737.6317677617917</v>
      </c>
    </row>
    <row r="361" spans="14:15">
      <c r="N361" s="5">
        <v>359</v>
      </c>
      <c r="O361" s="6">
        <v>-2032.6910339347814</v>
      </c>
    </row>
    <row r="362" spans="14:15">
      <c r="N362" s="5">
        <v>360</v>
      </c>
      <c r="O362" s="6">
        <v>3010.9071467793983</v>
      </c>
    </row>
    <row r="363" spans="14:15">
      <c r="N363" s="5">
        <v>361</v>
      </c>
      <c r="O363" s="6">
        <v>6397.7444469430047</v>
      </c>
    </row>
    <row r="364" spans="14:15">
      <c r="N364" s="5">
        <v>362</v>
      </c>
      <c r="O364" s="6">
        <v>2989.5212580103398</v>
      </c>
    </row>
    <row r="365" spans="14:15">
      <c r="N365" s="5">
        <v>363</v>
      </c>
      <c r="O365" s="6">
        <v>1717.2225348423235</v>
      </c>
    </row>
    <row r="366" spans="14:15">
      <c r="N366" s="5">
        <v>364</v>
      </c>
      <c r="O366" s="6">
        <v>714.00115803531662</v>
      </c>
    </row>
    <row r="367" spans="14:15">
      <c r="N367" s="5">
        <v>365</v>
      </c>
      <c r="O367" s="6">
        <v>2909.5406622564042</v>
      </c>
    </row>
    <row r="368" spans="14:15">
      <c r="N368" s="5">
        <v>366</v>
      </c>
      <c r="O368" s="6">
        <v>-1271.2462966920721</v>
      </c>
    </row>
    <row r="369" spans="14:15">
      <c r="N369" s="5">
        <v>367</v>
      </c>
      <c r="O369" s="6">
        <v>-5532.6965791159746</v>
      </c>
    </row>
    <row r="370" spans="14:15">
      <c r="N370" s="5">
        <v>368</v>
      </c>
      <c r="O370" s="6">
        <v>4456.0322267753218</v>
      </c>
    </row>
    <row r="371" spans="14:15">
      <c r="N371" s="5">
        <v>369</v>
      </c>
      <c r="O371" s="6">
        <v>4410.0579187521798</v>
      </c>
    </row>
    <row r="372" spans="14:15">
      <c r="N372" s="5">
        <v>370</v>
      </c>
      <c r="O372" s="6">
        <v>-138.83761422301177</v>
      </c>
    </row>
    <row r="373" spans="14:15">
      <c r="N373" s="5">
        <v>371</v>
      </c>
      <c r="O373" s="6">
        <v>-1242.034789111829</v>
      </c>
    </row>
    <row r="374" spans="14:15">
      <c r="N374" s="5">
        <v>372</v>
      </c>
      <c r="O374" s="6">
        <v>2835.2471205796319</v>
      </c>
    </row>
    <row r="375" spans="14:15">
      <c r="N375" s="5">
        <v>373</v>
      </c>
      <c r="O375" s="6">
        <v>-191.83687992376508</v>
      </c>
    </row>
    <row r="376" spans="14:15">
      <c r="N376" s="5">
        <v>374</v>
      </c>
      <c r="O376" s="6">
        <v>878.04485708582797</v>
      </c>
    </row>
    <row r="377" spans="14:15">
      <c r="N377" s="5">
        <v>375</v>
      </c>
      <c r="O377" s="6">
        <v>-3757.5312157001608</v>
      </c>
    </row>
    <row r="378" spans="14:15">
      <c r="N378" s="5">
        <v>376</v>
      </c>
      <c r="O378" s="6">
        <v>87.598252144773141</v>
      </c>
    </row>
    <row r="379" spans="14:15">
      <c r="N379" s="5">
        <v>377</v>
      </c>
      <c r="O379" s="6">
        <v>1539.7169372408098</v>
      </c>
    </row>
    <row r="380" spans="14:15">
      <c r="N380" s="5">
        <v>378</v>
      </c>
      <c r="O380" s="6">
        <v>-841.40971749815799</v>
      </c>
    </row>
    <row r="381" spans="14:15">
      <c r="N381" s="5">
        <v>379</v>
      </c>
      <c r="O381" s="6">
        <v>-1817.0664923401491</v>
      </c>
    </row>
    <row r="382" spans="14:15">
      <c r="N382" s="5">
        <v>380</v>
      </c>
      <c r="O382" s="6">
        <v>-458.69638093652611</v>
      </c>
    </row>
    <row r="383" spans="14:15">
      <c r="N383" s="5">
        <v>381</v>
      </c>
      <c r="O383" s="6">
        <v>-3733.2345364803623</v>
      </c>
    </row>
    <row r="384" spans="14:15">
      <c r="N384" s="5">
        <v>382</v>
      </c>
      <c r="O384" s="6">
        <v>-1101.7329111430736</v>
      </c>
    </row>
    <row r="385" spans="14:15">
      <c r="N385" s="5">
        <v>383</v>
      </c>
      <c r="O385" s="6">
        <v>4295.4587666985899</v>
      </c>
    </row>
    <row r="386" spans="14:15">
      <c r="N386" s="5">
        <v>384</v>
      </c>
      <c r="O386" s="6">
        <v>-3275.1632001656981</v>
      </c>
    </row>
    <row r="387" spans="14:15">
      <c r="N387" s="5">
        <v>385</v>
      </c>
      <c r="O387" s="6">
        <v>-1269.2617375650152</v>
      </c>
    </row>
    <row r="388" spans="14:15">
      <c r="N388" s="5">
        <v>386</v>
      </c>
      <c r="O388" s="6">
        <v>-1025.7380306385894</v>
      </c>
    </row>
    <row r="389" spans="14:15">
      <c r="N389" s="5">
        <v>387</v>
      </c>
      <c r="O389" s="6">
        <v>1139.9118241722463</v>
      </c>
    </row>
    <row r="390" spans="14:15">
      <c r="N390" s="5">
        <v>388</v>
      </c>
      <c r="O390" s="6">
        <v>-2319.8364413817471</v>
      </c>
    </row>
    <row r="391" spans="14:15">
      <c r="N391" s="5">
        <v>389</v>
      </c>
      <c r="O391" s="6">
        <v>5287.7979380232428</v>
      </c>
    </row>
    <row r="392" spans="14:15">
      <c r="N392" s="5">
        <v>390</v>
      </c>
      <c r="O392" s="6">
        <v>-1919.605729652947</v>
      </c>
    </row>
    <row r="393" spans="14:15">
      <c r="N393" s="5">
        <v>391</v>
      </c>
      <c r="O393" s="6">
        <v>-2518.788303605892</v>
      </c>
    </row>
    <row r="394" spans="14:15">
      <c r="N394" s="5">
        <v>392</v>
      </c>
      <c r="O394" s="6">
        <v>2162.2221478829306</v>
      </c>
    </row>
    <row r="395" spans="14:15">
      <c r="N395" s="5">
        <v>393</v>
      </c>
      <c r="O395" s="6">
        <v>-3581.2795044760423</v>
      </c>
    </row>
    <row r="396" spans="14:15">
      <c r="N396" s="5">
        <v>394</v>
      </c>
      <c r="O396" s="6">
        <v>2949.799947462292</v>
      </c>
    </row>
    <row r="397" spans="14:15">
      <c r="N397" s="5">
        <v>395</v>
      </c>
      <c r="O397" s="6">
        <v>-5008.5492361469078</v>
      </c>
    </row>
    <row r="398" spans="14:15">
      <c r="N398" s="5">
        <v>396</v>
      </c>
      <c r="O398" s="6">
        <v>1751.2931005015562</v>
      </c>
    </row>
    <row r="399" spans="14:15">
      <c r="N399" s="5">
        <v>397</v>
      </c>
      <c r="O399" s="6">
        <v>-1481.3761124523298</v>
      </c>
    </row>
    <row r="400" spans="14:15">
      <c r="N400" s="5">
        <v>398</v>
      </c>
      <c r="O400" s="6">
        <v>4180.9880605834478</v>
      </c>
    </row>
    <row r="401" spans="14:15">
      <c r="N401" s="5">
        <v>399</v>
      </c>
      <c r="O401" s="6">
        <v>-1106.1627732415218</v>
      </c>
    </row>
    <row r="402" spans="14:15">
      <c r="N402" s="5">
        <v>400</v>
      </c>
      <c r="O402" s="6">
        <v>-3234.8916938920738</v>
      </c>
    </row>
    <row r="403" spans="14:15">
      <c r="N403" s="5">
        <v>401</v>
      </c>
      <c r="O403" s="6">
        <v>4753.3583155388333</v>
      </c>
    </row>
    <row r="404" spans="14:15">
      <c r="N404" s="5">
        <v>402</v>
      </c>
      <c r="O404" s="6">
        <v>618.53973501347355</v>
      </c>
    </row>
    <row r="405" spans="14:15">
      <c r="N405" s="5">
        <v>403</v>
      </c>
      <c r="O405" s="6">
        <v>1609.6403353944625</v>
      </c>
    </row>
    <row r="406" spans="14:15">
      <c r="N406" s="5">
        <v>404</v>
      </c>
      <c r="O406" s="6">
        <v>947.13704700276139</v>
      </c>
    </row>
    <row r="407" spans="14:15">
      <c r="N407" s="5">
        <v>405</v>
      </c>
      <c r="O407" s="6">
        <v>2499.1457773881993</v>
      </c>
    </row>
    <row r="408" spans="14:15">
      <c r="N408" s="5">
        <v>406</v>
      </c>
      <c r="O408" s="6">
        <v>1705.3640499025496</v>
      </c>
    </row>
    <row r="409" spans="14:15">
      <c r="N409" s="5">
        <v>407</v>
      </c>
      <c r="O409" s="6">
        <v>-1263.6011727521691</v>
      </c>
    </row>
    <row r="410" spans="14:15">
      <c r="N410" s="5">
        <v>408</v>
      </c>
      <c r="O410" s="6">
        <v>-1098.7918195232633</v>
      </c>
    </row>
    <row r="411" spans="14:15">
      <c r="N411" s="5">
        <v>409</v>
      </c>
      <c r="O411" s="6">
        <v>2111.4803350839356</v>
      </c>
    </row>
    <row r="412" spans="14:15">
      <c r="N412" s="5">
        <v>410</v>
      </c>
      <c r="O412" s="6">
        <v>326.95687242578424</v>
      </c>
    </row>
    <row r="413" spans="14:15">
      <c r="N413" s="5">
        <v>411</v>
      </c>
      <c r="O413" s="6">
        <v>-188.21482627543446</v>
      </c>
    </row>
    <row r="414" spans="14:15">
      <c r="N414" s="5">
        <v>412</v>
      </c>
      <c r="O414" s="6">
        <v>-736.66698780286242</v>
      </c>
    </row>
    <row r="415" spans="14:15">
      <c r="N415" s="5">
        <v>413</v>
      </c>
      <c r="O415" s="6">
        <v>442.17232722291374</v>
      </c>
    </row>
    <row r="416" spans="14:15">
      <c r="N416" s="5">
        <v>414</v>
      </c>
      <c r="O416" s="6">
        <v>3424.2238262897881</v>
      </c>
    </row>
    <row r="417" spans="14:15">
      <c r="N417" s="5">
        <v>415</v>
      </c>
      <c r="O417" s="6">
        <v>582.01951003696013</v>
      </c>
    </row>
    <row r="418" spans="14:15">
      <c r="N418" s="5">
        <v>416</v>
      </c>
      <c r="O418" s="6">
        <v>3123.5898129036941</v>
      </c>
    </row>
    <row r="419" spans="14:15">
      <c r="N419" s="5">
        <v>417</v>
      </c>
      <c r="O419" s="6">
        <v>2548.2336827845138</v>
      </c>
    </row>
    <row r="420" spans="14:15">
      <c r="N420" s="5">
        <v>418</v>
      </c>
      <c r="O420" s="6">
        <v>-685.67061581225425</v>
      </c>
    </row>
    <row r="421" spans="14:15">
      <c r="N421" s="5">
        <v>419</v>
      </c>
      <c r="O421" s="6">
        <v>3645.2140621572762</v>
      </c>
    </row>
    <row r="422" spans="14:15">
      <c r="N422" s="5">
        <v>420</v>
      </c>
      <c r="O422" s="6">
        <v>2670.0180053512013</v>
      </c>
    </row>
    <row r="423" spans="14:15">
      <c r="N423" s="5">
        <v>421</v>
      </c>
      <c r="O423" s="6">
        <v>2711.514091537887</v>
      </c>
    </row>
    <row r="424" spans="14:15">
      <c r="N424" s="5">
        <v>422</v>
      </c>
      <c r="O424" s="6">
        <v>-2758.8703952470532</v>
      </c>
    </row>
    <row r="425" spans="14:15">
      <c r="N425" s="5">
        <v>423</v>
      </c>
      <c r="O425" s="6">
        <v>-1296.5433770608943</v>
      </c>
    </row>
    <row r="426" spans="14:15">
      <c r="N426" s="5">
        <v>424</v>
      </c>
      <c r="O426" s="6">
        <v>2679.4891763374908</v>
      </c>
    </row>
    <row r="427" spans="14:15">
      <c r="N427" s="5">
        <v>425</v>
      </c>
      <c r="O427" s="6">
        <v>-888.20423450395174</v>
      </c>
    </row>
    <row r="428" spans="14:15">
      <c r="N428" s="5">
        <v>426</v>
      </c>
      <c r="O428" s="6">
        <v>111.28239496267634</v>
      </c>
    </row>
    <row r="429" spans="14:15">
      <c r="N429" s="5">
        <v>427</v>
      </c>
      <c r="O429" s="6">
        <v>6170.9754521111317</v>
      </c>
    </row>
    <row r="430" spans="14:15">
      <c r="N430" s="5">
        <v>428</v>
      </c>
      <c r="O430" s="6">
        <v>-1265.85902356304</v>
      </c>
    </row>
    <row r="431" spans="14:15">
      <c r="N431" s="5">
        <v>429</v>
      </c>
      <c r="O431" s="6">
        <v>2874.3772650153405</v>
      </c>
    </row>
    <row r="432" spans="14:15">
      <c r="N432" s="5">
        <v>430</v>
      </c>
      <c r="O432" s="6">
        <v>556.93463754696131</v>
      </c>
    </row>
    <row r="433" spans="14:15">
      <c r="N433" s="5">
        <v>431</v>
      </c>
      <c r="O433" s="6">
        <v>2762.5466573204467</v>
      </c>
    </row>
    <row r="434" spans="14:15">
      <c r="N434" s="5">
        <v>432</v>
      </c>
      <c r="O434" s="6">
        <v>555.00085427062004</v>
      </c>
    </row>
    <row r="435" spans="14:15">
      <c r="N435" s="5">
        <v>433</v>
      </c>
      <c r="O435" s="6">
        <v>-1815.3353804667277</v>
      </c>
    </row>
    <row r="436" spans="14:15">
      <c r="N436" s="5">
        <v>434</v>
      </c>
      <c r="O436" s="6">
        <v>1472.6277264096425</v>
      </c>
    </row>
    <row r="437" spans="14:15">
      <c r="N437" s="5">
        <v>435</v>
      </c>
      <c r="O437" s="6">
        <v>654.19684496079572</v>
      </c>
    </row>
    <row r="438" spans="14:15">
      <c r="N438" s="5">
        <v>436</v>
      </c>
      <c r="O438" s="6">
        <v>-726.30165119076264</v>
      </c>
    </row>
    <row r="439" spans="14:15">
      <c r="N439" s="5">
        <v>437</v>
      </c>
      <c r="O439" s="6">
        <v>-2234.0483457952796</v>
      </c>
    </row>
    <row r="440" spans="14:15">
      <c r="N440" s="5">
        <v>438</v>
      </c>
      <c r="O440" s="6">
        <v>-450.69554571616754</v>
      </c>
    </row>
    <row r="441" spans="14:15">
      <c r="N441" s="5">
        <v>439</v>
      </c>
      <c r="O441" s="6">
        <v>-2480.1567274178815</v>
      </c>
    </row>
    <row r="442" spans="14:15">
      <c r="N442" s="5">
        <v>440</v>
      </c>
      <c r="O442" s="6">
        <v>-696.01607123702706</v>
      </c>
    </row>
    <row r="443" spans="14:15">
      <c r="N443" s="5">
        <v>441</v>
      </c>
      <c r="O443" s="6">
        <v>1154.5557020737033</v>
      </c>
    </row>
    <row r="444" spans="14:15">
      <c r="N444" s="5">
        <v>442</v>
      </c>
      <c r="O444" s="6">
        <v>2134.799365807834</v>
      </c>
    </row>
    <row r="445" spans="14:15">
      <c r="N445" s="5">
        <v>443</v>
      </c>
      <c r="O445" s="6">
        <v>3808.2511586973997</v>
      </c>
    </row>
    <row r="446" spans="14:15">
      <c r="N446" s="5">
        <v>444</v>
      </c>
      <c r="O446" s="6">
        <v>-688.97811605318566</v>
      </c>
    </row>
    <row r="447" spans="14:15">
      <c r="N447" s="5">
        <v>445</v>
      </c>
      <c r="O447" s="6">
        <v>2466.1975525171583</v>
      </c>
    </row>
    <row r="448" spans="14:15">
      <c r="N448" s="5">
        <v>446</v>
      </c>
      <c r="O448" s="6">
        <v>2252.8876299146068</v>
      </c>
    </row>
    <row r="449" spans="14:15">
      <c r="N449" s="5">
        <v>447</v>
      </c>
      <c r="O449" s="6">
        <v>24.827175556725706</v>
      </c>
    </row>
    <row r="450" spans="14:15">
      <c r="N450" s="5">
        <v>448</v>
      </c>
      <c r="O450" s="6">
        <v>417.60506212111795</v>
      </c>
    </row>
    <row r="451" spans="14:15">
      <c r="N451" s="5">
        <v>449</v>
      </c>
      <c r="O451" s="6">
        <v>-864.75448314630194</v>
      </c>
    </row>
    <row r="452" spans="14:15">
      <c r="N452" s="5">
        <v>450</v>
      </c>
      <c r="O452" s="6">
        <v>2170.596538241196</v>
      </c>
    </row>
    <row r="453" spans="14:15">
      <c r="N453" s="5">
        <v>451</v>
      </c>
      <c r="O453" s="6">
        <v>5761.7551498059038</v>
      </c>
    </row>
    <row r="454" spans="14:15">
      <c r="N454" s="5">
        <v>452</v>
      </c>
      <c r="O454" s="6">
        <v>-974.48277891079488</v>
      </c>
    </row>
    <row r="455" spans="14:15">
      <c r="N455" s="5">
        <v>453</v>
      </c>
      <c r="O455" s="6">
        <v>-3585.6654490514775</v>
      </c>
    </row>
    <row r="456" spans="14:15">
      <c r="N456" s="5">
        <v>454</v>
      </c>
      <c r="O456" s="6">
        <v>2246.2080980774626</v>
      </c>
    </row>
    <row r="457" spans="14:15">
      <c r="N457" s="5">
        <v>455</v>
      </c>
      <c r="O457" s="6">
        <v>-57.193650085726404</v>
      </c>
    </row>
    <row r="458" spans="14:15">
      <c r="N458" s="5">
        <v>456</v>
      </c>
      <c r="O458" s="6">
        <v>1180.785981351728</v>
      </c>
    </row>
    <row r="459" spans="14:15">
      <c r="N459" s="5">
        <v>457</v>
      </c>
      <c r="O459" s="6">
        <v>-1564.5823062134878</v>
      </c>
    </row>
    <row r="460" spans="14:15">
      <c r="N460" s="5">
        <v>458</v>
      </c>
      <c r="O460" s="6">
        <v>1603.3143927380734</v>
      </c>
    </row>
    <row r="461" spans="14:15">
      <c r="N461" s="5">
        <v>459</v>
      </c>
      <c r="O461" s="6">
        <v>4893.7254605405469</v>
      </c>
    </row>
    <row r="462" spans="14:15">
      <c r="N462" s="5">
        <v>460</v>
      </c>
      <c r="O462" s="6">
        <v>281.56638915953226</v>
      </c>
    </row>
    <row r="463" spans="14:15">
      <c r="N463" s="5">
        <v>461</v>
      </c>
      <c r="O463" s="6">
        <v>-1033.3550362776296</v>
      </c>
    </row>
    <row r="464" spans="14:15">
      <c r="N464" s="5">
        <v>462</v>
      </c>
      <c r="O464" s="6">
        <v>4317.5378594367066</v>
      </c>
    </row>
    <row r="465" spans="14:15">
      <c r="N465" s="5">
        <v>463</v>
      </c>
      <c r="O465" s="6">
        <v>-2297.6683750900847</v>
      </c>
    </row>
    <row r="466" spans="14:15">
      <c r="N466" s="5">
        <v>464</v>
      </c>
      <c r="O466" s="6">
        <v>-3060.3034696145041</v>
      </c>
    </row>
    <row r="467" spans="14:15">
      <c r="N467" s="5">
        <v>465</v>
      </c>
      <c r="O467" s="6">
        <v>298.97753135998209</v>
      </c>
    </row>
    <row r="468" spans="14:15">
      <c r="N468" s="5">
        <v>466</v>
      </c>
      <c r="O468" s="6">
        <v>1320.6543274073192</v>
      </c>
    </row>
    <row r="469" spans="14:15">
      <c r="N469" s="5">
        <v>467</v>
      </c>
      <c r="O469" s="6">
        <v>-598.54838347653276</v>
      </c>
    </row>
    <row r="470" spans="14:15">
      <c r="N470" s="5">
        <v>468</v>
      </c>
      <c r="O470" s="6">
        <v>5569.4945928886445</v>
      </c>
    </row>
    <row r="471" spans="14:15">
      <c r="N471" s="5">
        <v>469</v>
      </c>
      <c r="O471" s="6">
        <v>-306.32123923541803</v>
      </c>
    </row>
    <row r="472" spans="14:15">
      <c r="N472" s="5">
        <v>470</v>
      </c>
      <c r="O472" s="6">
        <v>5792.5362897439336</v>
      </c>
    </row>
    <row r="473" spans="14:15">
      <c r="N473" s="5">
        <v>471</v>
      </c>
      <c r="O473" s="6">
        <v>4732.8917403552477</v>
      </c>
    </row>
    <row r="474" spans="14:15">
      <c r="N474" s="5">
        <v>472</v>
      </c>
      <c r="O474" s="6">
        <v>1445.1706701867079</v>
      </c>
    </row>
    <row r="475" spans="14:15">
      <c r="N475" s="5">
        <v>473</v>
      </c>
      <c r="O475" s="6">
        <v>-1103.1422874066193</v>
      </c>
    </row>
    <row r="476" spans="14:15">
      <c r="N476" s="5">
        <v>474</v>
      </c>
      <c r="O476" s="6">
        <v>378.71735491155414</v>
      </c>
    </row>
    <row r="477" spans="14:15">
      <c r="N477" s="5">
        <v>475</v>
      </c>
      <c r="O477" s="6">
        <v>4070.6237085400062</v>
      </c>
    </row>
    <row r="478" spans="14:15">
      <c r="N478" s="5">
        <v>476</v>
      </c>
      <c r="O478" s="6">
        <v>2300.6280981122836</v>
      </c>
    </row>
    <row r="479" spans="14:15">
      <c r="N479" s="5">
        <v>477</v>
      </c>
      <c r="O479" s="6">
        <v>5815.3865270098468</v>
      </c>
    </row>
    <row r="480" spans="14:15">
      <c r="N480" s="5">
        <v>478</v>
      </c>
      <c r="O480" s="6">
        <v>-410.64050057406712</v>
      </c>
    </row>
    <row r="481" spans="14:15">
      <c r="N481" s="5">
        <v>479</v>
      </c>
      <c r="O481" s="6">
        <v>4690.8685101243755</v>
      </c>
    </row>
    <row r="482" spans="14:15">
      <c r="N482" s="5">
        <v>480</v>
      </c>
      <c r="O482" s="6">
        <v>2510.7748910443479</v>
      </c>
    </row>
    <row r="483" spans="14:15">
      <c r="N483" s="5">
        <v>481</v>
      </c>
      <c r="O483" s="6">
        <v>-2555.9390460565046</v>
      </c>
    </row>
    <row r="484" spans="14:15">
      <c r="N484" s="5">
        <v>482</v>
      </c>
      <c r="O484" s="6">
        <v>904.28579692880157</v>
      </c>
    </row>
    <row r="485" spans="14:15">
      <c r="N485" s="5">
        <v>483</v>
      </c>
      <c r="O485" s="6">
        <v>1481.8611315362941</v>
      </c>
    </row>
    <row r="486" spans="14:15">
      <c r="N486" s="5">
        <v>484</v>
      </c>
      <c r="O486" s="6">
        <v>-1243.7530089273205</v>
      </c>
    </row>
    <row r="487" spans="14:15">
      <c r="N487" s="5">
        <v>485</v>
      </c>
      <c r="O487" s="6">
        <v>424.45447145230719</v>
      </c>
    </row>
    <row r="488" spans="14:15">
      <c r="N488" s="5">
        <v>486</v>
      </c>
      <c r="O488" s="6">
        <v>4584.6056438507076</v>
      </c>
    </row>
    <row r="489" spans="14:15">
      <c r="N489" s="5">
        <v>487</v>
      </c>
      <c r="O489" s="6">
        <v>5024.1775749226945</v>
      </c>
    </row>
    <row r="490" spans="14:15">
      <c r="N490" s="5">
        <v>488</v>
      </c>
      <c r="O490" s="6">
        <v>2826.2827640062897</v>
      </c>
    </row>
    <row r="491" spans="14:15">
      <c r="N491" s="5">
        <v>489</v>
      </c>
      <c r="O491" s="6">
        <v>-1523.6105048477184</v>
      </c>
    </row>
    <row r="492" spans="14:15">
      <c r="N492" s="5">
        <v>490</v>
      </c>
      <c r="O492" s="6">
        <v>1887.9372239229706</v>
      </c>
    </row>
    <row r="493" spans="14:15">
      <c r="N493" s="5">
        <v>491</v>
      </c>
      <c r="O493" s="6">
        <v>4300.528006556342</v>
      </c>
    </row>
    <row r="494" spans="14:15">
      <c r="N494" s="5">
        <v>492</v>
      </c>
      <c r="O494" s="6">
        <v>-1039.0689666682738</v>
      </c>
    </row>
    <row r="495" spans="14:15">
      <c r="N495" s="5">
        <v>493</v>
      </c>
      <c r="O495" s="6">
        <v>1566.9999878708622</v>
      </c>
    </row>
    <row r="496" spans="14:15">
      <c r="N496" s="5">
        <v>494</v>
      </c>
      <c r="O496" s="6">
        <v>2871.1375122412719</v>
      </c>
    </row>
    <row r="497" spans="14:15">
      <c r="N497" s="5">
        <v>495</v>
      </c>
      <c r="O497" s="6">
        <v>-618.70915439310193</v>
      </c>
    </row>
    <row r="498" spans="14:15">
      <c r="N498" s="5">
        <v>496</v>
      </c>
      <c r="O498" s="6">
        <v>6186.4302351721417</v>
      </c>
    </row>
    <row r="499" spans="14:15">
      <c r="N499" s="5">
        <v>497</v>
      </c>
      <c r="O499" s="6">
        <v>7022.9008096791949</v>
      </c>
    </row>
    <row r="500" spans="14:15">
      <c r="N500" s="5">
        <v>498</v>
      </c>
      <c r="O500" s="6">
        <v>2028.9420683735661</v>
      </c>
    </row>
    <row r="501" spans="14:15">
      <c r="N501" s="5">
        <v>499</v>
      </c>
      <c r="O501" s="6">
        <v>-1615.3492045915627</v>
      </c>
    </row>
    <row r="502" spans="14:15">
      <c r="N502" s="5">
        <v>500</v>
      </c>
      <c r="O502" s="6">
        <v>2293.4839412792498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455F5-B371-4918-B4FA-D77501C7C99D}">
  <dimension ref="A1:Y102"/>
  <sheetViews>
    <sheetView workbookViewId="0">
      <selection activeCell="J4" sqref="J4"/>
    </sheetView>
  </sheetViews>
  <sheetFormatPr defaultColWidth="8.88671875" defaultRowHeight="14.4"/>
  <cols>
    <col min="2" max="3" width="10.5546875" bestFit="1" customWidth="1"/>
    <col min="4" max="4" width="3.44140625" customWidth="1"/>
    <col min="5" max="6" width="9.44140625" customWidth="1"/>
    <col min="10" max="10" width="9.5546875" bestFit="1" customWidth="1"/>
    <col min="19" max="19" width="10.44140625" bestFit="1" customWidth="1"/>
  </cols>
  <sheetData>
    <row r="1" spans="1:25">
      <c r="O1" s="4" t="s">
        <v>55</v>
      </c>
      <c r="P1" s="4" t="s">
        <v>51</v>
      </c>
    </row>
    <row r="2" spans="1:25" s="4" customFormat="1">
      <c r="A2" s="4" t="s">
        <v>56</v>
      </c>
      <c r="B2" s="4" t="s">
        <v>60</v>
      </c>
      <c r="C2" s="4" t="s">
        <v>59</v>
      </c>
      <c r="E2" s="4" t="s">
        <v>58</v>
      </c>
      <c r="G2" s="4" t="s">
        <v>56</v>
      </c>
      <c r="I2" s="4" t="s">
        <v>57</v>
      </c>
      <c r="J2" s="4" t="s">
        <v>102</v>
      </c>
      <c r="K2" s="4" t="s">
        <v>56</v>
      </c>
      <c r="L2" s="4" t="s">
        <v>55</v>
      </c>
      <c r="N2" s="4" t="s">
        <v>49</v>
      </c>
      <c r="O2" s="32">
        <f ca="1">L93</f>
        <v>32.75</v>
      </c>
      <c r="P2" s="71">
        <f ca="1">K94</f>
        <v>-1</v>
      </c>
      <c r="R2" t="s">
        <v>54</v>
      </c>
      <c r="S2"/>
      <c r="T2" s="30">
        <f>AVERAGE(O3:O102)</f>
        <v>34.015000000000001</v>
      </c>
      <c r="U2" s="31" t="s">
        <v>53</v>
      </c>
      <c r="V2" s="30">
        <f>1.96*_xlfn.STDEV.P(O3:O102)/SQRT(MAX(N:N))</f>
        <v>1.3657174658032312</v>
      </c>
      <c r="W2"/>
      <c r="X2"/>
      <c r="Y2"/>
    </row>
    <row r="3" spans="1:25">
      <c r="A3">
        <v>1</v>
      </c>
      <c r="B3">
        <v>0.21</v>
      </c>
      <c r="C3">
        <f>B3</f>
        <v>0.21</v>
      </c>
      <c r="E3">
        <v>0</v>
      </c>
      <c r="F3">
        <f>B3</f>
        <v>0.21</v>
      </c>
      <c r="G3">
        <f>A3</f>
        <v>1</v>
      </c>
      <c r="I3">
        <v>0</v>
      </c>
      <c r="L3" s="25">
        <v>38.75</v>
      </c>
      <c r="N3">
        <v>1</v>
      </c>
      <c r="O3" s="25">
        <f t="dataTable" ref="O3:P102" dt2D="0" dtr="0" r1="M1" ca="1"/>
        <v>31.75</v>
      </c>
      <c r="P3" s="72">
        <v>-1</v>
      </c>
    </row>
    <row r="4" spans="1:25">
      <c r="A4">
        <v>0.5</v>
      </c>
      <c r="B4">
        <v>0.17</v>
      </c>
      <c r="C4">
        <f>C3+B4</f>
        <v>0.38</v>
      </c>
      <c r="E4">
        <f>F3</f>
        <v>0.21</v>
      </c>
      <c r="F4">
        <f>E4+B4</f>
        <v>0.38</v>
      </c>
      <c r="G4">
        <f>A4</f>
        <v>0.5</v>
      </c>
      <c r="I4">
        <v>1</v>
      </c>
      <c r="J4">
        <f ca="1">RAND()</f>
        <v>0.21012317136988146</v>
      </c>
      <c r="K4" s="70">
        <f ca="1">VLOOKUP(J4,$E$3:$G$7,3,TRUE)</f>
        <v>0.5</v>
      </c>
      <c r="L4" s="25">
        <f t="shared" ref="L4:L35" ca="1" si="0">L3+K4</f>
        <v>39.25</v>
      </c>
      <c r="N4">
        <v>2</v>
      </c>
      <c r="O4" s="25">
        <v>31.75</v>
      </c>
      <c r="P4" s="72">
        <v>0</v>
      </c>
    </row>
    <row r="5" spans="1:25">
      <c r="A5">
        <v>0</v>
      </c>
      <c r="B5">
        <v>0.1</v>
      </c>
      <c r="C5">
        <f>C4+B5</f>
        <v>0.48</v>
      </c>
      <c r="E5">
        <f>F4</f>
        <v>0.38</v>
      </c>
      <c r="F5">
        <f>E5+B5</f>
        <v>0.48</v>
      </c>
      <c r="G5">
        <f>A5</f>
        <v>0</v>
      </c>
      <c r="I5">
        <v>2</v>
      </c>
      <c r="J5">
        <f t="shared" ref="J5:J68" ca="1" si="1">RAND()</f>
        <v>0.30879332535325366</v>
      </c>
      <c r="K5" s="70">
        <f t="shared" ref="K5:K68" ca="1" si="2">VLOOKUP(J5,$E$3:$G$7,3,TRUE)</f>
        <v>0.5</v>
      </c>
      <c r="L5" s="25">
        <f t="shared" ca="1" si="0"/>
        <v>39.75</v>
      </c>
      <c r="N5">
        <v>3</v>
      </c>
      <c r="O5" s="25">
        <v>51.25</v>
      </c>
      <c r="P5" s="72">
        <v>-0.5</v>
      </c>
      <c r="R5" s="4" t="s">
        <v>47</v>
      </c>
      <c r="S5" s="4" t="s">
        <v>46</v>
      </c>
      <c r="T5" s="4" t="s">
        <v>45</v>
      </c>
      <c r="U5" s="4" t="s">
        <v>52</v>
      </c>
      <c r="V5" s="4"/>
      <c r="W5" s="4"/>
      <c r="X5" s="4"/>
    </row>
    <row r="6" spans="1:25">
      <c r="A6">
        <v>-0.5</v>
      </c>
      <c r="B6">
        <v>0.35</v>
      </c>
      <c r="C6">
        <f>C5+B6</f>
        <v>0.83</v>
      </c>
      <c r="E6">
        <f>F5</f>
        <v>0.48</v>
      </c>
      <c r="F6">
        <f>E6+B6</f>
        <v>0.83</v>
      </c>
      <c r="G6">
        <f>A6</f>
        <v>-0.5</v>
      </c>
      <c r="I6">
        <v>3</v>
      </c>
      <c r="J6">
        <f t="shared" ca="1" si="1"/>
        <v>0.79121741681004754</v>
      </c>
      <c r="K6" s="70">
        <f t="shared" ca="1" si="2"/>
        <v>-0.5</v>
      </c>
      <c r="L6" s="25">
        <f t="shared" ca="1" si="0"/>
        <v>39.25</v>
      </c>
      <c r="N6">
        <v>4</v>
      </c>
      <c r="O6" s="25">
        <v>35.75</v>
      </c>
      <c r="P6" s="72">
        <v>-0.5</v>
      </c>
      <c r="R6">
        <v>-25</v>
      </c>
      <c r="S6">
        <f>COUNTIFS($P$3:$P$102,"&lt;="&amp;R6)</f>
        <v>0</v>
      </c>
      <c r="T6" s="29">
        <f t="shared" ref="T6:T16" si="3">S6/100</f>
        <v>0</v>
      </c>
      <c r="U6" s="28">
        <f>T6</f>
        <v>0</v>
      </c>
    </row>
    <row r="7" spans="1:25">
      <c r="A7">
        <v>-1</v>
      </c>
      <c r="B7">
        <v>0.17</v>
      </c>
      <c r="C7">
        <f>C6+B7</f>
        <v>1</v>
      </c>
      <c r="E7">
        <f>F6</f>
        <v>0.83</v>
      </c>
      <c r="F7">
        <f>E7+B7</f>
        <v>1</v>
      </c>
      <c r="G7">
        <f>A7</f>
        <v>-1</v>
      </c>
      <c r="I7">
        <v>4</v>
      </c>
      <c r="J7">
        <f t="shared" ca="1" si="1"/>
        <v>0.88173715090798888</v>
      </c>
      <c r="K7" s="70">
        <f t="shared" ca="1" si="2"/>
        <v>-1</v>
      </c>
      <c r="L7" s="25">
        <f t="shared" ca="1" si="0"/>
        <v>38.25</v>
      </c>
      <c r="N7">
        <v>5</v>
      </c>
      <c r="O7" s="25">
        <v>32.25</v>
      </c>
      <c r="P7" s="72">
        <v>-1</v>
      </c>
      <c r="R7">
        <v>-20</v>
      </c>
      <c r="S7">
        <f t="shared" ref="S7:S16" si="4">COUNTIFS($P$3:$P$102,"&gt;"&amp;R6,$P$3:$P$102,"&lt;="&amp;R7)</f>
        <v>0</v>
      </c>
      <c r="T7" s="29">
        <f t="shared" si="3"/>
        <v>0</v>
      </c>
      <c r="U7" s="28">
        <f t="shared" ref="U7:U16" si="5">U6+T7</f>
        <v>0</v>
      </c>
    </row>
    <row r="8" spans="1:25">
      <c r="I8">
        <v>5</v>
      </c>
      <c r="J8">
        <f t="shared" ca="1" si="1"/>
        <v>0.73323630928191064</v>
      </c>
      <c r="K8" s="70">
        <f t="shared" ca="1" si="2"/>
        <v>-0.5</v>
      </c>
      <c r="L8" s="25">
        <f t="shared" ca="1" si="0"/>
        <v>37.75</v>
      </c>
      <c r="N8">
        <v>6</v>
      </c>
      <c r="O8" s="25">
        <v>25.75</v>
      </c>
      <c r="P8" s="72">
        <v>0.5</v>
      </c>
      <c r="R8">
        <v>-15</v>
      </c>
      <c r="S8">
        <f t="shared" si="4"/>
        <v>0</v>
      </c>
      <c r="T8" s="29">
        <f t="shared" si="3"/>
        <v>0</v>
      </c>
      <c r="U8" s="28">
        <f t="shared" si="5"/>
        <v>0</v>
      </c>
    </row>
    <row r="9" spans="1:25">
      <c r="I9">
        <v>6</v>
      </c>
      <c r="J9">
        <f t="shared" ca="1" si="1"/>
        <v>0.79536067637436969</v>
      </c>
      <c r="K9" s="70">
        <f t="shared" ca="1" si="2"/>
        <v>-0.5</v>
      </c>
      <c r="L9" s="25">
        <f t="shared" ca="1" si="0"/>
        <v>37.25</v>
      </c>
      <c r="N9">
        <v>7</v>
      </c>
      <c r="O9" s="25">
        <v>37.75</v>
      </c>
      <c r="P9" s="72">
        <v>-0.5</v>
      </c>
      <c r="R9">
        <v>-10</v>
      </c>
      <c r="S9">
        <f t="shared" si="4"/>
        <v>0</v>
      </c>
      <c r="T9" s="29">
        <f t="shared" si="3"/>
        <v>0</v>
      </c>
      <c r="U9" s="28">
        <f t="shared" si="5"/>
        <v>0</v>
      </c>
    </row>
    <row r="10" spans="1:25">
      <c r="I10">
        <v>7</v>
      </c>
      <c r="J10">
        <f t="shared" ca="1" si="1"/>
        <v>0.34000728602012453</v>
      </c>
      <c r="K10" s="70">
        <f t="shared" ca="1" si="2"/>
        <v>0.5</v>
      </c>
      <c r="L10" s="25">
        <f t="shared" ca="1" si="0"/>
        <v>37.75</v>
      </c>
      <c r="N10">
        <v>8</v>
      </c>
      <c r="O10" s="25">
        <v>39.75</v>
      </c>
      <c r="P10" s="72">
        <v>1</v>
      </c>
      <c r="R10">
        <v>-5</v>
      </c>
      <c r="S10">
        <f t="shared" si="4"/>
        <v>0</v>
      </c>
      <c r="T10" s="29">
        <f t="shared" si="3"/>
        <v>0</v>
      </c>
      <c r="U10" s="28">
        <f t="shared" si="5"/>
        <v>0</v>
      </c>
    </row>
    <row r="11" spans="1:25">
      <c r="I11">
        <v>8</v>
      </c>
      <c r="J11">
        <f t="shared" ca="1" si="1"/>
        <v>0.55413849120743119</v>
      </c>
      <c r="K11" s="70">
        <f t="shared" ca="1" si="2"/>
        <v>-0.5</v>
      </c>
      <c r="L11" s="25">
        <f t="shared" ca="1" si="0"/>
        <v>37.25</v>
      </c>
      <c r="N11">
        <v>9</v>
      </c>
      <c r="O11" s="25">
        <v>23.25</v>
      </c>
      <c r="P11" s="72">
        <v>1</v>
      </c>
      <c r="R11">
        <v>0</v>
      </c>
      <c r="S11">
        <f t="shared" si="4"/>
        <v>69</v>
      </c>
      <c r="T11" s="29">
        <f t="shared" si="3"/>
        <v>0.69</v>
      </c>
      <c r="U11" s="28">
        <f t="shared" si="5"/>
        <v>0.69</v>
      </c>
    </row>
    <row r="12" spans="1:25">
      <c r="I12">
        <v>9</v>
      </c>
      <c r="J12">
        <f t="shared" ca="1" si="1"/>
        <v>0.83704424729649196</v>
      </c>
      <c r="K12" s="70">
        <f t="shared" ca="1" si="2"/>
        <v>-1</v>
      </c>
      <c r="L12" s="25">
        <f t="shared" ca="1" si="0"/>
        <v>36.25</v>
      </c>
      <c r="N12">
        <v>10</v>
      </c>
      <c r="O12" s="25">
        <v>35.75</v>
      </c>
      <c r="P12" s="72">
        <v>0</v>
      </c>
      <c r="R12">
        <v>5</v>
      </c>
      <c r="S12">
        <f t="shared" si="4"/>
        <v>31</v>
      </c>
      <c r="T12" s="29">
        <f t="shared" si="3"/>
        <v>0.31</v>
      </c>
      <c r="U12" s="28">
        <f t="shared" si="5"/>
        <v>1</v>
      </c>
    </row>
    <row r="13" spans="1:25">
      <c r="I13">
        <v>10</v>
      </c>
      <c r="J13">
        <f t="shared" ca="1" si="1"/>
        <v>0.9701633512692367</v>
      </c>
      <c r="K13" s="70">
        <f t="shared" ca="1" si="2"/>
        <v>-1</v>
      </c>
      <c r="L13" s="25">
        <f t="shared" ca="1" si="0"/>
        <v>35.25</v>
      </c>
      <c r="N13">
        <v>11</v>
      </c>
      <c r="O13" s="25">
        <v>42.25</v>
      </c>
      <c r="P13" s="72">
        <v>-1</v>
      </c>
      <c r="R13">
        <v>10</v>
      </c>
      <c r="S13">
        <f t="shared" si="4"/>
        <v>0</v>
      </c>
      <c r="T13" s="29">
        <f t="shared" si="3"/>
        <v>0</v>
      </c>
      <c r="U13" s="28">
        <f t="shared" si="5"/>
        <v>1</v>
      </c>
    </row>
    <row r="14" spans="1:25">
      <c r="I14">
        <v>11</v>
      </c>
      <c r="J14">
        <f t="shared" ca="1" si="1"/>
        <v>5.8727840181366786E-2</v>
      </c>
      <c r="K14" s="70">
        <f t="shared" ca="1" si="2"/>
        <v>1</v>
      </c>
      <c r="L14" s="25">
        <f t="shared" ca="1" si="0"/>
        <v>36.25</v>
      </c>
      <c r="N14">
        <v>12</v>
      </c>
      <c r="O14" s="25">
        <v>39.25</v>
      </c>
      <c r="P14" s="72">
        <v>-1</v>
      </c>
      <c r="R14">
        <v>15</v>
      </c>
      <c r="S14">
        <f t="shared" si="4"/>
        <v>0</v>
      </c>
      <c r="T14" s="29">
        <f t="shared" si="3"/>
        <v>0</v>
      </c>
      <c r="U14" s="28">
        <f t="shared" si="5"/>
        <v>1</v>
      </c>
    </row>
    <row r="15" spans="1:25">
      <c r="I15">
        <v>12</v>
      </c>
      <c r="J15">
        <f t="shared" ca="1" si="1"/>
        <v>0.22173502795302968</v>
      </c>
      <c r="K15" s="70">
        <f t="shared" ca="1" si="2"/>
        <v>0.5</v>
      </c>
      <c r="L15" s="25">
        <f t="shared" ca="1" si="0"/>
        <v>36.75</v>
      </c>
      <c r="N15">
        <v>13</v>
      </c>
      <c r="O15" s="25">
        <v>25.75</v>
      </c>
      <c r="P15" s="72">
        <v>-0.5</v>
      </c>
      <c r="R15">
        <v>20</v>
      </c>
      <c r="S15">
        <f t="shared" si="4"/>
        <v>0</v>
      </c>
      <c r="T15" s="29">
        <f t="shared" si="3"/>
        <v>0</v>
      </c>
      <c r="U15" s="28">
        <f t="shared" si="5"/>
        <v>1</v>
      </c>
    </row>
    <row r="16" spans="1:25">
      <c r="I16">
        <v>13</v>
      </c>
      <c r="J16">
        <f t="shared" ca="1" si="1"/>
        <v>0.12859619699895997</v>
      </c>
      <c r="K16" s="70">
        <f t="shared" ca="1" si="2"/>
        <v>1</v>
      </c>
      <c r="L16" s="25">
        <f t="shared" ca="1" si="0"/>
        <v>37.75</v>
      </c>
      <c r="N16">
        <v>14</v>
      </c>
      <c r="O16" s="25">
        <v>39.25</v>
      </c>
      <c r="P16" s="72">
        <v>0.5</v>
      </c>
      <c r="R16">
        <v>25</v>
      </c>
      <c r="S16">
        <f t="shared" si="4"/>
        <v>0</v>
      </c>
      <c r="T16" s="29">
        <f t="shared" si="3"/>
        <v>0</v>
      </c>
      <c r="U16" s="28">
        <f t="shared" si="5"/>
        <v>1</v>
      </c>
    </row>
    <row r="17" spans="9:16">
      <c r="I17">
        <v>14</v>
      </c>
      <c r="J17">
        <f t="shared" ca="1" si="1"/>
        <v>0.29942990750314435</v>
      </c>
      <c r="K17" s="70">
        <f t="shared" ca="1" si="2"/>
        <v>0.5</v>
      </c>
      <c r="L17" s="25">
        <f t="shared" ca="1" si="0"/>
        <v>38.25</v>
      </c>
      <c r="N17">
        <v>15</v>
      </c>
      <c r="O17" s="25">
        <v>31.75</v>
      </c>
      <c r="P17" s="72">
        <v>-1</v>
      </c>
    </row>
    <row r="18" spans="9:16">
      <c r="I18">
        <v>15</v>
      </c>
      <c r="J18">
        <f t="shared" ca="1" si="1"/>
        <v>0.81278367493547266</v>
      </c>
      <c r="K18" s="70">
        <f t="shared" ca="1" si="2"/>
        <v>-0.5</v>
      </c>
      <c r="L18" s="25">
        <f t="shared" ca="1" si="0"/>
        <v>37.75</v>
      </c>
      <c r="N18">
        <v>16</v>
      </c>
      <c r="O18" s="25">
        <v>36.75</v>
      </c>
      <c r="P18" s="72">
        <v>-1</v>
      </c>
    </row>
    <row r="19" spans="9:16">
      <c r="I19">
        <v>16</v>
      </c>
      <c r="J19">
        <f t="shared" ca="1" si="1"/>
        <v>0.2563968915225231</v>
      </c>
      <c r="K19" s="70">
        <f t="shared" ca="1" si="2"/>
        <v>0.5</v>
      </c>
      <c r="L19" s="25">
        <f t="shared" ca="1" si="0"/>
        <v>38.25</v>
      </c>
      <c r="N19">
        <v>17</v>
      </c>
      <c r="O19" s="25">
        <v>37.25</v>
      </c>
      <c r="P19" s="72">
        <v>-1</v>
      </c>
    </row>
    <row r="20" spans="9:16">
      <c r="I20">
        <v>17</v>
      </c>
      <c r="J20">
        <f t="shared" ca="1" si="1"/>
        <v>0.29653097922109628</v>
      </c>
      <c r="K20" s="70">
        <f t="shared" ca="1" si="2"/>
        <v>0.5</v>
      </c>
      <c r="L20" s="25">
        <f t="shared" ca="1" si="0"/>
        <v>38.75</v>
      </c>
      <c r="N20">
        <v>18</v>
      </c>
      <c r="O20" s="25">
        <v>35.75</v>
      </c>
      <c r="P20" s="72">
        <v>-0.5</v>
      </c>
    </row>
    <row r="21" spans="9:16">
      <c r="I21">
        <v>18</v>
      </c>
      <c r="J21">
        <f t="shared" ca="1" si="1"/>
        <v>0.78080935811148811</v>
      </c>
      <c r="K21" s="70">
        <f t="shared" ca="1" si="2"/>
        <v>-0.5</v>
      </c>
      <c r="L21" s="25">
        <f t="shared" ca="1" si="0"/>
        <v>38.25</v>
      </c>
      <c r="N21">
        <v>19</v>
      </c>
      <c r="O21" s="25">
        <v>39.75</v>
      </c>
      <c r="P21" s="72">
        <v>-1</v>
      </c>
    </row>
    <row r="22" spans="9:16">
      <c r="I22">
        <v>19</v>
      </c>
      <c r="J22">
        <f t="shared" ca="1" si="1"/>
        <v>0.43349660379215726</v>
      </c>
      <c r="K22" s="70">
        <f t="shared" ca="1" si="2"/>
        <v>0</v>
      </c>
      <c r="L22" s="25">
        <f t="shared" ca="1" si="0"/>
        <v>38.25</v>
      </c>
      <c r="N22">
        <v>20</v>
      </c>
      <c r="O22" s="25">
        <v>26.75</v>
      </c>
      <c r="P22" s="72">
        <v>-0.5</v>
      </c>
    </row>
    <row r="23" spans="9:16">
      <c r="I23">
        <v>20</v>
      </c>
      <c r="J23">
        <f t="shared" ca="1" si="1"/>
        <v>0.8239052527513453</v>
      </c>
      <c r="K23" s="70">
        <f t="shared" ca="1" si="2"/>
        <v>-0.5</v>
      </c>
      <c r="L23" s="25">
        <f t="shared" ca="1" si="0"/>
        <v>37.75</v>
      </c>
      <c r="N23">
        <v>21</v>
      </c>
      <c r="O23" s="25">
        <v>31.75</v>
      </c>
      <c r="P23" s="72">
        <v>1</v>
      </c>
    </row>
    <row r="24" spans="9:16">
      <c r="I24">
        <v>21</v>
      </c>
      <c r="J24">
        <f t="shared" ca="1" si="1"/>
        <v>0.56145924754654075</v>
      </c>
      <c r="K24" s="70">
        <f t="shared" ca="1" si="2"/>
        <v>-0.5</v>
      </c>
      <c r="L24" s="25">
        <f t="shared" ca="1" si="0"/>
        <v>37.25</v>
      </c>
      <c r="N24">
        <v>22</v>
      </c>
      <c r="O24" s="25">
        <v>27.25</v>
      </c>
      <c r="P24" s="72">
        <v>-0.5</v>
      </c>
    </row>
    <row r="25" spans="9:16">
      <c r="I25">
        <v>22</v>
      </c>
      <c r="J25">
        <f t="shared" ca="1" si="1"/>
        <v>0.88808289373856064</v>
      </c>
      <c r="K25" s="70">
        <f t="shared" ca="1" si="2"/>
        <v>-1</v>
      </c>
      <c r="L25" s="25">
        <f t="shared" ca="1" si="0"/>
        <v>36.25</v>
      </c>
      <c r="N25">
        <v>23</v>
      </c>
      <c r="O25" s="25">
        <v>38.75</v>
      </c>
      <c r="P25" s="72">
        <v>0.5</v>
      </c>
    </row>
    <row r="26" spans="9:16">
      <c r="I26">
        <v>23</v>
      </c>
      <c r="J26">
        <f t="shared" ca="1" si="1"/>
        <v>0.16388543025619762</v>
      </c>
      <c r="K26" s="70">
        <f t="shared" ca="1" si="2"/>
        <v>1</v>
      </c>
      <c r="L26" s="25">
        <f t="shared" ca="1" si="0"/>
        <v>37.25</v>
      </c>
      <c r="N26">
        <v>24</v>
      </c>
      <c r="O26" s="25">
        <v>26.25</v>
      </c>
      <c r="P26" s="72">
        <v>1</v>
      </c>
    </row>
    <row r="27" spans="9:16">
      <c r="I27">
        <v>24</v>
      </c>
      <c r="J27">
        <f t="shared" ca="1" si="1"/>
        <v>0.96382931482317391</v>
      </c>
      <c r="K27" s="70">
        <f t="shared" ca="1" si="2"/>
        <v>-1</v>
      </c>
      <c r="L27" s="25">
        <f t="shared" ca="1" si="0"/>
        <v>36.25</v>
      </c>
      <c r="N27">
        <v>25</v>
      </c>
      <c r="O27" s="25">
        <v>35.75</v>
      </c>
      <c r="P27" s="72">
        <v>0</v>
      </c>
    </row>
    <row r="28" spans="9:16">
      <c r="I28">
        <v>25</v>
      </c>
      <c r="J28">
        <f t="shared" ca="1" si="1"/>
        <v>0.55196112244334272</v>
      </c>
      <c r="K28" s="70">
        <f t="shared" ca="1" si="2"/>
        <v>-0.5</v>
      </c>
      <c r="L28" s="25">
        <f t="shared" ca="1" si="0"/>
        <v>35.75</v>
      </c>
      <c r="N28">
        <v>26</v>
      </c>
      <c r="O28" s="25">
        <v>32.75</v>
      </c>
      <c r="P28" s="72">
        <v>0.5</v>
      </c>
    </row>
    <row r="29" spans="9:16">
      <c r="I29">
        <v>26</v>
      </c>
      <c r="J29">
        <f t="shared" ca="1" si="1"/>
        <v>0.82593926020759367</v>
      </c>
      <c r="K29" s="70">
        <f t="shared" ca="1" si="2"/>
        <v>-0.5</v>
      </c>
      <c r="L29" s="25">
        <f t="shared" ca="1" si="0"/>
        <v>35.25</v>
      </c>
      <c r="N29">
        <v>27</v>
      </c>
      <c r="O29" s="25">
        <v>32.75</v>
      </c>
      <c r="P29" s="72">
        <v>-1</v>
      </c>
    </row>
    <row r="30" spans="9:16">
      <c r="I30">
        <v>27</v>
      </c>
      <c r="J30">
        <f t="shared" ca="1" si="1"/>
        <v>0.481851053894365</v>
      </c>
      <c r="K30" s="70">
        <f t="shared" ca="1" si="2"/>
        <v>-0.5</v>
      </c>
      <c r="L30" s="25">
        <f t="shared" ca="1" si="0"/>
        <v>34.75</v>
      </c>
      <c r="N30">
        <v>28</v>
      </c>
      <c r="O30" s="25">
        <v>31.75</v>
      </c>
      <c r="P30" s="72">
        <v>0.5</v>
      </c>
    </row>
    <row r="31" spans="9:16">
      <c r="I31">
        <v>28</v>
      </c>
      <c r="J31">
        <f t="shared" ca="1" si="1"/>
        <v>0.10492850832416445</v>
      </c>
      <c r="K31" s="70">
        <f t="shared" ca="1" si="2"/>
        <v>1</v>
      </c>
      <c r="L31" s="25">
        <f t="shared" ca="1" si="0"/>
        <v>35.75</v>
      </c>
      <c r="N31">
        <v>29</v>
      </c>
      <c r="O31" s="25">
        <v>45.75</v>
      </c>
      <c r="P31" s="72">
        <v>-0.5</v>
      </c>
    </row>
    <row r="32" spans="9:16">
      <c r="I32">
        <v>29</v>
      </c>
      <c r="J32">
        <f t="shared" ca="1" si="1"/>
        <v>0.26208116226548261</v>
      </c>
      <c r="K32" s="70">
        <f t="shared" ca="1" si="2"/>
        <v>0.5</v>
      </c>
      <c r="L32" s="25">
        <f t="shared" ca="1" si="0"/>
        <v>36.25</v>
      </c>
      <c r="N32">
        <v>30</v>
      </c>
      <c r="O32" s="25">
        <v>46.25</v>
      </c>
      <c r="P32" s="72">
        <v>-0.5</v>
      </c>
    </row>
    <row r="33" spans="9:16">
      <c r="I33">
        <v>30</v>
      </c>
      <c r="J33">
        <f t="shared" ca="1" si="1"/>
        <v>6.2476745362968544E-2</v>
      </c>
      <c r="K33" s="70">
        <f t="shared" ca="1" si="2"/>
        <v>1</v>
      </c>
      <c r="L33" s="25">
        <f t="shared" ca="1" si="0"/>
        <v>37.25</v>
      </c>
      <c r="N33">
        <v>31</v>
      </c>
      <c r="O33" s="25">
        <v>55.75</v>
      </c>
      <c r="P33" s="72">
        <v>0.5</v>
      </c>
    </row>
    <row r="34" spans="9:16">
      <c r="I34">
        <v>31</v>
      </c>
      <c r="J34">
        <f t="shared" ca="1" si="1"/>
        <v>0.9532497042902589</v>
      </c>
      <c r="K34" s="70">
        <f t="shared" ca="1" si="2"/>
        <v>-1</v>
      </c>
      <c r="L34" s="25">
        <f t="shared" ca="1" si="0"/>
        <v>36.25</v>
      </c>
      <c r="N34">
        <v>32</v>
      </c>
      <c r="O34" s="25">
        <v>35.25</v>
      </c>
      <c r="P34" s="72">
        <v>-1</v>
      </c>
    </row>
    <row r="35" spans="9:16">
      <c r="I35">
        <v>32</v>
      </c>
      <c r="J35">
        <f t="shared" ca="1" si="1"/>
        <v>0.4397767022776764</v>
      </c>
      <c r="K35" s="70">
        <f t="shared" ca="1" si="2"/>
        <v>0</v>
      </c>
      <c r="L35" s="25">
        <f t="shared" ca="1" si="0"/>
        <v>36.25</v>
      </c>
      <c r="N35">
        <v>33</v>
      </c>
      <c r="O35" s="25">
        <v>26.25</v>
      </c>
      <c r="P35" s="72">
        <v>1</v>
      </c>
    </row>
    <row r="36" spans="9:16">
      <c r="I36">
        <v>33</v>
      </c>
      <c r="J36">
        <f t="shared" ca="1" si="1"/>
        <v>0.57726746171557985</v>
      </c>
      <c r="K36" s="70">
        <f t="shared" ca="1" si="2"/>
        <v>-0.5</v>
      </c>
      <c r="L36" s="25">
        <f t="shared" ref="L36:L67" ca="1" si="6">L35+K36</f>
        <v>35.75</v>
      </c>
      <c r="N36">
        <v>34</v>
      </c>
      <c r="O36" s="25">
        <v>34.75</v>
      </c>
      <c r="P36" s="72">
        <v>-0.5</v>
      </c>
    </row>
    <row r="37" spans="9:16">
      <c r="I37">
        <v>34</v>
      </c>
      <c r="J37">
        <f t="shared" ca="1" si="1"/>
        <v>0.78498544748837962</v>
      </c>
      <c r="K37" s="70">
        <f t="shared" ca="1" si="2"/>
        <v>-0.5</v>
      </c>
      <c r="L37" s="25">
        <f t="shared" ca="1" si="6"/>
        <v>35.25</v>
      </c>
      <c r="N37">
        <v>35</v>
      </c>
      <c r="O37" s="25">
        <v>31.75</v>
      </c>
      <c r="P37" s="72">
        <v>1</v>
      </c>
    </row>
    <row r="38" spans="9:16">
      <c r="I38">
        <v>35</v>
      </c>
      <c r="J38">
        <f t="shared" ca="1" si="1"/>
        <v>0.67779041155061137</v>
      </c>
      <c r="K38" s="70">
        <f t="shared" ca="1" si="2"/>
        <v>-0.5</v>
      </c>
      <c r="L38" s="25">
        <f t="shared" ca="1" si="6"/>
        <v>34.75</v>
      </c>
      <c r="N38">
        <v>36</v>
      </c>
      <c r="O38" s="25">
        <v>28.75</v>
      </c>
      <c r="P38" s="72">
        <v>0</v>
      </c>
    </row>
    <row r="39" spans="9:16">
      <c r="I39">
        <v>36</v>
      </c>
      <c r="J39">
        <f t="shared" ca="1" si="1"/>
        <v>0.68778588020354359</v>
      </c>
      <c r="K39" s="70">
        <f t="shared" ca="1" si="2"/>
        <v>-0.5</v>
      </c>
      <c r="L39" s="25">
        <f t="shared" ca="1" si="6"/>
        <v>34.25</v>
      </c>
      <c r="N39">
        <v>37</v>
      </c>
      <c r="O39" s="25">
        <v>29.75</v>
      </c>
      <c r="P39" s="72">
        <v>0</v>
      </c>
    </row>
    <row r="40" spans="9:16">
      <c r="I40">
        <v>37</v>
      </c>
      <c r="J40">
        <f t="shared" ca="1" si="1"/>
        <v>0.30918375161862977</v>
      </c>
      <c r="K40" s="70">
        <f t="shared" ca="1" si="2"/>
        <v>0.5</v>
      </c>
      <c r="L40" s="25">
        <f t="shared" ca="1" si="6"/>
        <v>34.75</v>
      </c>
      <c r="N40">
        <v>38</v>
      </c>
      <c r="O40" s="25">
        <v>41.25</v>
      </c>
      <c r="P40" s="72">
        <v>-1</v>
      </c>
    </row>
    <row r="41" spans="9:16">
      <c r="I41">
        <v>38</v>
      </c>
      <c r="J41">
        <f t="shared" ca="1" si="1"/>
        <v>0.76562533371246733</v>
      </c>
      <c r="K41" s="70">
        <f t="shared" ca="1" si="2"/>
        <v>-0.5</v>
      </c>
      <c r="L41" s="25">
        <f t="shared" ca="1" si="6"/>
        <v>34.25</v>
      </c>
      <c r="N41">
        <v>39</v>
      </c>
      <c r="O41" s="25">
        <v>17.25</v>
      </c>
      <c r="P41" s="72">
        <v>-1</v>
      </c>
    </row>
    <row r="42" spans="9:16">
      <c r="I42">
        <v>39</v>
      </c>
      <c r="J42">
        <f t="shared" ca="1" si="1"/>
        <v>5.4193956115361486E-3</v>
      </c>
      <c r="K42" s="70">
        <f t="shared" ca="1" si="2"/>
        <v>1</v>
      </c>
      <c r="L42" s="25">
        <f t="shared" ca="1" si="6"/>
        <v>35.25</v>
      </c>
      <c r="N42">
        <v>40</v>
      </c>
      <c r="O42" s="25">
        <v>48.75</v>
      </c>
      <c r="P42" s="72">
        <v>-0.5</v>
      </c>
    </row>
    <row r="43" spans="9:16">
      <c r="I43">
        <v>40</v>
      </c>
      <c r="J43">
        <f t="shared" ca="1" si="1"/>
        <v>0.76495097186300887</v>
      </c>
      <c r="K43" s="70">
        <f t="shared" ca="1" si="2"/>
        <v>-0.5</v>
      </c>
      <c r="L43" s="25">
        <f t="shared" ca="1" si="6"/>
        <v>34.75</v>
      </c>
      <c r="N43">
        <v>41</v>
      </c>
      <c r="O43" s="25">
        <v>29.25</v>
      </c>
      <c r="P43" s="72">
        <v>1</v>
      </c>
    </row>
    <row r="44" spans="9:16">
      <c r="I44">
        <v>41</v>
      </c>
      <c r="J44">
        <f t="shared" ca="1" si="1"/>
        <v>4.1352202712530151E-4</v>
      </c>
      <c r="K44" s="70">
        <f t="shared" ca="1" si="2"/>
        <v>1</v>
      </c>
      <c r="L44" s="25">
        <f t="shared" ca="1" si="6"/>
        <v>35.75</v>
      </c>
      <c r="N44">
        <v>42</v>
      </c>
      <c r="O44" s="25">
        <v>29.25</v>
      </c>
      <c r="P44" s="72">
        <v>-0.5</v>
      </c>
    </row>
    <row r="45" spans="9:16">
      <c r="I45">
        <v>42</v>
      </c>
      <c r="J45">
        <f t="shared" ca="1" si="1"/>
        <v>0.38914109892101634</v>
      </c>
      <c r="K45" s="70">
        <f t="shared" ca="1" si="2"/>
        <v>0</v>
      </c>
      <c r="L45" s="25">
        <f t="shared" ca="1" si="6"/>
        <v>35.75</v>
      </c>
      <c r="N45">
        <v>43</v>
      </c>
      <c r="O45" s="25">
        <v>34.75</v>
      </c>
      <c r="P45" s="72">
        <v>-0.5</v>
      </c>
    </row>
    <row r="46" spans="9:16">
      <c r="I46">
        <v>43</v>
      </c>
      <c r="J46">
        <f t="shared" ca="1" si="1"/>
        <v>0.3444308440144872</v>
      </c>
      <c r="K46" s="70">
        <f t="shared" ca="1" si="2"/>
        <v>0.5</v>
      </c>
      <c r="L46" s="25">
        <f t="shared" ca="1" si="6"/>
        <v>36.25</v>
      </c>
      <c r="N46">
        <v>44</v>
      </c>
      <c r="O46" s="25">
        <v>35.75</v>
      </c>
      <c r="P46" s="72">
        <v>-0.5</v>
      </c>
    </row>
    <row r="47" spans="9:16">
      <c r="I47">
        <v>44</v>
      </c>
      <c r="J47">
        <f t="shared" ca="1" si="1"/>
        <v>0.64759712249668699</v>
      </c>
      <c r="K47" s="70">
        <f t="shared" ca="1" si="2"/>
        <v>-0.5</v>
      </c>
      <c r="L47" s="25">
        <f t="shared" ca="1" si="6"/>
        <v>35.75</v>
      </c>
      <c r="N47">
        <v>45</v>
      </c>
      <c r="O47" s="25">
        <v>38.75</v>
      </c>
      <c r="P47" s="72">
        <v>1</v>
      </c>
    </row>
    <row r="48" spans="9:16">
      <c r="I48">
        <v>45</v>
      </c>
      <c r="J48">
        <f t="shared" ca="1" si="1"/>
        <v>0.68150953426912741</v>
      </c>
      <c r="K48" s="70">
        <f t="shared" ca="1" si="2"/>
        <v>-0.5</v>
      </c>
      <c r="L48" s="25">
        <f t="shared" ca="1" si="6"/>
        <v>35.25</v>
      </c>
      <c r="N48">
        <v>46</v>
      </c>
      <c r="O48" s="25">
        <v>35.25</v>
      </c>
      <c r="P48" s="72">
        <v>-0.5</v>
      </c>
    </row>
    <row r="49" spans="9:16">
      <c r="I49">
        <v>46</v>
      </c>
      <c r="J49">
        <f t="shared" ca="1" si="1"/>
        <v>0.53909650729208802</v>
      </c>
      <c r="K49" s="70">
        <f t="shared" ca="1" si="2"/>
        <v>-0.5</v>
      </c>
      <c r="L49" s="25">
        <f t="shared" ca="1" si="6"/>
        <v>34.75</v>
      </c>
      <c r="N49">
        <v>47</v>
      </c>
      <c r="O49" s="25">
        <v>26.25</v>
      </c>
      <c r="P49" s="72">
        <v>-0.5</v>
      </c>
    </row>
    <row r="50" spans="9:16">
      <c r="I50">
        <v>47</v>
      </c>
      <c r="J50">
        <f t="shared" ca="1" si="1"/>
        <v>0.16853118484453089</v>
      </c>
      <c r="K50" s="70">
        <f t="shared" ca="1" si="2"/>
        <v>1</v>
      </c>
      <c r="L50" s="25">
        <f t="shared" ca="1" si="6"/>
        <v>35.75</v>
      </c>
      <c r="N50">
        <v>48</v>
      </c>
      <c r="O50" s="25">
        <v>20.75</v>
      </c>
      <c r="P50" s="72">
        <v>-1</v>
      </c>
    </row>
    <row r="51" spans="9:16">
      <c r="I51">
        <v>48</v>
      </c>
      <c r="J51">
        <f t="shared" ca="1" si="1"/>
        <v>0.74147022894762304</v>
      </c>
      <c r="K51" s="70">
        <f t="shared" ca="1" si="2"/>
        <v>-0.5</v>
      </c>
      <c r="L51" s="25">
        <f t="shared" ca="1" si="6"/>
        <v>35.25</v>
      </c>
      <c r="N51">
        <v>49</v>
      </c>
      <c r="O51" s="25">
        <v>24.75</v>
      </c>
      <c r="P51" s="72">
        <v>0.5</v>
      </c>
    </row>
    <row r="52" spans="9:16">
      <c r="I52">
        <v>49</v>
      </c>
      <c r="J52">
        <f t="shared" ca="1" si="1"/>
        <v>0.76506963270444905</v>
      </c>
      <c r="K52" s="70">
        <f t="shared" ca="1" si="2"/>
        <v>-0.5</v>
      </c>
      <c r="L52" s="25">
        <f t="shared" ca="1" si="6"/>
        <v>34.75</v>
      </c>
      <c r="N52">
        <v>50</v>
      </c>
      <c r="O52" s="25">
        <v>46.75</v>
      </c>
      <c r="P52" s="72">
        <v>-0.5</v>
      </c>
    </row>
    <row r="53" spans="9:16">
      <c r="I53">
        <v>50</v>
      </c>
      <c r="J53">
        <f t="shared" ca="1" si="1"/>
        <v>6.9452343000721561E-2</v>
      </c>
      <c r="K53" s="70">
        <f t="shared" ca="1" si="2"/>
        <v>1</v>
      </c>
      <c r="L53" s="25">
        <f t="shared" ca="1" si="6"/>
        <v>35.75</v>
      </c>
      <c r="N53">
        <v>51</v>
      </c>
      <c r="O53" s="25">
        <v>31.75</v>
      </c>
      <c r="P53" s="72">
        <v>-0.5</v>
      </c>
    </row>
    <row r="54" spans="9:16">
      <c r="I54">
        <v>51</v>
      </c>
      <c r="J54">
        <f t="shared" ca="1" si="1"/>
        <v>0.899120093994076</v>
      </c>
      <c r="K54" s="70">
        <f t="shared" ca="1" si="2"/>
        <v>-1</v>
      </c>
      <c r="L54" s="25">
        <f t="shared" ca="1" si="6"/>
        <v>34.75</v>
      </c>
      <c r="N54">
        <v>52</v>
      </c>
      <c r="O54" s="25">
        <v>31.25</v>
      </c>
      <c r="P54" s="72">
        <v>-0.5</v>
      </c>
    </row>
    <row r="55" spans="9:16">
      <c r="I55">
        <v>52</v>
      </c>
      <c r="J55">
        <f t="shared" ca="1" si="1"/>
        <v>0.12665104955831574</v>
      </c>
      <c r="K55" s="70">
        <f t="shared" ca="1" si="2"/>
        <v>1</v>
      </c>
      <c r="L55" s="25">
        <f t="shared" ca="1" si="6"/>
        <v>35.75</v>
      </c>
      <c r="N55">
        <v>53</v>
      </c>
      <c r="O55" s="25">
        <v>26.75</v>
      </c>
      <c r="P55" s="72">
        <v>-1</v>
      </c>
    </row>
    <row r="56" spans="9:16">
      <c r="I56">
        <v>53</v>
      </c>
      <c r="J56">
        <f t="shared" ca="1" si="1"/>
        <v>0.82762725807548099</v>
      </c>
      <c r="K56" s="70">
        <f t="shared" ca="1" si="2"/>
        <v>-0.5</v>
      </c>
      <c r="L56" s="25">
        <f t="shared" ca="1" si="6"/>
        <v>35.25</v>
      </c>
      <c r="N56">
        <v>54</v>
      </c>
      <c r="O56" s="25">
        <v>31.25</v>
      </c>
      <c r="P56" s="72">
        <v>-0.5</v>
      </c>
    </row>
    <row r="57" spans="9:16">
      <c r="I57">
        <v>54</v>
      </c>
      <c r="J57">
        <f t="shared" ca="1" si="1"/>
        <v>0.9590966245429362</v>
      </c>
      <c r="K57" s="70">
        <f t="shared" ca="1" si="2"/>
        <v>-1</v>
      </c>
      <c r="L57" s="25">
        <f t="shared" ca="1" si="6"/>
        <v>34.25</v>
      </c>
      <c r="N57">
        <v>55</v>
      </c>
      <c r="O57" s="25">
        <v>39.75</v>
      </c>
      <c r="P57" s="72">
        <v>1</v>
      </c>
    </row>
    <row r="58" spans="9:16">
      <c r="I58">
        <v>55</v>
      </c>
      <c r="J58">
        <f t="shared" ca="1" si="1"/>
        <v>0.4673629051624103</v>
      </c>
      <c r="K58" s="70">
        <f t="shared" ca="1" si="2"/>
        <v>0</v>
      </c>
      <c r="L58" s="25">
        <f t="shared" ca="1" si="6"/>
        <v>34.25</v>
      </c>
      <c r="N58">
        <v>56</v>
      </c>
      <c r="O58" s="25">
        <v>30.25</v>
      </c>
      <c r="P58" s="72">
        <v>-1</v>
      </c>
    </row>
    <row r="59" spans="9:16">
      <c r="I59">
        <v>56</v>
      </c>
      <c r="J59">
        <f t="shared" ca="1" si="1"/>
        <v>0.56593474639597385</v>
      </c>
      <c r="K59" s="70">
        <f t="shared" ca="1" si="2"/>
        <v>-0.5</v>
      </c>
      <c r="L59" s="25">
        <f t="shared" ca="1" si="6"/>
        <v>33.75</v>
      </c>
      <c r="N59">
        <v>57</v>
      </c>
      <c r="O59" s="25">
        <v>23.75</v>
      </c>
      <c r="P59" s="72">
        <v>-1</v>
      </c>
    </row>
    <row r="60" spans="9:16">
      <c r="I60">
        <v>57</v>
      </c>
      <c r="J60">
        <f t="shared" ca="1" si="1"/>
        <v>0.58154645069169708</v>
      </c>
      <c r="K60" s="70">
        <f t="shared" ca="1" si="2"/>
        <v>-0.5</v>
      </c>
      <c r="L60" s="25">
        <f t="shared" ca="1" si="6"/>
        <v>33.25</v>
      </c>
      <c r="N60">
        <v>58</v>
      </c>
      <c r="O60" s="25">
        <v>36.25</v>
      </c>
      <c r="P60" s="72">
        <v>-0.5</v>
      </c>
    </row>
    <row r="61" spans="9:16">
      <c r="I61">
        <v>58</v>
      </c>
      <c r="J61">
        <f t="shared" ca="1" si="1"/>
        <v>2.1076896936630396E-3</v>
      </c>
      <c r="K61" s="70">
        <f t="shared" ca="1" si="2"/>
        <v>1</v>
      </c>
      <c r="L61" s="25">
        <f t="shared" ca="1" si="6"/>
        <v>34.25</v>
      </c>
      <c r="N61">
        <v>59</v>
      </c>
      <c r="O61" s="25">
        <v>36.25</v>
      </c>
      <c r="P61" s="72">
        <v>-1</v>
      </c>
    </row>
    <row r="62" spans="9:16">
      <c r="I62">
        <v>59</v>
      </c>
      <c r="J62">
        <f t="shared" ca="1" si="1"/>
        <v>0.91369492499448879</v>
      </c>
      <c r="K62" s="70">
        <f t="shared" ca="1" si="2"/>
        <v>-1</v>
      </c>
      <c r="L62" s="25">
        <f t="shared" ca="1" si="6"/>
        <v>33.25</v>
      </c>
      <c r="N62">
        <v>60</v>
      </c>
      <c r="O62" s="25">
        <v>46.75</v>
      </c>
      <c r="P62" s="72">
        <v>1</v>
      </c>
    </row>
    <row r="63" spans="9:16">
      <c r="I63">
        <v>60</v>
      </c>
      <c r="J63">
        <f t="shared" ca="1" si="1"/>
        <v>0.76713092074505296</v>
      </c>
      <c r="K63" s="70">
        <f t="shared" ca="1" si="2"/>
        <v>-0.5</v>
      </c>
      <c r="L63" s="25">
        <f t="shared" ca="1" si="6"/>
        <v>32.75</v>
      </c>
      <c r="N63">
        <v>61</v>
      </c>
      <c r="O63" s="25">
        <v>29.25</v>
      </c>
      <c r="P63" s="72">
        <v>-0.5</v>
      </c>
    </row>
    <row r="64" spans="9:16">
      <c r="I64">
        <v>61</v>
      </c>
      <c r="J64">
        <f t="shared" ca="1" si="1"/>
        <v>0.32176551330033587</v>
      </c>
      <c r="K64" s="70">
        <f t="shared" ca="1" si="2"/>
        <v>0.5</v>
      </c>
      <c r="L64" s="25">
        <f t="shared" ca="1" si="6"/>
        <v>33.25</v>
      </c>
      <c r="N64">
        <v>62</v>
      </c>
      <c r="O64" s="25">
        <v>24.75</v>
      </c>
      <c r="P64" s="72">
        <v>-0.5</v>
      </c>
    </row>
    <row r="65" spans="9:16">
      <c r="I65">
        <v>62</v>
      </c>
      <c r="J65">
        <f t="shared" ca="1" si="1"/>
        <v>0.52409134802997948</v>
      </c>
      <c r="K65" s="70">
        <f t="shared" ca="1" si="2"/>
        <v>-0.5</v>
      </c>
      <c r="L65" s="25">
        <f t="shared" ca="1" si="6"/>
        <v>32.75</v>
      </c>
      <c r="N65">
        <v>63</v>
      </c>
      <c r="O65" s="25">
        <v>35.25</v>
      </c>
      <c r="P65" s="72">
        <v>1</v>
      </c>
    </row>
    <row r="66" spans="9:16">
      <c r="I66">
        <v>63</v>
      </c>
      <c r="J66">
        <f t="shared" ca="1" si="1"/>
        <v>0.79728468839880484</v>
      </c>
      <c r="K66" s="70">
        <f t="shared" ca="1" si="2"/>
        <v>-0.5</v>
      </c>
      <c r="L66" s="25">
        <f t="shared" ca="1" si="6"/>
        <v>32.25</v>
      </c>
      <c r="N66">
        <v>64</v>
      </c>
      <c r="O66" s="25">
        <v>31.75</v>
      </c>
      <c r="P66" s="72">
        <v>0.5</v>
      </c>
    </row>
    <row r="67" spans="9:16">
      <c r="I67">
        <v>64</v>
      </c>
      <c r="J67">
        <f t="shared" ca="1" si="1"/>
        <v>0.71167100893578383</v>
      </c>
      <c r="K67" s="70">
        <f t="shared" ca="1" si="2"/>
        <v>-0.5</v>
      </c>
      <c r="L67" s="25">
        <f t="shared" ca="1" si="6"/>
        <v>31.75</v>
      </c>
      <c r="N67">
        <v>65</v>
      </c>
      <c r="O67" s="25">
        <v>23.75</v>
      </c>
      <c r="P67" s="72">
        <v>-1</v>
      </c>
    </row>
    <row r="68" spans="9:16">
      <c r="I68">
        <v>65</v>
      </c>
      <c r="J68">
        <f t="shared" ca="1" si="1"/>
        <v>0.5998567828460124</v>
      </c>
      <c r="K68" s="70">
        <f t="shared" ca="1" si="2"/>
        <v>-0.5</v>
      </c>
      <c r="L68" s="25">
        <f t="shared" ref="L68:L93" ca="1" si="7">L67+K68</f>
        <v>31.25</v>
      </c>
      <c r="N68">
        <v>66</v>
      </c>
      <c r="O68" s="25">
        <v>28.25</v>
      </c>
      <c r="P68" s="72">
        <v>1</v>
      </c>
    </row>
    <row r="69" spans="9:16">
      <c r="I69">
        <v>66</v>
      </c>
      <c r="J69">
        <f t="shared" ref="J69:J94" ca="1" si="8">RAND()</f>
        <v>4.1005380198922303E-2</v>
      </c>
      <c r="K69" s="70">
        <f t="shared" ref="K69:K94" ca="1" si="9">VLOOKUP(J69,$E$3:$G$7,3,TRUE)</f>
        <v>1</v>
      </c>
      <c r="L69" s="25">
        <f t="shared" ca="1" si="7"/>
        <v>32.25</v>
      </c>
      <c r="N69">
        <v>67</v>
      </c>
      <c r="O69" s="25">
        <v>27.25</v>
      </c>
      <c r="P69" s="72">
        <v>-0.5</v>
      </c>
    </row>
    <row r="70" spans="9:16">
      <c r="I70">
        <v>67</v>
      </c>
      <c r="J70">
        <f t="shared" ca="1" si="8"/>
        <v>0.62809673399349863</v>
      </c>
      <c r="K70" s="70">
        <f t="shared" ca="1" si="9"/>
        <v>-0.5</v>
      </c>
      <c r="L70" s="25">
        <f t="shared" ca="1" si="7"/>
        <v>31.75</v>
      </c>
      <c r="N70">
        <v>68</v>
      </c>
      <c r="O70" s="25">
        <v>33.75</v>
      </c>
      <c r="P70" s="72">
        <v>-1</v>
      </c>
    </row>
    <row r="71" spans="9:16">
      <c r="I71">
        <v>68</v>
      </c>
      <c r="J71">
        <f t="shared" ca="1" si="8"/>
        <v>0.67875000484849102</v>
      </c>
      <c r="K71" s="70">
        <f t="shared" ca="1" si="9"/>
        <v>-0.5</v>
      </c>
      <c r="L71" s="25">
        <f t="shared" ca="1" si="7"/>
        <v>31.25</v>
      </c>
      <c r="N71">
        <v>69</v>
      </c>
      <c r="O71" s="25">
        <v>27.75</v>
      </c>
      <c r="P71" s="72">
        <v>-1</v>
      </c>
    </row>
    <row r="72" spans="9:16">
      <c r="I72">
        <v>69</v>
      </c>
      <c r="J72">
        <f t="shared" ca="1" si="8"/>
        <v>0.94143892560826536</v>
      </c>
      <c r="K72" s="70">
        <f t="shared" ca="1" si="9"/>
        <v>-1</v>
      </c>
      <c r="L72" s="25">
        <f t="shared" ca="1" si="7"/>
        <v>30.25</v>
      </c>
      <c r="N72">
        <v>70</v>
      </c>
      <c r="O72" s="25">
        <v>35.25</v>
      </c>
      <c r="P72" s="72">
        <v>1</v>
      </c>
    </row>
    <row r="73" spans="9:16">
      <c r="I73">
        <v>70</v>
      </c>
      <c r="J73">
        <f t="shared" ca="1" si="8"/>
        <v>0.35468719451658093</v>
      </c>
      <c r="K73" s="70">
        <f t="shared" ca="1" si="9"/>
        <v>0.5</v>
      </c>
      <c r="L73" s="25">
        <f t="shared" ca="1" si="7"/>
        <v>30.75</v>
      </c>
      <c r="N73">
        <v>71</v>
      </c>
      <c r="O73" s="25">
        <v>45.25</v>
      </c>
      <c r="P73" s="72">
        <v>-0.5</v>
      </c>
    </row>
    <row r="74" spans="9:16">
      <c r="I74">
        <v>71</v>
      </c>
      <c r="J74">
        <f t="shared" ca="1" si="8"/>
        <v>0.2018873856477349</v>
      </c>
      <c r="K74" s="70">
        <f t="shared" ca="1" si="9"/>
        <v>1</v>
      </c>
      <c r="L74" s="25">
        <f t="shared" ca="1" si="7"/>
        <v>31.75</v>
      </c>
      <c r="N74">
        <v>72</v>
      </c>
      <c r="O74" s="25">
        <v>32.25</v>
      </c>
      <c r="P74" s="72">
        <v>-1</v>
      </c>
    </row>
    <row r="75" spans="9:16">
      <c r="I75">
        <v>72</v>
      </c>
      <c r="J75">
        <f t="shared" ca="1" si="8"/>
        <v>0.96777247869834404</v>
      </c>
      <c r="K75" s="70">
        <f t="shared" ca="1" si="9"/>
        <v>-1</v>
      </c>
      <c r="L75" s="25">
        <f t="shared" ca="1" si="7"/>
        <v>30.75</v>
      </c>
      <c r="N75">
        <v>73</v>
      </c>
      <c r="O75" s="25">
        <v>46.75</v>
      </c>
      <c r="P75" s="72">
        <v>0.5</v>
      </c>
    </row>
    <row r="76" spans="9:16">
      <c r="I76">
        <v>73</v>
      </c>
      <c r="J76">
        <f t="shared" ca="1" si="8"/>
        <v>0.48025337009244462</v>
      </c>
      <c r="K76" s="70">
        <f t="shared" ca="1" si="9"/>
        <v>-0.5</v>
      </c>
      <c r="L76" s="25">
        <f t="shared" ca="1" si="7"/>
        <v>30.25</v>
      </c>
      <c r="N76">
        <v>74</v>
      </c>
      <c r="O76" s="25">
        <v>40.25</v>
      </c>
      <c r="P76" s="72">
        <v>0</v>
      </c>
    </row>
    <row r="77" spans="9:16">
      <c r="I77">
        <v>74</v>
      </c>
      <c r="J77">
        <f t="shared" ca="1" si="8"/>
        <v>0.61090897207366868</v>
      </c>
      <c r="K77" s="70">
        <f t="shared" ca="1" si="9"/>
        <v>-0.5</v>
      </c>
      <c r="L77" s="25">
        <f t="shared" ca="1" si="7"/>
        <v>29.75</v>
      </c>
      <c r="N77">
        <v>75</v>
      </c>
      <c r="O77" s="25">
        <v>35.25</v>
      </c>
      <c r="P77" s="72">
        <v>-1</v>
      </c>
    </row>
    <row r="78" spans="9:16">
      <c r="I78">
        <v>75</v>
      </c>
      <c r="J78">
        <f t="shared" ca="1" si="8"/>
        <v>0.37538755293810144</v>
      </c>
      <c r="K78" s="70">
        <f t="shared" ca="1" si="9"/>
        <v>0.5</v>
      </c>
      <c r="L78" s="25">
        <f t="shared" ca="1" si="7"/>
        <v>30.25</v>
      </c>
      <c r="N78">
        <v>76</v>
      </c>
      <c r="O78" s="25">
        <v>28.75</v>
      </c>
      <c r="P78" s="72">
        <v>0.5</v>
      </c>
    </row>
    <row r="79" spans="9:16">
      <c r="I79">
        <v>76</v>
      </c>
      <c r="J79">
        <f t="shared" ca="1" si="8"/>
        <v>0.7016321355611852</v>
      </c>
      <c r="K79" s="70">
        <f t="shared" ca="1" si="9"/>
        <v>-0.5</v>
      </c>
      <c r="L79" s="25">
        <f t="shared" ca="1" si="7"/>
        <v>29.75</v>
      </c>
      <c r="N79">
        <v>77</v>
      </c>
      <c r="O79" s="25">
        <v>42.75</v>
      </c>
      <c r="P79" s="72">
        <v>-0.5</v>
      </c>
    </row>
    <row r="80" spans="9:16">
      <c r="I80">
        <v>77</v>
      </c>
      <c r="J80">
        <f t="shared" ca="1" si="8"/>
        <v>0.75390196488932204</v>
      </c>
      <c r="K80" s="70">
        <f t="shared" ca="1" si="9"/>
        <v>-0.5</v>
      </c>
      <c r="L80" s="25">
        <f t="shared" ca="1" si="7"/>
        <v>29.25</v>
      </c>
      <c r="N80">
        <v>78</v>
      </c>
      <c r="O80" s="25">
        <v>30.75</v>
      </c>
      <c r="P80" s="72">
        <v>-1</v>
      </c>
    </row>
    <row r="81" spans="9:16">
      <c r="I81">
        <v>78</v>
      </c>
      <c r="J81">
        <f t="shared" ca="1" si="8"/>
        <v>0.67776714585198561</v>
      </c>
      <c r="K81" s="70">
        <f t="shared" ca="1" si="9"/>
        <v>-0.5</v>
      </c>
      <c r="L81" s="25">
        <f t="shared" ca="1" si="7"/>
        <v>28.75</v>
      </c>
      <c r="N81">
        <v>79</v>
      </c>
      <c r="O81" s="25">
        <v>39.75</v>
      </c>
      <c r="P81" s="72">
        <v>-1</v>
      </c>
    </row>
    <row r="82" spans="9:16">
      <c r="I82">
        <v>79</v>
      </c>
      <c r="J82">
        <f t="shared" ca="1" si="8"/>
        <v>4.5068436812071955E-2</v>
      </c>
      <c r="K82" s="70">
        <f t="shared" ca="1" si="9"/>
        <v>1</v>
      </c>
      <c r="L82" s="25">
        <f t="shared" ca="1" si="7"/>
        <v>29.75</v>
      </c>
      <c r="N82">
        <v>80</v>
      </c>
      <c r="O82" s="25">
        <v>31.25</v>
      </c>
      <c r="P82" s="72">
        <v>0</v>
      </c>
    </row>
    <row r="83" spans="9:16">
      <c r="I83">
        <v>80</v>
      </c>
      <c r="J83">
        <f t="shared" ca="1" si="8"/>
        <v>0.50270117467178099</v>
      </c>
      <c r="K83" s="70">
        <f t="shared" ca="1" si="9"/>
        <v>-0.5</v>
      </c>
      <c r="L83" s="25">
        <f t="shared" ca="1" si="7"/>
        <v>29.25</v>
      </c>
      <c r="N83">
        <v>81</v>
      </c>
      <c r="O83" s="25">
        <v>26.75</v>
      </c>
      <c r="P83" s="72">
        <v>0</v>
      </c>
    </row>
    <row r="84" spans="9:16">
      <c r="I84">
        <v>81</v>
      </c>
      <c r="J84">
        <f t="shared" ca="1" si="8"/>
        <v>3.1222830211178998E-2</v>
      </c>
      <c r="K84" s="70">
        <f t="shared" ca="1" si="9"/>
        <v>1</v>
      </c>
      <c r="L84" s="25">
        <f t="shared" ca="1" si="7"/>
        <v>30.25</v>
      </c>
      <c r="N84">
        <v>82</v>
      </c>
      <c r="O84" s="25">
        <v>37.25</v>
      </c>
      <c r="P84" s="72">
        <v>0.5</v>
      </c>
    </row>
    <row r="85" spans="9:16">
      <c r="I85">
        <v>82</v>
      </c>
      <c r="J85">
        <f t="shared" ca="1" si="8"/>
        <v>0.7519574676295544</v>
      </c>
      <c r="K85" s="70">
        <f t="shared" ca="1" si="9"/>
        <v>-0.5</v>
      </c>
      <c r="L85" s="25">
        <f t="shared" ca="1" si="7"/>
        <v>29.75</v>
      </c>
      <c r="N85">
        <v>83</v>
      </c>
      <c r="O85" s="25">
        <v>29.75</v>
      </c>
      <c r="P85" s="72">
        <v>0.5</v>
      </c>
    </row>
    <row r="86" spans="9:16">
      <c r="I86">
        <v>83</v>
      </c>
      <c r="J86">
        <f t="shared" ca="1" si="8"/>
        <v>0.2979114510359675</v>
      </c>
      <c r="K86" s="70">
        <f t="shared" ca="1" si="9"/>
        <v>0.5</v>
      </c>
      <c r="L86" s="25">
        <f t="shared" ca="1" si="7"/>
        <v>30.25</v>
      </c>
      <c r="N86">
        <v>84</v>
      </c>
      <c r="O86" s="25">
        <v>27.75</v>
      </c>
      <c r="P86" s="72">
        <v>-0.5</v>
      </c>
    </row>
    <row r="87" spans="9:16">
      <c r="I87">
        <v>84</v>
      </c>
      <c r="J87">
        <f t="shared" ca="1" si="8"/>
        <v>0.12716469367647687</v>
      </c>
      <c r="K87" s="70">
        <f t="shared" ca="1" si="9"/>
        <v>1</v>
      </c>
      <c r="L87" s="25">
        <f t="shared" ca="1" si="7"/>
        <v>31.25</v>
      </c>
      <c r="N87">
        <v>85</v>
      </c>
      <c r="O87" s="25">
        <v>37.75</v>
      </c>
      <c r="P87" s="72">
        <v>-1</v>
      </c>
    </row>
    <row r="88" spans="9:16">
      <c r="I88">
        <v>85</v>
      </c>
      <c r="J88">
        <f t="shared" ca="1" si="8"/>
        <v>0.28525899652645703</v>
      </c>
      <c r="K88" s="70">
        <f t="shared" ca="1" si="9"/>
        <v>0.5</v>
      </c>
      <c r="L88" s="25">
        <f t="shared" ca="1" si="7"/>
        <v>31.75</v>
      </c>
      <c r="N88">
        <v>86</v>
      </c>
      <c r="O88" s="25">
        <v>30.25</v>
      </c>
      <c r="P88" s="72">
        <v>-0.5</v>
      </c>
    </row>
    <row r="89" spans="9:16">
      <c r="I89">
        <v>86</v>
      </c>
      <c r="J89">
        <f t="shared" ca="1" si="8"/>
        <v>0.71997468459117742</v>
      </c>
      <c r="K89" s="70">
        <f t="shared" ca="1" si="9"/>
        <v>-0.5</v>
      </c>
      <c r="L89" s="25">
        <f t="shared" ca="1" si="7"/>
        <v>31.25</v>
      </c>
      <c r="N89">
        <v>87</v>
      </c>
      <c r="O89" s="25">
        <v>24.25</v>
      </c>
      <c r="P89" s="72">
        <v>0.5</v>
      </c>
    </row>
    <row r="90" spans="9:16">
      <c r="I90">
        <v>87</v>
      </c>
      <c r="J90">
        <f t="shared" ca="1" si="8"/>
        <v>8.9489492382094804E-2</v>
      </c>
      <c r="K90" s="70">
        <f t="shared" ca="1" si="9"/>
        <v>1</v>
      </c>
      <c r="L90" s="25">
        <f t="shared" ca="1" si="7"/>
        <v>32.25</v>
      </c>
      <c r="N90">
        <v>88</v>
      </c>
      <c r="O90" s="25">
        <v>33.25</v>
      </c>
      <c r="P90" s="72">
        <v>0.5</v>
      </c>
    </row>
    <row r="91" spans="9:16">
      <c r="I91">
        <v>88</v>
      </c>
      <c r="J91">
        <f t="shared" ca="1" si="8"/>
        <v>0.78892943914827052</v>
      </c>
      <c r="K91" s="70">
        <f t="shared" ca="1" si="9"/>
        <v>-0.5</v>
      </c>
      <c r="L91" s="25">
        <f t="shared" ca="1" si="7"/>
        <v>31.75</v>
      </c>
      <c r="N91">
        <v>89</v>
      </c>
      <c r="O91" s="25">
        <v>40.25</v>
      </c>
      <c r="P91" s="72">
        <v>0.5</v>
      </c>
    </row>
    <row r="92" spans="9:16">
      <c r="I92">
        <v>89</v>
      </c>
      <c r="J92">
        <f t="shared" ca="1" si="8"/>
        <v>0.35989860382902616</v>
      </c>
      <c r="K92" s="70">
        <f t="shared" ca="1" si="9"/>
        <v>0.5</v>
      </c>
      <c r="L92" s="25">
        <f t="shared" ca="1" si="7"/>
        <v>32.25</v>
      </c>
      <c r="N92">
        <v>90</v>
      </c>
      <c r="O92" s="25">
        <v>38.75</v>
      </c>
      <c r="P92" s="72">
        <v>-1</v>
      </c>
    </row>
    <row r="93" spans="9:16">
      <c r="I93">
        <v>90</v>
      </c>
      <c r="J93">
        <f t="shared" ca="1" si="8"/>
        <v>0.2172249429666907</v>
      </c>
      <c r="K93" s="70">
        <f t="shared" ca="1" si="9"/>
        <v>0.5</v>
      </c>
      <c r="L93" s="27">
        <f t="shared" ca="1" si="7"/>
        <v>32.75</v>
      </c>
      <c r="N93">
        <v>91</v>
      </c>
      <c r="O93" s="25">
        <v>33.25</v>
      </c>
      <c r="P93" s="72">
        <v>-0.5</v>
      </c>
    </row>
    <row r="94" spans="9:16">
      <c r="I94" s="26" t="s">
        <v>51</v>
      </c>
      <c r="J94">
        <f t="shared" ca="1" si="8"/>
        <v>0.93530772093623216</v>
      </c>
      <c r="K94" s="70">
        <f t="shared" ca="1" si="9"/>
        <v>-1</v>
      </c>
      <c r="N94">
        <v>92</v>
      </c>
      <c r="O94" s="25">
        <v>25.75</v>
      </c>
      <c r="P94" s="72">
        <v>-0.5</v>
      </c>
    </row>
    <row r="95" spans="9:16">
      <c r="N95">
        <v>93</v>
      </c>
      <c r="O95" s="25">
        <v>34.75</v>
      </c>
      <c r="P95" s="72">
        <v>-0.5</v>
      </c>
    </row>
    <row r="96" spans="9:16">
      <c r="N96">
        <v>94</v>
      </c>
      <c r="O96" s="25">
        <v>32.75</v>
      </c>
      <c r="P96" s="72">
        <v>-1</v>
      </c>
    </row>
    <row r="97" spans="14:16">
      <c r="N97">
        <v>95</v>
      </c>
      <c r="O97" s="25">
        <v>40.75</v>
      </c>
      <c r="P97" s="72">
        <v>-0.5</v>
      </c>
    </row>
    <row r="98" spans="14:16">
      <c r="N98">
        <v>96</v>
      </c>
      <c r="O98" s="25">
        <v>36.75</v>
      </c>
      <c r="P98" s="72">
        <v>1</v>
      </c>
    </row>
    <row r="99" spans="14:16">
      <c r="N99">
        <v>97</v>
      </c>
      <c r="O99" s="25">
        <v>43.25</v>
      </c>
      <c r="P99" s="72">
        <v>0</v>
      </c>
    </row>
    <row r="100" spans="14:16">
      <c r="N100">
        <v>98</v>
      </c>
      <c r="O100" s="25">
        <v>41.75</v>
      </c>
      <c r="P100" s="72">
        <v>1</v>
      </c>
    </row>
    <row r="101" spans="14:16">
      <c r="N101">
        <v>99</v>
      </c>
      <c r="O101" s="25">
        <v>37.25</v>
      </c>
      <c r="P101" s="72">
        <v>-1</v>
      </c>
    </row>
    <row r="102" spans="14:16">
      <c r="N102">
        <v>100</v>
      </c>
      <c r="O102" s="25">
        <v>25.75</v>
      </c>
      <c r="P102" s="72">
        <v>0.5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27E2-FA68-4639-9B39-CDAF22F915A0}">
  <sheetPr>
    <pageSetUpPr fitToPage="1"/>
  </sheetPr>
  <dimension ref="A1:IU88"/>
  <sheetViews>
    <sheetView workbookViewId="0">
      <pane xSplit="1" ySplit="1" topLeftCell="B2" activePane="bottomRight" state="frozen"/>
      <selection activeCell="G37" sqref="G37"/>
      <selection pane="topRight" activeCell="G37" sqref="G37"/>
      <selection pane="bottomLeft" activeCell="G37" sqref="G37"/>
      <selection pane="bottomRight" activeCell="D3" sqref="D3"/>
    </sheetView>
  </sheetViews>
  <sheetFormatPr defaultColWidth="16.44140625" defaultRowHeight="19.95" customHeight="1"/>
  <cols>
    <col min="1" max="1" width="11.33203125" style="34" bestFit="1" customWidth="1"/>
    <col min="2" max="2" width="8.109375" style="34" customWidth="1"/>
    <col min="3" max="3" width="7.44140625" style="35" bestFit="1" customWidth="1"/>
    <col min="4" max="4" width="8.5546875" style="35" customWidth="1"/>
    <col min="5" max="5" width="16.44140625" style="35" customWidth="1"/>
    <col min="6" max="6" width="7.44140625" style="35" bestFit="1" customWidth="1"/>
    <col min="7" max="7" width="7.5546875" style="35" bestFit="1" customWidth="1"/>
    <col min="8" max="8" width="11.33203125" style="34" bestFit="1" customWidth="1"/>
    <col min="9" max="255" width="16.44140625" style="34" customWidth="1"/>
    <col min="256" max="16384" width="16.44140625" style="33"/>
  </cols>
  <sheetData>
    <row r="1" spans="1:11" ht="32.4" customHeight="1">
      <c r="A1" s="38" t="s">
        <v>88</v>
      </c>
      <c r="B1" s="38" t="s">
        <v>92</v>
      </c>
      <c r="C1" s="40" t="s">
        <v>91</v>
      </c>
      <c r="D1" s="40" t="s">
        <v>90</v>
      </c>
      <c r="E1" s="40"/>
      <c r="F1" s="61" t="s">
        <v>58</v>
      </c>
      <c r="G1" s="61"/>
      <c r="H1" s="39" t="s">
        <v>88</v>
      </c>
      <c r="I1" s="33"/>
      <c r="J1" s="33"/>
      <c r="K1" s="33"/>
    </row>
    <row r="2" spans="1:11" ht="20.100000000000001" customHeight="1">
      <c r="A2" s="34">
        <v>1961</v>
      </c>
      <c r="B2" s="34">
        <v>7</v>
      </c>
      <c r="C2" s="35">
        <f t="shared" ref="C2:C33" si="0">B2/SUM($B$2:$B$88)</f>
        <v>6.8272700672973759E-4</v>
      </c>
      <c r="D2" s="35">
        <f>C2</f>
        <v>6.8272700672973759E-4</v>
      </c>
      <c r="F2" s="35">
        <v>0</v>
      </c>
      <c r="G2" s="35">
        <f t="shared" ref="G2:G33" si="1">D2</f>
        <v>6.8272700672973759E-4</v>
      </c>
      <c r="H2" s="34">
        <v>1961</v>
      </c>
      <c r="I2" s="33"/>
      <c r="J2" s="38" t="s">
        <v>89</v>
      </c>
      <c r="K2" s="38" t="s">
        <v>88</v>
      </c>
    </row>
    <row r="3" spans="1:11" ht="32.1" customHeight="1">
      <c r="A3" s="34">
        <v>1962</v>
      </c>
      <c r="B3" s="34">
        <v>15</v>
      </c>
      <c r="C3" s="35">
        <f t="shared" si="0"/>
        <v>1.4629864429922949E-3</v>
      </c>
      <c r="D3" s="35">
        <f t="shared" ref="D3:D34" si="2">D2+C3</f>
        <v>2.1457134497220327E-3</v>
      </c>
      <c r="F3" s="35">
        <f t="shared" ref="F3:F34" si="3">G2</f>
        <v>6.8272700672973759E-4</v>
      </c>
      <c r="G3" s="35">
        <f t="shared" si="1"/>
        <v>2.1457134497220327E-3</v>
      </c>
      <c r="H3" s="34">
        <v>1962</v>
      </c>
      <c r="I3" s="33"/>
      <c r="J3" s="34">
        <f ca="1">RAND()</f>
        <v>0.89408224137256065</v>
      </c>
      <c r="K3" s="37" t="str">
        <f ca="1">VLOOKUP(J3,F2:H88,3,TRUE)</f>
        <v>2018 concert sampler</v>
      </c>
    </row>
    <row r="4" spans="1:11" ht="20.100000000000001" customHeight="1">
      <c r="A4" s="34">
        <v>1963</v>
      </c>
      <c r="B4" s="34">
        <v>16</v>
      </c>
      <c r="C4" s="35">
        <f t="shared" si="0"/>
        <v>1.5605188725251145E-3</v>
      </c>
      <c r="D4" s="35">
        <f t="shared" si="2"/>
        <v>3.7062323222471472E-3</v>
      </c>
      <c r="F4" s="35">
        <f t="shared" si="3"/>
        <v>2.1457134497220327E-3</v>
      </c>
      <c r="G4" s="35">
        <f t="shared" si="1"/>
        <v>3.7062323222471472E-3</v>
      </c>
      <c r="H4" s="34">
        <v>1963</v>
      </c>
      <c r="I4" s="33"/>
      <c r="J4" s="33"/>
      <c r="K4" s="33"/>
    </row>
    <row r="5" spans="1:11" ht="20.100000000000001" customHeight="1">
      <c r="A5" s="34">
        <v>1964</v>
      </c>
      <c r="B5" s="34">
        <v>27</v>
      </c>
      <c r="C5" s="35">
        <f t="shared" si="0"/>
        <v>2.6333755973861309E-3</v>
      </c>
      <c r="D5" s="35">
        <f t="shared" si="2"/>
        <v>6.3396079196332781E-3</v>
      </c>
      <c r="F5" s="35">
        <f t="shared" si="3"/>
        <v>3.7062323222471472E-3</v>
      </c>
      <c r="G5" s="35">
        <f t="shared" si="1"/>
        <v>6.3396079196332781E-3</v>
      </c>
      <c r="H5" s="34">
        <v>1964</v>
      </c>
      <c r="I5" s="33"/>
      <c r="J5" s="33"/>
      <c r="K5" s="33"/>
    </row>
    <row r="6" spans="1:11" ht="20.100000000000001" customHeight="1">
      <c r="A6" s="34">
        <v>1965</v>
      </c>
      <c r="B6" s="34">
        <v>27</v>
      </c>
      <c r="C6" s="35">
        <f t="shared" si="0"/>
        <v>2.6333755973861309E-3</v>
      </c>
      <c r="D6" s="35">
        <f t="shared" si="2"/>
        <v>8.9729835170194085E-3</v>
      </c>
      <c r="F6" s="35">
        <f t="shared" si="3"/>
        <v>6.3396079196332781E-3</v>
      </c>
      <c r="G6" s="35">
        <f t="shared" si="1"/>
        <v>8.9729835170194085E-3</v>
      </c>
      <c r="H6" s="34">
        <v>1965</v>
      </c>
      <c r="I6" s="33"/>
      <c r="J6" s="33"/>
      <c r="K6" s="33"/>
    </row>
    <row r="7" spans="1:11" ht="20.100000000000001" customHeight="1">
      <c r="A7" s="34">
        <v>1966</v>
      </c>
      <c r="B7" s="34">
        <v>28</v>
      </c>
      <c r="C7" s="35">
        <f t="shared" si="0"/>
        <v>2.7309080269189503E-3</v>
      </c>
      <c r="D7" s="35">
        <f t="shared" si="2"/>
        <v>1.1703891543938359E-2</v>
      </c>
      <c r="F7" s="35">
        <f t="shared" si="3"/>
        <v>8.9729835170194085E-3</v>
      </c>
      <c r="G7" s="35">
        <f t="shared" si="1"/>
        <v>1.1703891543938359E-2</v>
      </c>
      <c r="H7" s="34">
        <v>1966</v>
      </c>
      <c r="I7" s="33"/>
      <c r="J7" s="33"/>
      <c r="K7" s="34">
        <v>1</v>
      </c>
    </row>
    <row r="8" spans="1:11" ht="20.100000000000001" customHeight="1">
      <c r="A8" s="34">
        <v>1967</v>
      </c>
      <c r="B8" s="34">
        <v>50</v>
      </c>
      <c r="C8" s="35">
        <f t="shared" si="0"/>
        <v>4.876621476640983E-3</v>
      </c>
      <c r="D8" s="35">
        <f t="shared" si="2"/>
        <v>1.6580513020579342E-2</v>
      </c>
      <c r="F8" s="35">
        <f t="shared" si="3"/>
        <v>1.1703891543938359E-2</v>
      </c>
      <c r="G8" s="35">
        <f t="shared" si="1"/>
        <v>1.6580513020579342E-2</v>
      </c>
      <c r="H8" s="34">
        <v>1967</v>
      </c>
      <c r="I8" s="33"/>
      <c r="J8" s="33"/>
      <c r="K8" s="33"/>
    </row>
    <row r="9" spans="1:11" ht="20.100000000000001" customHeight="1">
      <c r="A9" s="34">
        <v>1968</v>
      </c>
      <c r="B9" s="34">
        <v>39</v>
      </c>
      <c r="C9" s="35">
        <f t="shared" si="0"/>
        <v>3.8037647517799667E-3</v>
      </c>
      <c r="D9" s="35">
        <f t="shared" si="2"/>
        <v>2.0384277772359308E-2</v>
      </c>
      <c r="F9" s="35">
        <f t="shared" si="3"/>
        <v>1.6580513020579342E-2</v>
      </c>
      <c r="G9" s="35">
        <f t="shared" si="1"/>
        <v>2.0384277772359308E-2</v>
      </c>
      <c r="H9" s="34">
        <v>1968</v>
      </c>
      <c r="I9" s="33"/>
      <c r="J9" s="33"/>
      <c r="K9" s="33"/>
    </row>
    <row r="10" spans="1:11" ht="20.100000000000001" customHeight="1">
      <c r="A10" s="34">
        <v>1969</v>
      </c>
      <c r="B10" s="34">
        <v>45</v>
      </c>
      <c r="C10" s="35">
        <f t="shared" si="0"/>
        <v>4.3889593289768852E-3</v>
      </c>
      <c r="D10" s="35">
        <f t="shared" si="2"/>
        <v>2.4773237101336193E-2</v>
      </c>
      <c r="F10" s="35">
        <f t="shared" si="3"/>
        <v>2.0384277772359308E-2</v>
      </c>
      <c r="G10" s="35">
        <f t="shared" si="1"/>
        <v>2.4773237101336193E-2</v>
      </c>
      <c r="H10" s="34">
        <v>1969</v>
      </c>
      <c r="I10" s="33"/>
      <c r="J10" s="33"/>
      <c r="K10" s="33"/>
    </row>
    <row r="11" spans="1:11" ht="20.100000000000001" customHeight="1">
      <c r="A11" s="34">
        <v>1970</v>
      </c>
      <c r="B11" s="34">
        <v>50</v>
      </c>
      <c r="C11" s="35">
        <f t="shared" si="0"/>
        <v>4.876621476640983E-3</v>
      </c>
      <c r="D11" s="35">
        <f t="shared" si="2"/>
        <v>2.9649858577977174E-2</v>
      </c>
      <c r="F11" s="35">
        <f t="shared" si="3"/>
        <v>2.4773237101336193E-2</v>
      </c>
      <c r="G11" s="35">
        <f t="shared" si="1"/>
        <v>2.9649858577977174E-2</v>
      </c>
      <c r="H11" s="34">
        <v>1970</v>
      </c>
      <c r="I11" s="33"/>
      <c r="J11" s="33"/>
      <c r="K11" s="33"/>
    </row>
    <row r="12" spans="1:11" ht="20.100000000000001" customHeight="1">
      <c r="A12" s="34">
        <v>1971</v>
      </c>
      <c r="B12" s="34">
        <v>52</v>
      </c>
      <c r="C12" s="35">
        <f t="shared" si="0"/>
        <v>5.0716863357066228E-3</v>
      </c>
      <c r="D12" s="35">
        <f t="shared" si="2"/>
        <v>3.4721544913683795E-2</v>
      </c>
      <c r="F12" s="35">
        <f t="shared" si="3"/>
        <v>2.9649858577977174E-2</v>
      </c>
      <c r="G12" s="35">
        <f t="shared" si="1"/>
        <v>3.4721544913683795E-2</v>
      </c>
      <c r="H12" s="34">
        <v>1971</v>
      </c>
      <c r="I12" s="33"/>
      <c r="J12" s="33"/>
      <c r="K12" s="33"/>
    </row>
    <row r="13" spans="1:11" ht="20.100000000000001" customHeight="1">
      <c r="A13" s="34">
        <v>1972</v>
      </c>
      <c r="B13" s="34">
        <v>47</v>
      </c>
      <c r="C13" s="35">
        <f t="shared" si="0"/>
        <v>4.5840241880425242E-3</v>
      </c>
      <c r="D13" s="35">
        <f t="shared" si="2"/>
        <v>3.930556910172632E-2</v>
      </c>
      <c r="F13" s="35">
        <f t="shared" si="3"/>
        <v>3.4721544913683795E-2</v>
      </c>
      <c r="G13" s="35">
        <f t="shared" si="1"/>
        <v>3.930556910172632E-2</v>
      </c>
      <c r="H13" s="34">
        <v>1972</v>
      </c>
      <c r="I13" s="33"/>
      <c r="J13" s="33"/>
      <c r="K13" s="33"/>
    </row>
    <row r="14" spans="1:11" ht="20.100000000000001" customHeight="1">
      <c r="A14" s="34">
        <v>1973</v>
      </c>
      <c r="B14" s="34">
        <v>52</v>
      </c>
      <c r="C14" s="35">
        <f t="shared" si="0"/>
        <v>5.0716863357066228E-3</v>
      </c>
      <c r="D14" s="35">
        <f t="shared" si="2"/>
        <v>4.4377255437432941E-2</v>
      </c>
      <c r="F14" s="35">
        <f t="shared" si="3"/>
        <v>3.930556910172632E-2</v>
      </c>
      <c r="G14" s="35">
        <f t="shared" si="1"/>
        <v>4.4377255437432941E-2</v>
      </c>
      <c r="H14" s="34">
        <v>1973</v>
      </c>
      <c r="I14" s="33"/>
      <c r="J14" s="33"/>
      <c r="K14" s="33"/>
    </row>
    <row r="15" spans="1:11" ht="20.100000000000001" customHeight="1">
      <c r="A15" s="34">
        <v>1974</v>
      </c>
      <c r="B15" s="34">
        <v>41</v>
      </c>
      <c r="C15" s="35">
        <f t="shared" si="0"/>
        <v>3.9988296108456065E-3</v>
      </c>
      <c r="D15" s="35">
        <f t="shared" si="2"/>
        <v>4.8376085048278547E-2</v>
      </c>
      <c r="F15" s="35">
        <f t="shared" si="3"/>
        <v>4.4377255437432941E-2</v>
      </c>
      <c r="G15" s="35">
        <f t="shared" si="1"/>
        <v>4.8376085048278547E-2</v>
      </c>
      <c r="H15" s="34">
        <v>1974</v>
      </c>
      <c r="I15" s="33"/>
      <c r="J15" s="33"/>
      <c r="K15" s="33"/>
    </row>
    <row r="16" spans="1:11" ht="20.100000000000001" customHeight="1">
      <c r="A16" s="34">
        <v>1975</v>
      </c>
      <c r="B16" s="34">
        <v>44</v>
      </c>
      <c r="C16" s="35">
        <f t="shared" si="0"/>
        <v>4.2914268994440653E-3</v>
      </c>
      <c r="D16" s="35">
        <f t="shared" si="2"/>
        <v>5.2667511947722609E-2</v>
      </c>
      <c r="F16" s="35">
        <f t="shared" si="3"/>
        <v>4.8376085048278547E-2</v>
      </c>
      <c r="G16" s="35">
        <f t="shared" si="1"/>
        <v>5.2667511947722609E-2</v>
      </c>
      <c r="H16" s="34">
        <v>1975</v>
      </c>
      <c r="I16" s="33"/>
      <c r="J16" s="33"/>
      <c r="K16" s="33"/>
    </row>
    <row r="17" spans="1:11" ht="20.100000000000001" customHeight="1">
      <c r="A17" s="34">
        <v>1976</v>
      </c>
      <c r="B17" s="34">
        <v>36</v>
      </c>
      <c r="C17" s="35">
        <f t="shared" si="0"/>
        <v>3.5111674631815078E-3</v>
      </c>
      <c r="D17" s="35">
        <f t="shared" si="2"/>
        <v>5.6178679410904118E-2</v>
      </c>
      <c r="F17" s="35">
        <f t="shared" si="3"/>
        <v>5.2667511947722609E-2</v>
      </c>
      <c r="G17" s="35">
        <f t="shared" si="1"/>
        <v>5.6178679410904118E-2</v>
      </c>
      <c r="H17" s="34">
        <v>1976</v>
      </c>
      <c r="I17" s="33"/>
      <c r="J17" s="33"/>
      <c r="K17" s="33"/>
    </row>
    <row r="18" spans="1:11" ht="20.100000000000001" customHeight="1">
      <c r="A18" s="34">
        <v>1977</v>
      </c>
      <c r="B18" s="34">
        <v>46</v>
      </c>
      <c r="C18" s="35">
        <f t="shared" si="0"/>
        <v>4.4864917585097043E-3</v>
      </c>
      <c r="D18" s="35">
        <f t="shared" si="2"/>
        <v>6.066517116941382E-2</v>
      </c>
      <c r="F18" s="35">
        <f t="shared" si="3"/>
        <v>5.6178679410904118E-2</v>
      </c>
      <c r="G18" s="35">
        <f t="shared" si="1"/>
        <v>6.066517116941382E-2</v>
      </c>
      <c r="H18" s="34">
        <v>1977</v>
      </c>
      <c r="I18" s="33"/>
      <c r="J18" s="33"/>
      <c r="K18" s="33"/>
    </row>
    <row r="19" spans="1:11" ht="20.100000000000001" customHeight="1">
      <c r="A19" s="34">
        <v>1978</v>
      </c>
      <c r="B19" s="34">
        <v>43</v>
      </c>
      <c r="C19" s="35">
        <f t="shared" si="0"/>
        <v>4.1938944699112454E-3</v>
      </c>
      <c r="D19" s="35">
        <f t="shared" si="2"/>
        <v>6.4859065639325059E-2</v>
      </c>
      <c r="F19" s="35">
        <f t="shared" si="3"/>
        <v>6.066517116941382E-2</v>
      </c>
      <c r="G19" s="35">
        <f t="shared" si="1"/>
        <v>6.4859065639325059E-2</v>
      </c>
      <c r="H19" s="34">
        <v>1978</v>
      </c>
      <c r="I19" s="33"/>
      <c r="J19" s="33"/>
      <c r="K19" s="33"/>
    </row>
    <row r="20" spans="1:11" ht="20.100000000000001" customHeight="1">
      <c r="A20" s="34">
        <v>1979</v>
      </c>
      <c r="B20" s="34">
        <v>42</v>
      </c>
      <c r="C20" s="35">
        <f t="shared" si="0"/>
        <v>4.0963620403784255E-3</v>
      </c>
      <c r="D20" s="35">
        <f t="shared" si="2"/>
        <v>6.8955427679703488E-2</v>
      </c>
      <c r="F20" s="35">
        <f t="shared" si="3"/>
        <v>6.4859065639325059E-2</v>
      </c>
      <c r="G20" s="35">
        <f t="shared" si="1"/>
        <v>6.8955427679703488E-2</v>
      </c>
      <c r="H20" s="34">
        <v>1979</v>
      </c>
      <c r="I20" s="33"/>
      <c r="J20" s="33"/>
      <c r="K20" s="33"/>
    </row>
    <row r="21" spans="1:11" ht="20.100000000000001" customHeight="1">
      <c r="A21" s="34">
        <v>1980</v>
      </c>
      <c r="B21" s="34">
        <v>75</v>
      </c>
      <c r="C21" s="35">
        <f t="shared" si="0"/>
        <v>7.3149322149614745E-3</v>
      </c>
      <c r="D21" s="35">
        <f t="shared" si="2"/>
        <v>7.6270359894664963E-2</v>
      </c>
      <c r="F21" s="35">
        <f t="shared" si="3"/>
        <v>6.8955427679703488E-2</v>
      </c>
      <c r="G21" s="35">
        <f t="shared" si="1"/>
        <v>7.6270359894664963E-2</v>
      </c>
      <c r="H21" s="34">
        <v>1980</v>
      </c>
      <c r="I21" s="33"/>
      <c r="J21" s="33"/>
      <c r="K21" s="33"/>
    </row>
    <row r="22" spans="1:11" ht="20.100000000000001" customHeight="1">
      <c r="A22" s="34">
        <v>1981</v>
      </c>
      <c r="B22" s="34">
        <v>44</v>
      </c>
      <c r="C22" s="35">
        <f t="shared" si="0"/>
        <v>4.2914268994440653E-3</v>
      </c>
      <c r="D22" s="35">
        <f t="shared" si="2"/>
        <v>8.0561786794109025E-2</v>
      </c>
      <c r="F22" s="35">
        <f t="shared" si="3"/>
        <v>7.6270359894664963E-2</v>
      </c>
      <c r="G22" s="35">
        <f t="shared" si="1"/>
        <v>8.0561786794109025E-2</v>
      </c>
      <c r="H22" s="34">
        <v>1981</v>
      </c>
      <c r="I22" s="33"/>
      <c r="J22" s="33"/>
      <c r="K22" s="33"/>
    </row>
    <row r="23" spans="1:11" ht="20.100000000000001" customHeight="1">
      <c r="A23" s="34">
        <v>1982</v>
      </c>
      <c r="B23" s="34">
        <v>55</v>
      </c>
      <c r="C23" s="35">
        <f t="shared" si="0"/>
        <v>5.3642836243050817E-3</v>
      </c>
      <c r="D23" s="35">
        <f t="shared" si="2"/>
        <v>8.5926070418414102E-2</v>
      </c>
      <c r="F23" s="35">
        <f t="shared" si="3"/>
        <v>8.0561786794109025E-2</v>
      </c>
      <c r="G23" s="35">
        <f t="shared" si="1"/>
        <v>8.5926070418414102E-2</v>
      </c>
      <c r="H23" s="34">
        <v>1982</v>
      </c>
      <c r="I23" s="33"/>
      <c r="J23" s="33"/>
      <c r="K23" s="33"/>
    </row>
    <row r="24" spans="1:11" ht="20.100000000000001" customHeight="1">
      <c r="A24" s="34">
        <v>1983</v>
      </c>
      <c r="B24" s="34">
        <v>53</v>
      </c>
      <c r="C24" s="35">
        <f t="shared" si="0"/>
        <v>5.1692187652394419E-3</v>
      </c>
      <c r="D24" s="35">
        <f t="shared" si="2"/>
        <v>9.1095289183653547E-2</v>
      </c>
      <c r="F24" s="35">
        <f t="shared" si="3"/>
        <v>8.5926070418414102E-2</v>
      </c>
      <c r="G24" s="35">
        <f t="shared" si="1"/>
        <v>9.1095289183653547E-2</v>
      </c>
      <c r="H24" s="34">
        <v>1983</v>
      </c>
      <c r="I24" s="33"/>
      <c r="J24" s="33"/>
      <c r="K24" s="33"/>
    </row>
    <row r="25" spans="1:11" ht="20.100000000000001" customHeight="1">
      <c r="A25" s="34">
        <v>1984</v>
      </c>
      <c r="B25" s="34">
        <v>67</v>
      </c>
      <c r="C25" s="35">
        <f t="shared" si="0"/>
        <v>6.534672778698917E-3</v>
      </c>
      <c r="D25" s="35">
        <f t="shared" si="2"/>
        <v>9.7629961962352463E-2</v>
      </c>
      <c r="F25" s="35">
        <f t="shared" si="3"/>
        <v>9.1095289183653547E-2</v>
      </c>
      <c r="G25" s="35">
        <f t="shared" si="1"/>
        <v>9.7629961962352463E-2</v>
      </c>
      <c r="H25" s="34">
        <v>1984</v>
      </c>
      <c r="I25" s="33"/>
      <c r="J25" s="33"/>
      <c r="K25" s="33"/>
    </row>
    <row r="26" spans="1:11" ht="20.100000000000001" customHeight="1">
      <c r="A26" s="34">
        <v>1985</v>
      </c>
      <c r="B26" s="34">
        <v>46</v>
      </c>
      <c r="C26" s="35">
        <f t="shared" si="0"/>
        <v>4.4864917585097043E-3</v>
      </c>
      <c r="D26" s="35">
        <f t="shared" si="2"/>
        <v>0.10211645372086217</v>
      </c>
      <c r="F26" s="35">
        <f t="shared" si="3"/>
        <v>9.7629961962352463E-2</v>
      </c>
      <c r="G26" s="35">
        <f t="shared" si="1"/>
        <v>0.10211645372086217</v>
      </c>
      <c r="H26" s="34">
        <v>1985</v>
      </c>
      <c r="I26" s="33"/>
      <c r="J26" s="33"/>
      <c r="K26" s="33"/>
    </row>
    <row r="27" spans="1:11" ht="20.100000000000001" customHeight="1">
      <c r="A27" s="34">
        <v>1986</v>
      </c>
      <c r="B27" s="34">
        <v>46</v>
      </c>
      <c r="C27" s="35">
        <f t="shared" si="0"/>
        <v>4.4864917585097043E-3</v>
      </c>
      <c r="D27" s="35">
        <f t="shared" si="2"/>
        <v>0.10660294547937188</v>
      </c>
      <c r="F27" s="35">
        <f t="shared" si="3"/>
        <v>0.10211645372086217</v>
      </c>
      <c r="G27" s="35">
        <f t="shared" si="1"/>
        <v>0.10660294547937188</v>
      </c>
      <c r="H27" s="34">
        <v>1986</v>
      </c>
      <c r="I27" s="33"/>
      <c r="J27" s="33"/>
      <c r="K27" s="33"/>
    </row>
    <row r="28" spans="1:11" ht="20.100000000000001" customHeight="1">
      <c r="A28" s="34">
        <v>1987</v>
      </c>
      <c r="B28" s="34">
        <v>62</v>
      </c>
      <c r="C28" s="35">
        <f t="shared" si="0"/>
        <v>6.0470106310348192E-3</v>
      </c>
      <c r="D28" s="35">
        <f t="shared" si="2"/>
        <v>0.11264995611040669</v>
      </c>
      <c r="F28" s="35">
        <f t="shared" si="3"/>
        <v>0.10660294547937188</v>
      </c>
      <c r="G28" s="35">
        <f t="shared" si="1"/>
        <v>0.11264995611040669</v>
      </c>
      <c r="H28" s="34">
        <v>1987</v>
      </c>
      <c r="I28" s="33"/>
      <c r="J28" s="33"/>
      <c r="K28" s="33"/>
    </row>
    <row r="29" spans="1:11" ht="20.100000000000001" customHeight="1">
      <c r="A29" s="34">
        <v>1988</v>
      </c>
      <c r="B29" s="34">
        <v>44</v>
      </c>
      <c r="C29" s="35">
        <f t="shared" si="0"/>
        <v>4.2914268994440653E-3</v>
      </c>
      <c r="D29" s="35">
        <f t="shared" si="2"/>
        <v>0.11694138300985076</v>
      </c>
      <c r="F29" s="35">
        <f t="shared" si="3"/>
        <v>0.11264995611040669</v>
      </c>
      <c r="G29" s="35">
        <f t="shared" si="1"/>
        <v>0.11694138300985076</v>
      </c>
      <c r="H29" s="34">
        <v>1988</v>
      </c>
      <c r="I29" s="33"/>
      <c r="J29" s="33"/>
      <c r="K29" s="33"/>
    </row>
    <row r="30" spans="1:11" ht="20.100000000000001" customHeight="1">
      <c r="A30" s="34">
        <v>1989</v>
      </c>
      <c r="B30" s="34">
        <v>75</v>
      </c>
      <c r="C30" s="35">
        <f t="shared" si="0"/>
        <v>7.3149322149614745E-3</v>
      </c>
      <c r="D30" s="35">
        <f t="shared" si="2"/>
        <v>0.12425631522481223</v>
      </c>
      <c r="F30" s="35">
        <f t="shared" si="3"/>
        <v>0.11694138300985076</v>
      </c>
      <c r="G30" s="35">
        <f t="shared" si="1"/>
        <v>0.12425631522481223</v>
      </c>
      <c r="H30" s="34">
        <v>1989</v>
      </c>
      <c r="I30" s="33"/>
      <c r="J30" s="33"/>
      <c r="K30" s="33"/>
    </row>
    <row r="31" spans="1:11" ht="20.100000000000001" customHeight="1">
      <c r="A31" s="34">
        <v>1990</v>
      </c>
      <c r="B31" s="34">
        <v>71</v>
      </c>
      <c r="C31" s="35">
        <f t="shared" si="0"/>
        <v>6.9248024968301958E-3</v>
      </c>
      <c r="D31" s="35">
        <f t="shared" si="2"/>
        <v>0.13118111772164243</v>
      </c>
      <c r="F31" s="35">
        <f t="shared" si="3"/>
        <v>0.12425631522481223</v>
      </c>
      <c r="G31" s="35">
        <f t="shared" si="1"/>
        <v>0.13118111772164243</v>
      </c>
      <c r="H31" s="34">
        <v>1990</v>
      </c>
      <c r="I31" s="33"/>
      <c r="J31" s="33"/>
      <c r="K31" s="33"/>
    </row>
    <row r="32" spans="1:11" ht="20.100000000000001" customHeight="1">
      <c r="A32" s="34">
        <v>1991</v>
      </c>
      <c r="B32" s="34">
        <v>65</v>
      </c>
      <c r="C32" s="35">
        <f t="shared" si="0"/>
        <v>6.3396079196332781E-3</v>
      </c>
      <c r="D32" s="35">
        <f t="shared" si="2"/>
        <v>0.13752072564127571</v>
      </c>
      <c r="F32" s="35">
        <f t="shared" si="3"/>
        <v>0.13118111772164243</v>
      </c>
      <c r="G32" s="35">
        <f t="shared" si="1"/>
        <v>0.13752072564127571</v>
      </c>
      <c r="H32" s="34">
        <v>1991</v>
      </c>
      <c r="I32" s="33"/>
      <c r="J32" s="33"/>
      <c r="K32" s="33"/>
    </row>
    <row r="33" spans="1:11" ht="20.100000000000001" customHeight="1">
      <c r="A33" s="34">
        <v>1992</v>
      </c>
      <c r="B33" s="34">
        <v>87</v>
      </c>
      <c r="C33" s="35">
        <f t="shared" si="0"/>
        <v>8.4853213693553108E-3</v>
      </c>
      <c r="D33" s="35">
        <f t="shared" si="2"/>
        <v>0.14600604701063102</v>
      </c>
      <c r="F33" s="35">
        <f t="shared" si="3"/>
        <v>0.13752072564127571</v>
      </c>
      <c r="G33" s="35">
        <f t="shared" si="1"/>
        <v>0.14600604701063102</v>
      </c>
      <c r="H33" s="34">
        <v>1992</v>
      </c>
      <c r="I33" s="33"/>
      <c r="J33" s="33"/>
      <c r="K33" s="33"/>
    </row>
    <row r="34" spans="1:11" ht="20.100000000000001" customHeight="1">
      <c r="A34" s="34">
        <v>1993</v>
      </c>
      <c r="B34" s="34">
        <v>85</v>
      </c>
      <c r="C34" s="35">
        <f t="shared" ref="C34:C65" si="4">B34/SUM($B$2:$B$88)</f>
        <v>8.2902565102896709E-3</v>
      </c>
      <c r="D34" s="35">
        <f t="shared" si="2"/>
        <v>0.15429630352092069</v>
      </c>
      <c r="F34" s="35">
        <f t="shared" si="3"/>
        <v>0.14600604701063102</v>
      </c>
      <c r="G34" s="35">
        <f t="shared" ref="G34:G65" si="5">D34</f>
        <v>0.15429630352092069</v>
      </c>
      <c r="H34" s="34">
        <v>1993</v>
      </c>
      <c r="I34" s="33"/>
      <c r="J34" s="33"/>
      <c r="K34" s="33"/>
    </row>
    <row r="35" spans="1:11" ht="20.100000000000001" customHeight="1">
      <c r="A35" s="34">
        <v>1994</v>
      </c>
      <c r="B35" s="34">
        <v>113</v>
      </c>
      <c r="C35" s="35">
        <f t="shared" si="4"/>
        <v>1.1021164537208621E-2</v>
      </c>
      <c r="D35" s="35">
        <f t="shared" ref="D35:D66" si="6">D34+C35</f>
        <v>0.1653174680581293</v>
      </c>
      <c r="F35" s="35">
        <f t="shared" ref="F35:F66" si="7">G34</f>
        <v>0.15429630352092069</v>
      </c>
      <c r="G35" s="35">
        <f t="shared" si="5"/>
        <v>0.1653174680581293</v>
      </c>
      <c r="H35" s="34">
        <v>1994</v>
      </c>
      <c r="I35" s="33"/>
      <c r="J35" s="33"/>
      <c r="K35" s="33"/>
    </row>
    <row r="36" spans="1:11" ht="20.100000000000001" customHeight="1">
      <c r="A36" s="34">
        <v>1995</v>
      </c>
      <c r="B36" s="34">
        <v>101</v>
      </c>
      <c r="C36" s="35">
        <f t="shared" si="4"/>
        <v>9.8507753828147859E-3</v>
      </c>
      <c r="D36" s="35">
        <f t="shared" si="6"/>
        <v>0.17516824344094409</v>
      </c>
      <c r="F36" s="35">
        <f t="shared" si="7"/>
        <v>0.1653174680581293</v>
      </c>
      <c r="G36" s="35">
        <f t="shared" si="5"/>
        <v>0.17516824344094409</v>
      </c>
      <c r="H36" s="34">
        <v>1995</v>
      </c>
      <c r="I36" s="33"/>
      <c r="J36" s="33"/>
      <c r="K36" s="33"/>
    </row>
    <row r="37" spans="1:11" ht="20.100000000000001" customHeight="1">
      <c r="A37" s="34">
        <v>1996</v>
      </c>
      <c r="B37" s="34">
        <v>97</v>
      </c>
      <c r="C37" s="35">
        <f t="shared" si="4"/>
        <v>9.4606456646835081E-3</v>
      </c>
      <c r="D37" s="35">
        <f t="shared" si="6"/>
        <v>0.18462888910562761</v>
      </c>
      <c r="F37" s="35">
        <f t="shared" si="7"/>
        <v>0.17516824344094409</v>
      </c>
      <c r="G37" s="35">
        <f t="shared" si="5"/>
        <v>0.18462888910562761</v>
      </c>
      <c r="H37" s="34">
        <v>1996</v>
      </c>
      <c r="I37" s="33"/>
      <c r="J37" s="33"/>
      <c r="K37" s="33"/>
    </row>
    <row r="38" spans="1:11" ht="20.100000000000001" customHeight="1">
      <c r="A38" s="34">
        <v>1997</v>
      </c>
      <c r="B38" s="34">
        <v>96</v>
      </c>
      <c r="C38" s="35">
        <f t="shared" si="4"/>
        <v>9.3631132351506881E-3</v>
      </c>
      <c r="D38" s="35">
        <f t="shared" si="6"/>
        <v>0.19399200234077829</v>
      </c>
      <c r="F38" s="35">
        <f t="shared" si="7"/>
        <v>0.18462888910562761</v>
      </c>
      <c r="G38" s="35">
        <f t="shared" si="5"/>
        <v>0.19399200234077829</v>
      </c>
      <c r="H38" s="34">
        <v>1997</v>
      </c>
      <c r="I38" s="33"/>
      <c r="J38" s="33"/>
      <c r="K38" s="33"/>
    </row>
    <row r="39" spans="1:11" ht="20.100000000000001" customHeight="1">
      <c r="A39" s="34">
        <v>1998</v>
      </c>
      <c r="B39" s="34">
        <v>94</v>
      </c>
      <c r="C39" s="35">
        <f t="shared" si="4"/>
        <v>9.1680483760850483E-3</v>
      </c>
      <c r="D39" s="35">
        <f t="shared" si="6"/>
        <v>0.20316005071686333</v>
      </c>
      <c r="F39" s="35">
        <f t="shared" si="7"/>
        <v>0.19399200234077829</v>
      </c>
      <c r="G39" s="35">
        <f t="shared" si="5"/>
        <v>0.20316005071686333</v>
      </c>
      <c r="H39" s="34">
        <v>1998</v>
      </c>
      <c r="I39" s="33"/>
      <c r="J39" s="33"/>
      <c r="K39" s="33"/>
    </row>
    <row r="40" spans="1:11" ht="20.100000000000001" customHeight="1">
      <c r="A40" s="34">
        <v>1999</v>
      </c>
      <c r="B40" s="34">
        <v>78</v>
      </c>
      <c r="C40" s="35">
        <f t="shared" si="4"/>
        <v>7.6075295035599334E-3</v>
      </c>
      <c r="D40" s="35">
        <f t="shared" si="6"/>
        <v>0.21076758022042327</v>
      </c>
      <c r="F40" s="35">
        <f t="shared" si="7"/>
        <v>0.20316005071686333</v>
      </c>
      <c r="G40" s="35">
        <f t="shared" si="5"/>
        <v>0.21076758022042327</v>
      </c>
      <c r="H40" s="34">
        <v>1999</v>
      </c>
      <c r="I40" s="33"/>
      <c r="J40" s="33"/>
      <c r="K40" s="33"/>
    </row>
    <row r="41" spans="1:11" ht="20.100000000000001" customHeight="1">
      <c r="A41" s="34">
        <v>2000</v>
      </c>
      <c r="B41" s="34">
        <v>66</v>
      </c>
      <c r="C41" s="35">
        <f t="shared" si="4"/>
        <v>6.437140349166098E-3</v>
      </c>
      <c r="D41" s="35">
        <f t="shared" si="6"/>
        <v>0.21720472056958937</v>
      </c>
      <c r="F41" s="35">
        <f t="shared" si="7"/>
        <v>0.21076758022042327</v>
      </c>
      <c r="G41" s="35">
        <f t="shared" si="5"/>
        <v>0.21720472056958937</v>
      </c>
      <c r="H41" s="34">
        <v>2000</v>
      </c>
      <c r="I41" s="33"/>
      <c r="J41" s="33"/>
      <c r="K41" s="33"/>
    </row>
    <row r="42" spans="1:11" ht="20.100000000000001" customHeight="1">
      <c r="A42" s="34">
        <v>2001</v>
      </c>
      <c r="B42" s="34">
        <v>80</v>
      </c>
      <c r="C42" s="35">
        <f t="shared" si="4"/>
        <v>7.8025943626255732E-3</v>
      </c>
      <c r="D42" s="35">
        <f t="shared" si="6"/>
        <v>0.22500731493221493</v>
      </c>
      <c r="F42" s="35">
        <f t="shared" si="7"/>
        <v>0.21720472056958937</v>
      </c>
      <c r="G42" s="35">
        <f t="shared" si="5"/>
        <v>0.22500731493221493</v>
      </c>
      <c r="H42" s="34">
        <v>2001</v>
      </c>
      <c r="I42" s="33"/>
      <c r="J42" s="33"/>
      <c r="K42" s="33"/>
    </row>
    <row r="43" spans="1:11" ht="20.100000000000001" customHeight="1">
      <c r="A43" s="34">
        <v>2002</v>
      </c>
      <c r="B43" s="34">
        <v>100</v>
      </c>
      <c r="C43" s="35">
        <f t="shared" si="4"/>
        <v>9.753242953281966E-3</v>
      </c>
      <c r="D43" s="35">
        <f t="shared" si="6"/>
        <v>0.23476055788549691</v>
      </c>
      <c r="F43" s="35">
        <f t="shared" si="7"/>
        <v>0.22500731493221493</v>
      </c>
      <c r="G43" s="35">
        <f t="shared" si="5"/>
        <v>0.23476055788549691</v>
      </c>
      <c r="H43" s="34">
        <v>2002</v>
      </c>
      <c r="I43" s="33"/>
      <c r="J43" s="33"/>
      <c r="K43" s="33"/>
    </row>
    <row r="44" spans="1:11" ht="20.100000000000001" customHeight="1">
      <c r="A44" s="34">
        <v>2003</v>
      </c>
      <c r="B44" s="34">
        <v>75</v>
      </c>
      <c r="C44" s="35">
        <f t="shared" si="4"/>
        <v>7.3149322149614745E-3</v>
      </c>
      <c r="D44" s="35">
        <f t="shared" si="6"/>
        <v>0.24207549010045837</v>
      </c>
      <c r="F44" s="35">
        <f t="shared" si="7"/>
        <v>0.23476055788549691</v>
      </c>
      <c r="G44" s="35">
        <f t="shared" si="5"/>
        <v>0.24207549010045837</v>
      </c>
      <c r="H44" s="34">
        <v>2003</v>
      </c>
      <c r="I44" s="33"/>
      <c r="J44" s="33"/>
      <c r="K44" s="33"/>
    </row>
    <row r="45" spans="1:11" ht="20.100000000000001" customHeight="1">
      <c r="A45" s="34">
        <v>2004</v>
      </c>
      <c r="B45" s="34">
        <v>98</v>
      </c>
      <c r="C45" s="35">
        <f t="shared" si="4"/>
        <v>9.5581780942163262E-3</v>
      </c>
      <c r="D45" s="35">
        <f t="shared" si="6"/>
        <v>0.2516336681946747</v>
      </c>
      <c r="F45" s="35">
        <f t="shared" si="7"/>
        <v>0.24207549010045837</v>
      </c>
      <c r="G45" s="35">
        <f t="shared" si="5"/>
        <v>0.2516336681946747</v>
      </c>
      <c r="H45" s="34">
        <v>2004</v>
      </c>
      <c r="I45" s="33"/>
      <c r="J45" s="33"/>
      <c r="K45" s="33"/>
    </row>
    <row r="46" spans="1:11" ht="20.100000000000001" customHeight="1">
      <c r="A46" s="34">
        <v>2005</v>
      </c>
      <c r="B46" s="34">
        <v>72</v>
      </c>
      <c r="C46" s="35">
        <f t="shared" si="4"/>
        <v>7.0223349263630157E-3</v>
      </c>
      <c r="D46" s="35">
        <f t="shared" si="6"/>
        <v>0.2586560031210377</v>
      </c>
      <c r="F46" s="35">
        <f t="shared" si="7"/>
        <v>0.2516336681946747</v>
      </c>
      <c r="G46" s="35">
        <f t="shared" si="5"/>
        <v>0.2586560031210377</v>
      </c>
      <c r="H46" s="34">
        <v>2005</v>
      </c>
      <c r="I46" s="33"/>
      <c r="J46" s="33"/>
      <c r="K46" s="33"/>
    </row>
    <row r="47" spans="1:11" ht="20.100000000000001" customHeight="1">
      <c r="A47" s="34">
        <v>2006</v>
      </c>
      <c r="B47" s="34">
        <v>66</v>
      </c>
      <c r="C47" s="35">
        <f t="shared" si="4"/>
        <v>6.437140349166098E-3</v>
      </c>
      <c r="D47" s="35">
        <f t="shared" si="6"/>
        <v>0.2650931434702038</v>
      </c>
      <c r="F47" s="35">
        <f t="shared" si="7"/>
        <v>0.2586560031210377</v>
      </c>
      <c r="G47" s="35">
        <f t="shared" si="5"/>
        <v>0.2650931434702038</v>
      </c>
      <c r="H47" s="34">
        <v>2006</v>
      </c>
      <c r="I47" s="33"/>
      <c r="J47" s="33"/>
      <c r="K47" s="33"/>
    </row>
    <row r="48" spans="1:11" ht="20.100000000000001" customHeight="1">
      <c r="A48" s="34">
        <v>2007</v>
      </c>
      <c r="B48" s="34">
        <v>63</v>
      </c>
      <c r="C48" s="35">
        <f t="shared" si="4"/>
        <v>6.1445430605676392E-3</v>
      </c>
      <c r="D48" s="35">
        <f t="shared" si="6"/>
        <v>0.27123768653077146</v>
      </c>
      <c r="F48" s="35">
        <f t="shared" si="7"/>
        <v>0.2650931434702038</v>
      </c>
      <c r="G48" s="35">
        <f t="shared" si="5"/>
        <v>0.27123768653077146</v>
      </c>
      <c r="H48" s="34">
        <v>2007</v>
      </c>
      <c r="I48" s="33"/>
      <c r="J48" s="33"/>
      <c r="K48" s="33"/>
    </row>
    <row r="49" spans="1:11" ht="20.100000000000001" customHeight="1">
      <c r="A49" s="34">
        <v>2008</v>
      </c>
      <c r="B49" s="34">
        <v>86</v>
      </c>
      <c r="C49" s="35">
        <f t="shared" si="4"/>
        <v>8.3877889398224909E-3</v>
      </c>
      <c r="D49" s="35">
        <f t="shared" si="6"/>
        <v>0.27962547547059396</v>
      </c>
      <c r="F49" s="35">
        <f t="shared" si="7"/>
        <v>0.27123768653077146</v>
      </c>
      <c r="G49" s="35">
        <f t="shared" si="5"/>
        <v>0.27962547547059396</v>
      </c>
      <c r="H49" s="34">
        <v>2008</v>
      </c>
      <c r="I49" s="33"/>
      <c r="J49" s="33"/>
      <c r="K49" s="33"/>
    </row>
    <row r="50" spans="1:11" ht="20.100000000000001" customHeight="1">
      <c r="A50" s="34">
        <v>2009</v>
      </c>
      <c r="B50" s="34">
        <v>82</v>
      </c>
      <c r="C50" s="35">
        <f t="shared" si="4"/>
        <v>7.997659221691213E-3</v>
      </c>
      <c r="D50" s="35">
        <f t="shared" si="6"/>
        <v>0.28762313469228518</v>
      </c>
      <c r="F50" s="35">
        <f t="shared" si="7"/>
        <v>0.27962547547059396</v>
      </c>
      <c r="G50" s="35">
        <f t="shared" si="5"/>
        <v>0.28762313469228518</v>
      </c>
      <c r="H50" s="34">
        <v>2009</v>
      </c>
      <c r="I50" s="33"/>
      <c r="J50" s="33"/>
      <c r="K50" s="33"/>
    </row>
    <row r="51" spans="1:11" ht="20.100000000000001" customHeight="1">
      <c r="A51" s="34">
        <v>2010</v>
      </c>
      <c r="B51" s="34">
        <v>104</v>
      </c>
      <c r="C51" s="35">
        <f t="shared" si="4"/>
        <v>1.0143372671413246E-2</v>
      </c>
      <c r="D51" s="35">
        <f t="shared" si="6"/>
        <v>0.29776650736369842</v>
      </c>
      <c r="F51" s="35">
        <f t="shared" si="7"/>
        <v>0.28762313469228518</v>
      </c>
      <c r="G51" s="35">
        <f t="shared" si="5"/>
        <v>0.29776650736369842</v>
      </c>
      <c r="H51" s="34">
        <v>2010</v>
      </c>
      <c r="I51" s="33"/>
      <c r="J51" s="33"/>
      <c r="K51" s="33"/>
    </row>
    <row r="52" spans="1:11" ht="20.100000000000001" customHeight="1">
      <c r="A52" s="34">
        <v>2011</v>
      </c>
      <c r="B52" s="34">
        <v>125</v>
      </c>
      <c r="C52" s="35">
        <f t="shared" si="4"/>
        <v>1.2191553691602458E-2</v>
      </c>
      <c r="D52" s="35">
        <f t="shared" si="6"/>
        <v>0.30995806105530088</v>
      </c>
      <c r="F52" s="35">
        <f t="shared" si="7"/>
        <v>0.29776650736369842</v>
      </c>
      <c r="G52" s="35">
        <f t="shared" si="5"/>
        <v>0.30995806105530088</v>
      </c>
      <c r="H52" s="34">
        <v>2011</v>
      </c>
      <c r="I52" s="33"/>
      <c r="J52" s="33"/>
      <c r="K52" s="33"/>
    </row>
    <row r="53" spans="1:11" ht="20.100000000000001" customHeight="1">
      <c r="A53" s="34">
        <v>2012</v>
      </c>
      <c r="B53" s="34">
        <v>118</v>
      </c>
      <c r="C53" s="35">
        <f t="shared" si="4"/>
        <v>1.1508826684872721E-2</v>
      </c>
      <c r="D53" s="35">
        <f t="shared" si="6"/>
        <v>0.32146688774017362</v>
      </c>
      <c r="F53" s="35">
        <f t="shared" si="7"/>
        <v>0.30995806105530088</v>
      </c>
      <c r="G53" s="35">
        <f t="shared" si="5"/>
        <v>0.32146688774017362</v>
      </c>
      <c r="H53" s="34">
        <v>2012</v>
      </c>
      <c r="I53" s="33"/>
      <c r="J53" s="33"/>
      <c r="K53" s="33"/>
    </row>
    <row r="54" spans="1:11" ht="20.100000000000001" customHeight="1">
      <c r="A54" s="34">
        <v>2013</v>
      </c>
      <c r="B54" s="34">
        <v>134</v>
      </c>
      <c r="C54" s="35">
        <f t="shared" si="4"/>
        <v>1.3069345557397834E-2</v>
      </c>
      <c r="D54" s="35">
        <f t="shared" si="6"/>
        <v>0.33453623329757148</v>
      </c>
      <c r="F54" s="35">
        <f t="shared" si="7"/>
        <v>0.32146688774017362</v>
      </c>
      <c r="G54" s="35">
        <f t="shared" si="5"/>
        <v>0.33453623329757148</v>
      </c>
      <c r="H54" s="34">
        <v>2013</v>
      </c>
      <c r="I54" s="33"/>
      <c r="J54" s="33"/>
      <c r="K54" s="33"/>
    </row>
    <row r="55" spans="1:11" ht="20.100000000000001" customHeight="1">
      <c r="A55" s="34">
        <v>2014</v>
      </c>
      <c r="B55" s="34">
        <v>130</v>
      </c>
      <c r="C55" s="35">
        <f t="shared" si="4"/>
        <v>1.2679215839266556E-2</v>
      </c>
      <c r="D55" s="35">
        <f t="shared" si="6"/>
        <v>0.34721544913683805</v>
      </c>
      <c r="F55" s="35">
        <f t="shared" si="7"/>
        <v>0.33453623329757148</v>
      </c>
      <c r="G55" s="35">
        <f t="shared" si="5"/>
        <v>0.34721544913683805</v>
      </c>
      <c r="H55" s="34">
        <v>2014</v>
      </c>
      <c r="I55" s="33"/>
      <c r="J55" s="33"/>
      <c r="K55" s="33"/>
    </row>
    <row r="56" spans="1:11" ht="20.100000000000001" customHeight="1">
      <c r="A56" s="34">
        <v>2015</v>
      </c>
      <c r="B56" s="34">
        <v>137</v>
      </c>
      <c r="C56" s="35">
        <f t="shared" si="4"/>
        <v>1.3361942845996294E-2</v>
      </c>
      <c r="D56" s="35">
        <f t="shared" si="6"/>
        <v>0.36057739198283434</v>
      </c>
      <c r="F56" s="35">
        <f t="shared" si="7"/>
        <v>0.34721544913683805</v>
      </c>
      <c r="G56" s="35">
        <f t="shared" si="5"/>
        <v>0.36057739198283434</v>
      </c>
      <c r="H56" s="34">
        <v>2015</v>
      </c>
      <c r="I56" s="33"/>
      <c r="J56" s="33"/>
      <c r="K56" s="33"/>
    </row>
    <row r="57" spans="1:11" ht="20.100000000000001" customHeight="1">
      <c r="A57" s="34">
        <v>2016</v>
      </c>
      <c r="B57" s="34">
        <v>149</v>
      </c>
      <c r="C57" s="35">
        <f t="shared" si="4"/>
        <v>1.4532332000390129E-2</v>
      </c>
      <c r="D57" s="35">
        <f t="shared" si="6"/>
        <v>0.37510972398322445</v>
      </c>
      <c r="F57" s="35">
        <f t="shared" si="7"/>
        <v>0.36057739198283434</v>
      </c>
      <c r="G57" s="35">
        <f t="shared" si="5"/>
        <v>0.37510972398322445</v>
      </c>
      <c r="H57" s="34">
        <v>2016</v>
      </c>
      <c r="I57" s="33"/>
      <c r="J57" s="33"/>
      <c r="K57" s="33"/>
    </row>
    <row r="58" spans="1:11" ht="20.100000000000001" customHeight="1">
      <c r="A58" s="34">
        <v>2017</v>
      </c>
      <c r="B58" s="34">
        <v>140</v>
      </c>
      <c r="C58" s="35">
        <f t="shared" si="4"/>
        <v>1.3654540134594753E-2</v>
      </c>
      <c r="D58" s="35">
        <f t="shared" si="6"/>
        <v>0.38876426411781922</v>
      </c>
      <c r="F58" s="35">
        <f t="shared" si="7"/>
        <v>0.37510972398322445</v>
      </c>
      <c r="G58" s="35">
        <f t="shared" si="5"/>
        <v>0.38876426411781922</v>
      </c>
      <c r="H58" s="34">
        <v>2017</v>
      </c>
      <c r="I58" s="33"/>
      <c r="J58" s="33"/>
      <c r="K58" s="33"/>
    </row>
    <row r="59" spans="1:11" ht="20.100000000000001" customHeight="1">
      <c r="A59" s="34">
        <v>2018</v>
      </c>
      <c r="B59" s="34">
        <v>165</v>
      </c>
      <c r="C59" s="35">
        <f t="shared" si="4"/>
        <v>1.6092850872915246E-2</v>
      </c>
      <c r="D59" s="35">
        <f t="shared" si="6"/>
        <v>0.40485711499073446</v>
      </c>
      <c r="F59" s="35">
        <f t="shared" si="7"/>
        <v>0.38876426411781922</v>
      </c>
      <c r="G59" s="35">
        <f t="shared" si="5"/>
        <v>0.40485711499073446</v>
      </c>
      <c r="H59" s="34">
        <v>2018</v>
      </c>
      <c r="I59" s="33"/>
      <c r="J59" s="33"/>
      <c r="K59" s="33"/>
    </row>
    <row r="60" spans="1:11" ht="20.100000000000001" customHeight="1">
      <c r="A60" s="34">
        <v>2019</v>
      </c>
      <c r="B60" s="34">
        <v>119</v>
      </c>
      <c r="C60" s="35">
        <f t="shared" si="4"/>
        <v>1.1606359114405539E-2</v>
      </c>
      <c r="D60" s="35">
        <f t="shared" si="6"/>
        <v>0.41646347410514001</v>
      </c>
      <c r="F60" s="35">
        <f t="shared" si="7"/>
        <v>0.40485711499073446</v>
      </c>
      <c r="G60" s="35">
        <f t="shared" si="5"/>
        <v>0.41646347410514001</v>
      </c>
      <c r="H60" s="34">
        <v>2019</v>
      </c>
      <c r="I60" s="33"/>
      <c r="J60" s="33"/>
      <c r="K60" s="33"/>
    </row>
    <row r="61" spans="1:11" ht="20.100000000000001" customHeight="1">
      <c r="A61" s="36" t="s">
        <v>87</v>
      </c>
      <c r="B61" s="34">
        <v>493</v>
      </c>
      <c r="C61" s="35">
        <f t="shared" si="4"/>
        <v>4.8083487759680091E-2</v>
      </c>
      <c r="D61" s="35">
        <f t="shared" si="6"/>
        <v>0.46454696186482008</v>
      </c>
      <c r="F61" s="35">
        <f t="shared" si="7"/>
        <v>0.41646347410514001</v>
      </c>
      <c r="G61" s="35">
        <f t="shared" si="5"/>
        <v>0.46454696186482008</v>
      </c>
      <c r="H61" s="36" t="s">
        <v>87</v>
      </c>
      <c r="I61" s="33"/>
      <c r="J61" s="33"/>
      <c r="K61" s="33"/>
    </row>
    <row r="62" spans="1:11" ht="20.100000000000001" customHeight="1">
      <c r="A62" s="36" t="s">
        <v>86</v>
      </c>
      <c r="B62" s="34">
        <v>50</v>
      </c>
      <c r="C62" s="35">
        <f t="shared" si="4"/>
        <v>4.876621476640983E-3</v>
      </c>
      <c r="D62" s="35">
        <f t="shared" si="6"/>
        <v>0.46942358334146106</v>
      </c>
      <c r="F62" s="35">
        <f t="shared" si="7"/>
        <v>0.46454696186482008</v>
      </c>
      <c r="G62" s="35">
        <f t="shared" si="5"/>
        <v>0.46942358334146106</v>
      </c>
      <c r="H62" s="36" t="s">
        <v>86</v>
      </c>
      <c r="I62" s="33"/>
      <c r="J62" s="33"/>
      <c r="K62" s="33"/>
    </row>
    <row r="63" spans="1:11" ht="32.1" customHeight="1">
      <c r="A63" s="36" t="str">
        <f t="shared" ref="A63:A88" si="8">A35&amp;" concert sampler"</f>
        <v>1994 concert sampler</v>
      </c>
      <c r="B63" s="34">
        <v>16</v>
      </c>
      <c r="C63" s="35">
        <f t="shared" si="4"/>
        <v>1.5605188725251145E-3</v>
      </c>
      <c r="D63" s="35">
        <f t="shared" si="6"/>
        <v>0.47098410221398618</v>
      </c>
      <c r="F63" s="35">
        <f t="shared" si="7"/>
        <v>0.46942358334146106</v>
      </c>
      <c r="G63" s="35">
        <f t="shared" si="5"/>
        <v>0.47098410221398618</v>
      </c>
      <c r="H63" s="36" t="s">
        <v>85</v>
      </c>
      <c r="I63" s="33"/>
      <c r="J63" s="33"/>
      <c r="K63" s="33"/>
    </row>
    <row r="64" spans="1:11" ht="32.1" customHeight="1">
      <c r="A64" s="36" t="str">
        <f t="shared" si="8"/>
        <v>1995 concert sampler</v>
      </c>
      <c r="B64" s="34">
        <v>133</v>
      </c>
      <c r="C64" s="35">
        <f t="shared" si="4"/>
        <v>1.2971813127865016E-2</v>
      </c>
      <c r="D64" s="35">
        <f t="shared" si="6"/>
        <v>0.48395591534185117</v>
      </c>
      <c r="F64" s="35">
        <f t="shared" si="7"/>
        <v>0.47098410221398618</v>
      </c>
      <c r="G64" s="35">
        <f t="shared" si="5"/>
        <v>0.48395591534185117</v>
      </c>
      <c r="H64" s="36" t="s">
        <v>84</v>
      </c>
      <c r="I64" s="33"/>
      <c r="J64" s="33"/>
      <c r="K64" s="33"/>
    </row>
    <row r="65" spans="1:11" ht="32.1" customHeight="1">
      <c r="A65" s="36" t="str">
        <f t="shared" si="8"/>
        <v>1996 concert sampler</v>
      </c>
      <c r="B65" s="34">
        <v>176</v>
      </c>
      <c r="C65" s="35">
        <f t="shared" si="4"/>
        <v>1.7165707597776261E-2</v>
      </c>
      <c r="D65" s="35">
        <f t="shared" si="6"/>
        <v>0.50112162293962748</v>
      </c>
      <c r="F65" s="35">
        <f t="shared" si="7"/>
        <v>0.48395591534185117</v>
      </c>
      <c r="G65" s="35">
        <f t="shared" si="5"/>
        <v>0.50112162293962748</v>
      </c>
      <c r="H65" s="36" t="s">
        <v>83</v>
      </c>
      <c r="I65" s="33"/>
      <c r="J65" s="33"/>
      <c r="K65" s="33"/>
    </row>
    <row r="66" spans="1:11" ht="32.1" customHeight="1">
      <c r="A66" s="36" t="str">
        <f t="shared" si="8"/>
        <v>1997 concert sampler</v>
      </c>
      <c r="B66" s="34">
        <v>239</v>
      </c>
      <c r="C66" s="35">
        <f t="shared" ref="C66:C88" si="9">B66/SUM($B$2:$B$88)</f>
        <v>2.3310250658343898E-2</v>
      </c>
      <c r="D66" s="35">
        <f t="shared" si="6"/>
        <v>0.52443187359797139</v>
      </c>
      <c r="F66" s="35">
        <f t="shared" si="7"/>
        <v>0.50112162293962748</v>
      </c>
      <c r="G66" s="35">
        <f t="shared" ref="G66:G88" si="10">D66</f>
        <v>0.52443187359797139</v>
      </c>
      <c r="H66" s="36" t="s">
        <v>82</v>
      </c>
      <c r="I66" s="33"/>
      <c r="J66" s="33"/>
      <c r="K66" s="33"/>
    </row>
    <row r="67" spans="1:11" ht="32.1" customHeight="1">
      <c r="A67" s="36" t="str">
        <f t="shared" si="8"/>
        <v>1998 concert sampler</v>
      </c>
      <c r="B67" s="34">
        <v>142</v>
      </c>
      <c r="C67" s="35">
        <f t="shared" si="9"/>
        <v>1.3849604993660392E-2</v>
      </c>
      <c r="D67" s="35">
        <f t="shared" ref="D67:D88" si="11">D66+C67</f>
        <v>0.53828147859163178</v>
      </c>
      <c r="F67" s="35">
        <f t="shared" ref="F67:F88" si="12">G66</f>
        <v>0.52443187359797139</v>
      </c>
      <c r="G67" s="35">
        <f t="shared" si="10"/>
        <v>0.53828147859163178</v>
      </c>
      <c r="H67" s="36" t="s">
        <v>81</v>
      </c>
      <c r="I67" s="33"/>
      <c r="J67" s="33"/>
      <c r="K67" s="33"/>
    </row>
    <row r="68" spans="1:11" ht="32.1" customHeight="1">
      <c r="A68" s="36" t="str">
        <f t="shared" si="8"/>
        <v>1999 concert sampler</v>
      </c>
      <c r="B68" s="34">
        <v>137</v>
      </c>
      <c r="C68" s="35">
        <f t="shared" si="9"/>
        <v>1.3361942845996294E-2</v>
      </c>
      <c r="D68" s="35">
        <f t="shared" si="11"/>
        <v>0.55164342143762812</v>
      </c>
      <c r="F68" s="35">
        <f t="shared" si="12"/>
        <v>0.53828147859163178</v>
      </c>
      <c r="G68" s="35">
        <f t="shared" si="10"/>
        <v>0.55164342143762812</v>
      </c>
      <c r="H68" s="36" t="s">
        <v>80</v>
      </c>
      <c r="I68" s="33"/>
      <c r="J68" s="33"/>
      <c r="K68" s="33"/>
    </row>
    <row r="69" spans="1:11" ht="32.1" customHeight="1">
      <c r="A69" s="36" t="str">
        <f t="shared" si="8"/>
        <v>2000 concert sampler</v>
      </c>
      <c r="B69" s="34">
        <v>107</v>
      </c>
      <c r="C69" s="35">
        <f t="shared" si="9"/>
        <v>1.0435969960011704E-2</v>
      </c>
      <c r="D69" s="35">
        <f t="shared" si="11"/>
        <v>0.56207939139763985</v>
      </c>
      <c r="F69" s="35">
        <f t="shared" si="12"/>
        <v>0.55164342143762812</v>
      </c>
      <c r="G69" s="35">
        <f t="shared" si="10"/>
        <v>0.56207939139763985</v>
      </c>
      <c r="H69" s="36" t="s">
        <v>79</v>
      </c>
      <c r="I69" s="33"/>
      <c r="J69" s="33"/>
      <c r="K69" s="33"/>
    </row>
    <row r="70" spans="1:11" ht="32.1" customHeight="1">
      <c r="A70" s="36" t="str">
        <f t="shared" si="8"/>
        <v>2001 concert sampler</v>
      </c>
      <c r="B70" s="34">
        <v>55</v>
      </c>
      <c r="C70" s="35">
        <f t="shared" si="9"/>
        <v>5.3642836243050817E-3</v>
      </c>
      <c r="D70" s="35">
        <f t="shared" si="11"/>
        <v>0.56744367502194493</v>
      </c>
      <c r="F70" s="35">
        <f t="shared" si="12"/>
        <v>0.56207939139763985</v>
      </c>
      <c r="G70" s="35">
        <f t="shared" si="10"/>
        <v>0.56744367502194493</v>
      </c>
      <c r="H70" s="36" t="s">
        <v>78</v>
      </c>
      <c r="I70" s="33"/>
      <c r="J70" s="33"/>
      <c r="K70" s="33"/>
    </row>
    <row r="71" spans="1:11" ht="32.1" customHeight="1">
      <c r="A71" s="36" t="str">
        <f t="shared" si="8"/>
        <v>2002 concert sampler</v>
      </c>
      <c r="B71" s="34">
        <v>57</v>
      </c>
      <c r="C71" s="35">
        <f t="shared" si="9"/>
        <v>5.5593484833707206E-3</v>
      </c>
      <c r="D71" s="35">
        <f t="shared" si="11"/>
        <v>0.57300302350531562</v>
      </c>
      <c r="F71" s="35">
        <f t="shared" si="12"/>
        <v>0.56744367502194493</v>
      </c>
      <c r="G71" s="35">
        <f t="shared" si="10"/>
        <v>0.57300302350531562</v>
      </c>
      <c r="H71" s="36" t="s">
        <v>77</v>
      </c>
      <c r="I71" s="33"/>
      <c r="J71" s="33"/>
      <c r="K71" s="33"/>
    </row>
    <row r="72" spans="1:11" ht="32.1" customHeight="1">
      <c r="A72" s="36" t="str">
        <f t="shared" si="8"/>
        <v>2003 concert sampler</v>
      </c>
      <c r="B72" s="34">
        <v>141</v>
      </c>
      <c r="C72" s="35">
        <f t="shared" si="9"/>
        <v>1.3752072564127572E-2</v>
      </c>
      <c r="D72" s="35">
        <f t="shared" si="11"/>
        <v>0.5867550960694432</v>
      </c>
      <c r="F72" s="35">
        <f t="shared" si="12"/>
        <v>0.57300302350531562</v>
      </c>
      <c r="G72" s="35">
        <f t="shared" si="10"/>
        <v>0.5867550960694432</v>
      </c>
      <c r="H72" s="36" t="s">
        <v>76</v>
      </c>
      <c r="I72" s="33"/>
      <c r="J72" s="33"/>
      <c r="K72" s="33"/>
    </row>
    <row r="73" spans="1:11" ht="32.1" customHeight="1">
      <c r="A73" s="36" t="str">
        <f t="shared" si="8"/>
        <v>2004 concert sampler</v>
      </c>
      <c r="B73" s="34">
        <v>107</v>
      </c>
      <c r="C73" s="35">
        <f t="shared" si="9"/>
        <v>1.0435969960011704E-2</v>
      </c>
      <c r="D73" s="35">
        <f t="shared" si="11"/>
        <v>0.59719106602945493</v>
      </c>
      <c r="F73" s="35">
        <f t="shared" si="12"/>
        <v>0.5867550960694432</v>
      </c>
      <c r="G73" s="35">
        <f t="shared" si="10"/>
        <v>0.59719106602945493</v>
      </c>
      <c r="H73" s="36" t="s">
        <v>75</v>
      </c>
      <c r="I73" s="33"/>
      <c r="J73" s="33"/>
      <c r="K73" s="33"/>
    </row>
    <row r="74" spans="1:11" ht="32.1" customHeight="1">
      <c r="A74" s="36" t="str">
        <f t="shared" si="8"/>
        <v>2005 concert sampler</v>
      </c>
      <c r="B74" s="34">
        <v>167</v>
      </c>
      <c r="C74" s="35">
        <f t="shared" si="9"/>
        <v>1.6287915731980882E-2</v>
      </c>
      <c r="D74" s="35">
        <f t="shared" si="11"/>
        <v>0.61347898176143578</v>
      </c>
      <c r="F74" s="35">
        <f t="shared" si="12"/>
        <v>0.59719106602945493</v>
      </c>
      <c r="G74" s="35">
        <f t="shared" si="10"/>
        <v>0.61347898176143578</v>
      </c>
      <c r="H74" s="36" t="s">
        <v>74</v>
      </c>
      <c r="I74" s="33"/>
      <c r="J74" s="33"/>
      <c r="K74" s="33"/>
    </row>
    <row r="75" spans="1:11" ht="32.1" customHeight="1">
      <c r="A75" s="36" t="str">
        <f t="shared" si="8"/>
        <v>2006 concert sampler</v>
      </c>
      <c r="B75" s="34">
        <v>136</v>
      </c>
      <c r="C75" s="35">
        <f t="shared" si="9"/>
        <v>1.3264410416463474E-2</v>
      </c>
      <c r="D75" s="35">
        <f t="shared" si="11"/>
        <v>0.62674339217789921</v>
      </c>
      <c r="F75" s="35">
        <f t="shared" si="12"/>
        <v>0.61347898176143578</v>
      </c>
      <c r="G75" s="35">
        <f t="shared" si="10"/>
        <v>0.62674339217789921</v>
      </c>
      <c r="H75" s="36" t="s">
        <v>73</v>
      </c>
      <c r="I75" s="33"/>
      <c r="J75" s="33"/>
      <c r="K75" s="33"/>
    </row>
    <row r="76" spans="1:11" ht="32.1" customHeight="1">
      <c r="A76" s="36" t="str">
        <f t="shared" si="8"/>
        <v>2007 concert sampler</v>
      </c>
      <c r="B76" s="34">
        <v>43</v>
      </c>
      <c r="C76" s="35">
        <f t="shared" si="9"/>
        <v>4.1938944699112454E-3</v>
      </c>
      <c r="D76" s="35">
        <f t="shared" si="11"/>
        <v>0.63093728664781046</v>
      </c>
      <c r="F76" s="35">
        <f t="shared" si="12"/>
        <v>0.62674339217789921</v>
      </c>
      <c r="G76" s="35">
        <f t="shared" si="10"/>
        <v>0.63093728664781046</v>
      </c>
      <c r="H76" s="36" t="s">
        <v>72</v>
      </c>
      <c r="I76" s="33"/>
      <c r="J76" s="33"/>
      <c r="K76" s="33"/>
    </row>
    <row r="77" spans="1:11" ht="32.1" customHeight="1">
      <c r="A77" s="36" t="str">
        <f t="shared" si="8"/>
        <v>2008 concert sampler</v>
      </c>
      <c r="B77" s="34">
        <v>132</v>
      </c>
      <c r="C77" s="35">
        <f t="shared" si="9"/>
        <v>1.2874280698332196E-2</v>
      </c>
      <c r="D77" s="35">
        <f t="shared" si="11"/>
        <v>0.64381156734614264</v>
      </c>
      <c r="F77" s="35">
        <f t="shared" si="12"/>
        <v>0.63093728664781046</v>
      </c>
      <c r="G77" s="35">
        <f t="shared" si="10"/>
        <v>0.64381156734614264</v>
      </c>
      <c r="H77" s="36" t="s">
        <v>71</v>
      </c>
      <c r="I77" s="33"/>
      <c r="J77" s="33"/>
      <c r="K77" s="33"/>
    </row>
    <row r="78" spans="1:11" ht="32.1" customHeight="1">
      <c r="A78" s="36" t="str">
        <f t="shared" si="8"/>
        <v>2009 concert sampler</v>
      </c>
      <c r="B78" s="34">
        <v>127</v>
      </c>
      <c r="C78" s="35">
        <f t="shared" si="9"/>
        <v>1.2386618550668096E-2</v>
      </c>
      <c r="D78" s="35">
        <f t="shared" si="11"/>
        <v>0.65619818589681078</v>
      </c>
      <c r="F78" s="35">
        <f t="shared" si="12"/>
        <v>0.64381156734614264</v>
      </c>
      <c r="G78" s="35">
        <f t="shared" si="10"/>
        <v>0.65619818589681078</v>
      </c>
      <c r="H78" s="36" t="s">
        <v>70</v>
      </c>
      <c r="I78" s="33"/>
      <c r="J78" s="33"/>
      <c r="K78" s="33"/>
    </row>
    <row r="79" spans="1:11" ht="32.1" customHeight="1">
      <c r="A79" s="36" t="str">
        <f t="shared" si="8"/>
        <v>2010 concert sampler</v>
      </c>
      <c r="B79" s="34">
        <v>69</v>
      </c>
      <c r="C79" s="35">
        <f t="shared" si="9"/>
        <v>6.7297376377645568E-3</v>
      </c>
      <c r="D79" s="35">
        <f t="shared" si="11"/>
        <v>0.6629279235345753</v>
      </c>
      <c r="F79" s="35">
        <f t="shared" si="12"/>
        <v>0.65619818589681078</v>
      </c>
      <c r="G79" s="35">
        <f t="shared" si="10"/>
        <v>0.6629279235345753</v>
      </c>
      <c r="H79" s="36" t="s">
        <v>69</v>
      </c>
      <c r="I79" s="33"/>
      <c r="J79" s="33"/>
      <c r="K79" s="33"/>
    </row>
    <row r="80" spans="1:11" ht="32.1" customHeight="1">
      <c r="A80" s="36" t="str">
        <f t="shared" si="8"/>
        <v>2011 concert sampler</v>
      </c>
      <c r="B80" s="34">
        <v>58</v>
      </c>
      <c r="C80" s="35">
        <f t="shared" si="9"/>
        <v>5.6568809129035405E-3</v>
      </c>
      <c r="D80" s="35">
        <f t="shared" si="11"/>
        <v>0.66858480444747881</v>
      </c>
      <c r="F80" s="35">
        <f t="shared" si="12"/>
        <v>0.6629279235345753</v>
      </c>
      <c r="G80" s="35">
        <f t="shared" si="10"/>
        <v>0.66858480444747881</v>
      </c>
      <c r="H80" s="36" t="s">
        <v>68</v>
      </c>
      <c r="I80" s="33"/>
      <c r="J80" s="33"/>
      <c r="K80" s="33"/>
    </row>
    <row r="81" spans="1:11" ht="32.1" customHeight="1">
      <c r="A81" s="36" t="str">
        <f t="shared" si="8"/>
        <v>2012 concert sampler</v>
      </c>
      <c r="B81" s="34">
        <v>194</v>
      </c>
      <c r="C81" s="35">
        <f t="shared" si="9"/>
        <v>1.8921291329367016E-2</v>
      </c>
      <c r="D81" s="35">
        <f t="shared" si="11"/>
        <v>0.68750609577684585</v>
      </c>
      <c r="F81" s="35">
        <f t="shared" si="12"/>
        <v>0.66858480444747881</v>
      </c>
      <c r="G81" s="35">
        <f t="shared" si="10"/>
        <v>0.68750609577684585</v>
      </c>
      <c r="H81" s="36" t="s">
        <v>67</v>
      </c>
      <c r="I81" s="33"/>
      <c r="J81" s="33"/>
      <c r="K81" s="33"/>
    </row>
    <row r="82" spans="1:11" ht="32.1" customHeight="1">
      <c r="A82" s="36" t="str">
        <f t="shared" si="8"/>
        <v>2013 concert sampler</v>
      </c>
      <c r="B82" s="34">
        <v>138</v>
      </c>
      <c r="C82" s="35">
        <f t="shared" si="9"/>
        <v>1.3459475275529114E-2</v>
      </c>
      <c r="D82" s="35">
        <f t="shared" si="11"/>
        <v>0.700965571052375</v>
      </c>
      <c r="F82" s="35">
        <f t="shared" si="12"/>
        <v>0.68750609577684585</v>
      </c>
      <c r="G82" s="35">
        <f t="shared" si="10"/>
        <v>0.700965571052375</v>
      </c>
      <c r="H82" s="36" t="s">
        <v>66</v>
      </c>
      <c r="I82" s="33"/>
      <c r="J82" s="33"/>
      <c r="K82" s="33"/>
    </row>
    <row r="83" spans="1:11" ht="32.1" customHeight="1">
      <c r="A83" s="36" t="str">
        <f t="shared" si="8"/>
        <v>2014 concert sampler</v>
      </c>
      <c r="B83" s="34">
        <v>498</v>
      </c>
      <c r="C83" s="35">
        <f t="shared" si="9"/>
        <v>4.8571149907344194E-2</v>
      </c>
      <c r="D83" s="35">
        <f t="shared" si="11"/>
        <v>0.74953672095971924</v>
      </c>
      <c r="F83" s="35">
        <f t="shared" si="12"/>
        <v>0.700965571052375</v>
      </c>
      <c r="G83" s="35">
        <f t="shared" si="10"/>
        <v>0.74953672095971924</v>
      </c>
      <c r="H83" s="36" t="s">
        <v>65</v>
      </c>
      <c r="I83" s="33"/>
      <c r="J83" s="33"/>
      <c r="K83" s="33"/>
    </row>
    <row r="84" spans="1:11" ht="32.1" customHeight="1">
      <c r="A84" s="36" t="str">
        <f t="shared" si="8"/>
        <v>2015 concert sampler</v>
      </c>
      <c r="B84" s="34">
        <v>413</v>
      </c>
      <c r="C84" s="35">
        <f t="shared" si="9"/>
        <v>4.0280893397054519E-2</v>
      </c>
      <c r="D84" s="35">
        <f t="shared" si="11"/>
        <v>0.78981761435677378</v>
      </c>
      <c r="F84" s="35">
        <f t="shared" si="12"/>
        <v>0.74953672095971924</v>
      </c>
      <c r="G84" s="35">
        <f t="shared" si="10"/>
        <v>0.78981761435677378</v>
      </c>
      <c r="H84" s="36" t="s">
        <v>64</v>
      </c>
      <c r="I84" s="33"/>
      <c r="J84" s="33"/>
      <c r="K84" s="33"/>
    </row>
    <row r="85" spans="1:11" ht="32.1" customHeight="1">
      <c r="A85" s="36" t="str">
        <f t="shared" si="8"/>
        <v>2016 concert sampler</v>
      </c>
      <c r="B85" s="34">
        <v>496</v>
      </c>
      <c r="C85" s="35">
        <f t="shared" si="9"/>
        <v>4.8376085048278554E-2</v>
      </c>
      <c r="D85" s="35">
        <f t="shared" si="11"/>
        <v>0.83819369940505228</v>
      </c>
      <c r="F85" s="35">
        <f t="shared" si="12"/>
        <v>0.78981761435677378</v>
      </c>
      <c r="G85" s="35">
        <f t="shared" si="10"/>
        <v>0.83819369940505228</v>
      </c>
      <c r="H85" s="36" t="s">
        <v>63</v>
      </c>
      <c r="I85" s="33"/>
      <c r="J85" s="33"/>
      <c r="K85" s="33"/>
    </row>
    <row r="86" spans="1:11" ht="32.1" customHeight="1">
      <c r="A86" s="36" t="str">
        <f t="shared" si="8"/>
        <v>2017 concert sampler</v>
      </c>
      <c r="B86" s="34">
        <v>427</v>
      </c>
      <c r="C86" s="35">
        <f t="shared" si="9"/>
        <v>4.1646347410513998E-2</v>
      </c>
      <c r="D86" s="35">
        <f t="shared" si="11"/>
        <v>0.87984004681556627</v>
      </c>
      <c r="F86" s="35">
        <f t="shared" si="12"/>
        <v>0.83819369940505228</v>
      </c>
      <c r="G86" s="35">
        <f t="shared" si="10"/>
        <v>0.87984004681556627</v>
      </c>
      <c r="H86" s="36" t="s">
        <v>62</v>
      </c>
      <c r="I86" s="33"/>
      <c r="J86" s="33"/>
      <c r="K86" s="33"/>
    </row>
    <row r="87" spans="1:11" ht="32.1" customHeight="1">
      <c r="A87" s="36" t="str">
        <f t="shared" si="8"/>
        <v>2018 concert sampler</v>
      </c>
      <c r="B87" s="34">
        <v>614</v>
      </c>
      <c r="C87" s="35">
        <f t="shared" si="9"/>
        <v>5.9884911733151275E-2</v>
      </c>
      <c r="D87" s="35">
        <f t="shared" si="11"/>
        <v>0.93972495854871751</v>
      </c>
      <c r="F87" s="35">
        <f t="shared" si="12"/>
        <v>0.87984004681556627</v>
      </c>
      <c r="G87" s="35">
        <f t="shared" si="10"/>
        <v>0.93972495854871751</v>
      </c>
      <c r="H87" s="36" t="s">
        <v>61</v>
      </c>
      <c r="I87" s="33"/>
      <c r="J87" s="33"/>
      <c r="K87" s="33"/>
    </row>
    <row r="88" spans="1:11" ht="32.1" customHeight="1">
      <c r="A88" s="36" t="str">
        <f t="shared" si="8"/>
        <v>2019 concert sampler</v>
      </c>
      <c r="B88" s="34">
        <v>618</v>
      </c>
      <c r="C88" s="35">
        <f t="shared" si="9"/>
        <v>6.0275041451282554E-2</v>
      </c>
      <c r="D88" s="35">
        <f t="shared" si="11"/>
        <v>1</v>
      </c>
      <c r="F88" s="35">
        <f t="shared" si="12"/>
        <v>0.93972495854871751</v>
      </c>
      <c r="G88" s="35">
        <f t="shared" si="10"/>
        <v>1</v>
      </c>
      <c r="H88" s="36" t="str">
        <f>A88</f>
        <v>2019 concert sampler</v>
      </c>
      <c r="I88" s="33"/>
      <c r="J88" s="33"/>
      <c r="K88" s="33"/>
    </row>
  </sheetData>
  <mergeCells count="1">
    <mergeCell ref="F1:G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1C86F-DFC9-4751-BD44-0E2D6ECFE933}">
  <dimension ref="A1:W502"/>
  <sheetViews>
    <sheetView tabSelected="1" topLeftCell="K1" workbookViewId="0">
      <selection activeCell="W14" sqref="W14"/>
    </sheetView>
  </sheetViews>
  <sheetFormatPr defaultRowHeight="14.4"/>
  <cols>
    <col min="2" max="2" width="10.44140625" bestFit="1" customWidth="1"/>
    <col min="4" max="4" width="9.5546875" customWidth="1"/>
    <col min="8" max="8" width="10.109375" bestFit="1" customWidth="1"/>
  </cols>
  <sheetData>
    <row r="1" spans="1:23">
      <c r="A1" s="63" t="s">
        <v>101</v>
      </c>
      <c r="B1" s="64"/>
      <c r="C1" s="65"/>
      <c r="H1" s="59"/>
      <c r="K1" t="s">
        <v>93</v>
      </c>
    </row>
    <row r="2" spans="1:23">
      <c r="A2" s="62" t="s">
        <v>58</v>
      </c>
      <c r="B2" s="62"/>
      <c r="C2" s="53" t="s">
        <v>99</v>
      </c>
      <c r="E2" s="53" t="s">
        <v>100</v>
      </c>
      <c r="F2" s="53" t="s">
        <v>99</v>
      </c>
      <c r="G2" s="53" t="s">
        <v>95</v>
      </c>
      <c r="H2" s="53" t="s">
        <v>94</v>
      </c>
      <c r="J2" t="s">
        <v>49</v>
      </c>
      <c r="K2">
        <f ca="1">H29</f>
        <v>6</v>
      </c>
      <c r="M2" t="s">
        <v>98</v>
      </c>
    </row>
    <row r="3" spans="1:23">
      <c r="A3" s="58">
        <v>0</v>
      </c>
      <c r="B3" s="56">
        <f>1/3</f>
        <v>0.33333333333333331</v>
      </c>
      <c r="C3" s="52">
        <v>1</v>
      </c>
      <c r="E3" s="58" t="s">
        <v>97</v>
      </c>
      <c r="F3" s="57"/>
      <c r="G3" s="57">
        <v>1</v>
      </c>
      <c r="H3" s="56">
        <v>1</v>
      </c>
      <c r="J3">
        <v>1</v>
      </c>
      <c r="K3">
        <f t="dataTable" ref="K3:K502" dt2D="0" dtr="0" r1="P4" ca="1"/>
        <v>3</v>
      </c>
      <c r="M3">
        <f>AVERAGE(K3:K502)</f>
        <v>5.0359999999999996</v>
      </c>
    </row>
    <row r="4" spans="1:23">
      <c r="A4" s="46">
        <f>B3</f>
        <v>0.33333333333333331</v>
      </c>
      <c r="B4" s="55">
        <f>2/3</f>
        <v>0.66666666666666663</v>
      </c>
      <c r="C4" s="50">
        <v>2</v>
      </c>
      <c r="E4" s="46">
        <v>1</v>
      </c>
      <c r="F4" s="45">
        <f ca="1">VLOOKUP(RAND(),$A$3:$C$5,3,TRUE)</f>
        <v>2</v>
      </c>
      <c r="G4" s="45">
        <f ca="1">H3+F4</f>
        <v>3</v>
      </c>
      <c r="H4" s="44">
        <f ca="1">VLOOKUP(G4,$A$10:$B$21,2,TRUE)</f>
        <v>3</v>
      </c>
      <c r="J4">
        <v>2</v>
      </c>
      <c r="K4">
        <v>6</v>
      </c>
    </row>
    <row r="5" spans="1:23">
      <c r="A5" s="43">
        <f>B4</f>
        <v>0.66666666666666663</v>
      </c>
      <c r="B5" s="54">
        <v>1</v>
      </c>
      <c r="C5" s="48">
        <v>3</v>
      </c>
      <c r="E5" s="46">
        <v>2</v>
      </c>
      <c r="F5" s="45">
        <f t="shared" ref="F5:F28" ca="1" si="0">VLOOKUP(RAND(),$A$3:$C$5,3,TRUE)</f>
        <v>1</v>
      </c>
      <c r="G5" s="45">
        <f t="shared" ref="G5:G28" ca="1" si="1">H4+F5</f>
        <v>4</v>
      </c>
      <c r="H5" s="44">
        <f t="shared" ref="H5:H28" ca="1" si="2">VLOOKUP(G5,$A$10:$B$21,2,TRUE)</f>
        <v>5</v>
      </c>
      <c r="J5">
        <v>3</v>
      </c>
      <c r="K5">
        <v>7</v>
      </c>
    </row>
    <row r="6" spans="1:23">
      <c r="E6" s="46">
        <v>3</v>
      </c>
      <c r="F6" s="45">
        <f t="shared" ca="1" si="0"/>
        <v>3</v>
      </c>
      <c r="G6" s="45">
        <f t="shared" ca="1" si="1"/>
        <v>8</v>
      </c>
      <c r="H6" s="44">
        <f t="shared" ca="1" si="2"/>
        <v>8</v>
      </c>
      <c r="J6">
        <v>4</v>
      </c>
      <c r="K6">
        <v>4</v>
      </c>
    </row>
    <row r="7" spans="1:23">
      <c r="E7" s="46">
        <v>4</v>
      </c>
      <c r="F7" s="45">
        <f t="shared" ca="1" si="0"/>
        <v>2</v>
      </c>
      <c r="G7" s="45">
        <f t="shared" ca="1" si="1"/>
        <v>10</v>
      </c>
      <c r="H7" s="44">
        <f t="shared" ca="1" si="2"/>
        <v>10</v>
      </c>
      <c r="J7">
        <v>5</v>
      </c>
      <c r="K7">
        <v>5</v>
      </c>
      <c r="N7" t="s">
        <v>93</v>
      </c>
    </row>
    <row r="8" spans="1:23">
      <c r="A8" s="63" t="s">
        <v>96</v>
      </c>
      <c r="B8" s="65"/>
      <c r="E8" s="46">
        <v>5</v>
      </c>
      <c r="F8" s="45">
        <f t="shared" ca="1" si="0"/>
        <v>1</v>
      </c>
      <c r="G8" s="45">
        <f t="shared" ca="1" si="1"/>
        <v>11</v>
      </c>
      <c r="H8" s="44">
        <f t="shared" ca="1" si="2"/>
        <v>11</v>
      </c>
      <c r="J8">
        <v>6</v>
      </c>
      <c r="K8">
        <v>7</v>
      </c>
      <c r="N8">
        <v>3</v>
      </c>
    </row>
    <row r="9" spans="1:23">
      <c r="A9" s="53" t="s">
        <v>95</v>
      </c>
      <c r="B9" s="53" t="s">
        <v>94</v>
      </c>
      <c r="E9" s="46">
        <v>6</v>
      </c>
      <c r="F9" s="45">
        <f t="shared" ca="1" si="0"/>
        <v>3</v>
      </c>
      <c r="G9" s="45">
        <f t="shared" ca="1" si="1"/>
        <v>14</v>
      </c>
      <c r="H9" s="44">
        <f t="shared" ca="1" si="2"/>
        <v>12</v>
      </c>
      <c r="J9">
        <v>7</v>
      </c>
      <c r="K9">
        <v>5</v>
      </c>
      <c r="N9">
        <v>4</v>
      </c>
    </row>
    <row r="10" spans="1:23">
      <c r="A10" s="52">
        <v>1</v>
      </c>
      <c r="B10" s="51">
        <v>1</v>
      </c>
      <c r="E10" s="46">
        <v>7</v>
      </c>
      <c r="F10" s="45">
        <f t="shared" ca="1" si="0"/>
        <v>2</v>
      </c>
      <c r="G10" s="45">
        <f t="shared" ca="1" si="1"/>
        <v>14</v>
      </c>
      <c r="H10" s="44">
        <f t="shared" ca="1" si="2"/>
        <v>12</v>
      </c>
      <c r="J10">
        <v>8</v>
      </c>
      <c r="K10">
        <v>5</v>
      </c>
      <c r="N10">
        <v>5</v>
      </c>
    </row>
    <row r="11" spans="1:23" ht="15" thickBot="1">
      <c r="A11" s="50">
        <v>2</v>
      </c>
      <c r="B11" s="49">
        <v>2</v>
      </c>
      <c r="E11" s="46">
        <v>8</v>
      </c>
      <c r="F11" s="45">
        <f t="shared" ca="1" si="0"/>
        <v>3</v>
      </c>
      <c r="G11" s="45">
        <f t="shared" ca="1" si="1"/>
        <v>15</v>
      </c>
      <c r="H11" s="44">
        <f t="shared" ca="1" si="2"/>
        <v>12</v>
      </c>
      <c r="J11">
        <v>9</v>
      </c>
      <c r="K11">
        <v>8</v>
      </c>
      <c r="N11">
        <v>6</v>
      </c>
    </row>
    <row r="12" spans="1:23">
      <c r="A12" s="50">
        <v>3</v>
      </c>
      <c r="B12" s="49">
        <v>3</v>
      </c>
      <c r="E12" s="46">
        <v>9</v>
      </c>
      <c r="F12" s="45">
        <f t="shared" ca="1" si="0"/>
        <v>3</v>
      </c>
      <c r="G12" s="45">
        <f t="shared" ca="1" si="1"/>
        <v>15</v>
      </c>
      <c r="H12" s="44">
        <f t="shared" ca="1" si="2"/>
        <v>12</v>
      </c>
      <c r="J12">
        <v>10</v>
      </c>
      <c r="K12">
        <v>5</v>
      </c>
      <c r="N12">
        <v>7</v>
      </c>
      <c r="V12" s="69" t="s">
        <v>93</v>
      </c>
      <c r="W12" s="69" t="s">
        <v>46</v>
      </c>
    </row>
    <row r="13" spans="1:23">
      <c r="A13" s="50">
        <v>4</v>
      </c>
      <c r="B13" s="49">
        <v>5</v>
      </c>
      <c r="E13" s="46">
        <v>10</v>
      </c>
      <c r="F13" s="45">
        <f t="shared" ca="1" si="0"/>
        <v>1</v>
      </c>
      <c r="G13" s="45">
        <f t="shared" ca="1" si="1"/>
        <v>13</v>
      </c>
      <c r="H13" s="44">
        <f t="shared" ca="1" si="2"/>
        <v>12</v>
      </c>
      <c r="J13">
        <v>11</v>
      </c>
      <c r="K13">
        <v>3</v>
      </c>
      <c r="N13">
        <v>8</v>
      </c>
      <c r="V13" s="66">
        <v>3</v>
      </c>
      <c r="W13" s="67">
        <f ca="1">COUNTIFS($K$2:$K$502,"&lt;="&amp;V13,$K$2:$K$502,"&gt;"&amp;V13)</f>
        <v>0</v>
      </c>
    </row>
    <row r="14" spans="1:23">
      <c r="A14" s="50">
        <v>5</v>
      </c>
      <c r="B14" s="49">
        <v>5</v>
      </c>
      <c r="E14" s="46">
        <v>11</v>
      </c>
      <c r="F14" s="45">
        <f t="shared" ca="1" si="0"/>
        <v>3</v>
      </c>
      <c r="G14" s="45">
        <f t="shared" ca="1" si="1"/>
        <v>15</v>
      </c>
      <c r="H14" s="44">
        <f t="shared" ca="1" si="2"/>
        <v>12</v>
      </c>
      <c r="J14">
        <v>12</v>
      </c>
      <c r="K14">
        <v>4</v>
      </c>
      <c r="N14">
        <v>9</v>
      </c>
      <c r="V14" s="66">
        <v>4</v>
      </c>
      <c r="W14" s="67">
        <f ca="1">COUNTIFS($K$2:$K$502,"&lt;="&amp;V14,$K$2:$K$502,"&gt;"&amp;V13)</f>
        <v>121</v>
      </c>
    </row>
    <row r="15" spans="1:23">
      <c r="A15" s="50">
        <v>6</v>
      </c>
      <c r="B15" s="49">
        <v>11</v>
      </c>
      <c r="E15" s="46">
        <v>12</v>
      </c>
      <c r="F15" s="45">
        <f t="shared" ca="1" si="0"/>
        <v>3</v>
      </c>
      <c r="G15" s="45">
        <f t="shared" ca="1" si="1"/>
        <v>15</v>
      </c>
      <c r="H15" s="44">
        <f t="shared" ca="1" si="2"/>
        <v>12</v>
      </c>
      <c r="J15">
        <v>13</v>
      </c>
      <c r="K15">
        <v>7</v>
      </c>
      <c r="N15">
        <v>10</v>
      </c>
      <c r="V15" s="66">
        <v>5</v>
      </c>
      <c r="W15" s="67">
        <f ca="1">COUNTIFS($K$2:$K$502,"&lt;="&amp;V15,$K$2:$K$502,"&gt;"&amp;V14)</f>
        <v>90</v>
      </c>
    </row>
    <row r="16" spans="1:23">
      <c r="A16" s="50">
        <v>7</v>
      </c>
      <c r="B16" s="49">
        <v>2</v>
      </c>
      <c r="E16" s="46">
        <v>13</v>
      </c>
      <c r="F16" s="45">
        <f t="shared" ca="1" si="0"/>
        <v>2</v>
      </c>
      <c r="G16" s="45">
        <f t="shared" ca="1" si="1"/>
        <v>14</v>
      </c>
      <c r="H16" s="44">
        <f t="shared" ca="1" si="2"/>
        <v>12</v>
      </c>
      <c r="J16">
        <v>14</v>
      </c>
      <c r="K16">
        <v>4</v>
      </c>
      <c r="N16">
        <v>11</v>
      </c>
      <c r="V16" s="66">
        <v>6</v>
      </c>
      <c r="W16" s="67">
        <f t="shared" ref="W16:W26" ca="1" si="3">COUNTIFS($K$2:$K$502,"&lt;="&amp;V16,$K$2:$K$502,"&gt;"&amp;V15)</f>
        <v>61</v>
      </c>
    </row>
    <row r="17" spans="1:23">
      <c r="A17" s="50">
        <v>8</v>
      </c>
      <c r="B17" s="49">
        <v>8</v>
      </c>
      <c r="E17" s="46">
        <v>14</v>
      </c>
      <c r="F17" s="45">
        <f t="shared" ca="1" si="0"/>
        <v>1</v>
      </c>
      <c r="G17" s="45">
        <f t="shared" ca="1" si="1"/>
        <v>13</v>
      </c>
      <c r="H17" s="44">
        <f t="shared" ca="1" si="2"/>
        <v>12</v>
      </c>
      <c r="J17">
        <v>15</v>
      </c>
      <c r="K17">
        <v>8</v>
      </c>
      <c r="N17">
        <v>12</v>
      </c>
      <c r="V17" s="66">
        <v>7</v>
      </c>
      <c r="W17" s="67">
        <f t="shared" ca="1" si="3"/>
        <v>44</v>
      </c>
    </row>
    <row r="18" spans="1:23">
      <c r="A18" s="50">
        <v>9</v>
      </c>
      <c r="B18" s="49">
        <v>8</v>
      </c>
      <c r="E18" s="46">
        <v>15</v>
      </c>
      <c r="F18" s="45">
        <f t="shared" ca="1" si="0"/>
        <v>1</v>
      </c>
      <c r="G18" s="45">
        <f t="shared" ca="1" si="1"/>
        <v>13</v>
      </c>
      <c r="H18" s="44">
        <f t="shared" ca="1" si="2"/>
        <v>12</v>
      </c>
      <c r="J18">
        <v>16</v>
      </c>
      <c r="K18">
        <v>6</v>
      </c>
      <c r="N18">
        <v>13</v>
      </c>
      <c r="V18" s="66">
        <v>8</v>
      </c>
      <c r="W18" s="67">
        <f t="shared" ca="1" si="3"/>
        <v>24</v>
      </c>
    </row>
    <row r="19" spans="1:23">
      <c r="A19" s="50">
        <v>10</v>
      </c>
      <c r="B19" s="49">
        <v>10</v>
      </c>
      <c r="E19" s="46">
        <v>16</v>
      </c>
      <c r="F19" s="45">
        <f t="shared" ca="1" si="0"/>
        <v>1</v>
      </c>
      <c r="G19" s="45">
        <f t="shared" ca="1" si="1"/>
        <v>13</v>
      </c>
      <c r="H19" s="44">
        <f t="shared" ca="1" si="2"/>
        <v>12</v>
      </c>
      <c r="J19">
        <v>17</v>
      </c>
      <c r="K19">
        <v>3</v>
      </c>
      <c r="N19">
        <v>14</v>
      </c>
      <c r="V19" s="66">
        <v>9</v>
      </c>
      <c r="W19" s="67">
        <f t="shared" ca="1" si="3"/>
        <v>13</v>
      </c>
    </row>
    <row r="20" spans="1:23">
      <c r="A20" s="50">
        <v>11</v>
      </c>
      <c r="B20" s="49">
        <v>11</v>
      </c>
      <c r="E20" s="46">
        <v>17</v>
      </c>
      <c r="F20" s="45">
        <f t="shared" ca="1" si="0"/>
        <v>2</v>
      </c>
      <c r="G20" s="45">
        <f t="shared" ca="1" si="1"/>
        <v>14</v>
      </c>
      <c r="H20" s="44">
        <f t="shared" ca="1" si="2"/>
        <v>12</v>
      </c>
      <c r="J20">
        <v>18</v>
      </c>
      <c r="K20">
        <v>3</v>
      </c>
      <c r="N20">
        <v>15</v>
      </c>
      <c r="V20" s="66">
        <v>10</v>
      </c>
      <c r="W20" s="67">
        <f t="shared" ca="1" si="3"/>
        <v>7</v>
      </c>
    </row>
    <row r="21" spans="1:23">
      <c r="A21" s="48">
        <v>12</v>
      </c>
      <c r="B21" s="47">
        <v>12</v>
      </c>
      <c r="E21" s="46">
        <v>18</v>
      </c>
      <c r="F21" s="45">
        <f t="shared" ca="1" si="0"/>
        <v>3</v>
      </c>
      <c r="G21" s="45">
        <f t="shared" ca="1" si="1"/>
        <v>15</v>
      </c>
      <c r="H21" s="44">
        <f t="shared" ca="1" si="2"/>
        <v>12</v>
      </c>
      <c r="J21">
        <v>19</v>
      </c>
      <c r="K21">
        <v>7</v>
      </c>
      <c r="V21" s="66">
        <v>11</v>
      </c>
      <c r="W21" s="67">
        <f t="shared" ca="1" si="3"/>
        <v>6</v>
      </c>
    </row>
    <row r="22" spans="1:23">
      <c r="E22" s="46">
        <v>19</v>
      </c>
      <c r="F22" s="45">
        <f t="shared" ca="1" si="0"/>
        <v>3</v>
      </c>
      <c r="G22" s="45">
        <f t="shared" ca="1" si="1"/>
        <v>15</v>
      </c>
      <c r="H22" s="44">
        <f t="shared" ca="1" si="2"/>
        <v>12</v>
      </c>
      <c r="J22">
        <v>20</v>
      </c>
      <c r="K22">
        <v>7</v>
      </c>
      <c r="V22" s="66">
        <v>12</v>
      </c>
      <c r="W22" s="67">
        <f t="shared" ca="1" si="3"/>
        <v>1</v>
      </c>
    </row>
    <row r="23" spans="1:23">
      <c r="E23" s="46">
        <v>20</v>
      </c>
      <c r="F23" s="45">
        <f t="shared" ca="1" si="0"/>
        <v>2</v>
      </c>
      <c r="G23" s="45">
        <f t="shared" ca="1" si="1"/>
        <v>14</v>
      </c>
      <c r="H23" s="44">
        <f t="shared" ca="1" si="2"/>
        <v>12</v>
      </c>
      <c r="J23">
        <v>21</v>
      </c>
      <c r="K23">
        <v>6</v>
      </c>
      <c r="V23" s="66">
        <v>13</v>
      </c>
      <c r="W23" s="67">
        <f t="shared" ca="1" si="3"/>
        <v>3</v>
      </c>
    </row>
    <row r="24" spans="1:23">
      <c r="E24" s="46">
        <v>21</v>
      </c>
      <c r="F24" s="45">
        <f t="shared" ca="1" si="0"/>
        <v>1</v>
      </c>
      <c r="G24" s="45">
        <f t="shared" ca="1" si="1"/>
        <v>13</v>
      </c>
      <c r="H24" s="44">
        <f t="shared" ca="1" si="2"/>
        <v>12</v>
      </c>
      <c r="J24">
        <v>22</v>
      </c>
      <c r="K24">
        <v>6</v>
      </c>
      <c r="V24" s="66">
        <v>14</v>
      </c>
      <c r="W24" s="67">
        <f t="shared" ca="1" si="3"/>
        <v>1</v>
      </c>
    </row>
    <row r="25" spans="1:23">
      <c r="E25" s="46">
        <v>22</v>
      </c>
      <c r="F25" s="45">
        <f t="shared" ca="1" si="0"/>
        <v>2</v>
      </c>
      <c r="G25" s="45">
        <f t="shared" ca="1" si="1"/>
        <v>14</v>
      </c>
      <c r="H25" s="44">
        <f t="shared" ca="1" si="2"/>
        <v>12</v>
      </c>
      <c r="J25">
        <v>23</v>
      </c>
      <c r="K25">
        <v>3</v>
      </c>
      <c r="V25" s="66">
        <v>15</v>
      </c>
      <c r="W25" s="67">
        <f t="shared" ca="1" si="3"/>
        <v>0</v>
      </c>
    </row>
    <row r="26" spans="1:23" ht="15" thickBot="1">
      <c r="E26" s="46">
        <v>23</v>
      </c>
      <c r="F26" s="45">
        <f t="shared" ca="1" si="0"/>
        <v>1</v>
      </c>
      <c r="G26" s="45">
        <f t="shared" ca="1" si="1"/>
        <v>13</v>
      </c>
      <c r="H26" s="44">
        <f t="shared" ca="1" si="2"/>
        <v>12</v>
      </c>
      <c r="J26">
        <v>24</v>
      </c>
      <c r="K26">
        <v>3</v>
      </c>
      <c r="V26" s="68" t="s">
        <v>31</v>
      </c>
      <c r="W26" s="67">
        <f t="shared" ca="1" si="3"/>
        <v>0</v>
      </c>
    </row>
    <row r="27" spans="1:23">
      <c r="E27" s="46">
        <v>24</v>
      </c>
      <c r="F27" s="45">
        <f t="shared" ca="1" si="0"/>
        <v>3</v>
      </c>
      <c r="G27" s="45">
        <f t="shared" ca="1" si="1"/>
        <v>15</v>
      </c>
      <c r="H27" s="44">
        <f t="shared" ca="1" si="2"/>
        <v>12</v>
      </c>
      <c r="J27">
        <v>25</v>
      </c>
      <c r="K27">
        <v>3</v>
      </c>
    </row>
    <row r="28" spans="1:23">
      <c r="E28" s="43">
        <v>25</v>
      </c>
      <c r="F28" s="45">
        <f t="shared" ca="1" si="0"/>
        <v>3</v>
      </c>
      <c r="G28" s="45">
        <f t="shared" ca="1" si="1"/>
        <v>15</v>
      </c>
      <c r="H28" s="44">
        <f t="shared" ca="1" si="2"/>
        <v>12</v>
      </c>
      <c r="J28">
        <v>26</v>
      </c>
      <c r="K28">
        <v>4</v>
      </c>
    </row>
    <row r="29" spans="1:23">
      <c r="G29" s="42" t="s">
        <v>93</v>
      </c>
      <c r="H29" s="41">
        <f ca="1">MATCH(12,H4:H28,0)</f>
        <v>6</v>
      </c>
      <c r="J29">
        <v>27</v>
      </c>
      <c r="K29">
        <v>7</v>
      </c>
    </row>
    <row r="30" spans="1:23">
      <c r="J30">
        <v>28</v>
      </c>
      <c r="K30">
        <v>3</v>
      </c>
    </row>
    <row r="31" spans="1:23">
      <c r="J31">
        <v>29</v>
      </c>
      <c r="K31">
        <v>9</v>
      </c>
    </row>
    <row r="32" spans="1:23">
      <c r="J32">
        <v>30</v>
      </c>
      <c r="K32">
        <v>7</v>
      </c>
    </row>
    <row r="33" spans="10:11">
      <c r="J33">
        <v>31</v>
      </c>
      <c r="K33">
        <v>7</v>
      </c>
    </row>
    <row r="34" spans="10:11">
      <c r="J34">
        <v>32</v>
      </c>
      <c r="K34">
        <v>5</v>
      </c>
    </row>
    <row r="35" spans="10:11">
      <c r="J35">
        <v>33</v>
      </c>
      <c r="K35">
        <v>4</v>
      </c>
    </row>
    <row r="36" spans="10:11">
      <c r="J36">
        <v>34</v>
      </c>
      <c r="K36">
        <v>6</v>
      </c>
    </row>
    <row r="37" spans="10:11">
      <c r="J37">
        <v>35</v>
      </c>
      <c r="K37">
        <v>3</v>
      </c>
    </row>
    <row r="38" spans="10:11">
      <c r="J38">
        <v>36</v>
      </c>
      <c r="K38">
        <v>3</v>
      </c>
    </row>
    <row r="39" spans="10:11">
      <c r="J39">
        <v>37</v>
      </c>
      <c r="K39">
        <v>8</v>
      </c>
    </row>
    <row r="40" spans="10:11">
      <c r="J40">
        <v>38</v>
      </c>
      <c r="K40">
        <v>4</v>
      </c>
    </row>
    <row r="41" spans="10:11">
      <c r="J41">
        <v>39</v>
      </c>
      <c r="K41">
        <v>6</v>
      </c>
    </row>
    <row r="42" spans="10:11">
      <c r="J42">
        <v>40</v>
      </c>
      <c r="K42">
        <v>11</v>
      </c>
    </row>
    <row r="43" spans="10:11">
      <c r="J43">
        <v>41</v>
      </c>
      <c r="K43">
        <v>5</v>
      </c>
    </row>
    <row r="44" spans="10:11">
      <c r="J44">
        <v>42</v>
      </c>
      <c r="K44">
        <v>6</v>
      </c>
    </row>
    <row r="45" spans="10:11">
      <c r="J45">
        <v>43</v>
      </c>
      <c r="K45">
        <v>5</v>
      </c>
    </row>
    <row r="46" spans="10:11">
      <c r="J46">
        <v>44</v>
      </c>
      <c r="K46">
        <v>7</v>
      </c>
    </row>
    <row r="47" spans="10:11">
      <c r="J47">
        <v>45</v>
      </c>
      <c r="K47">
        <v>5</v>
      </c>
    </row>
    <row r="48" spans="10:11">
      <c r="J48">
        <v>46</v>
      </c>
      <c r="K48">
        <v>4</v>
      </c>
    </row>
    <row r="49" spans="10:11">
      <c r="J49">
        <v>47</v>
      </c>
      <c r="K49">
        <v>7</v>
      </c>
    </row>
    <row r="50" spans="10:11">
      <c r="J50">
        <v>48</v>
      </c>
      <c r="K50">
        <v>3</v>
      </c>
    </row>
    <row r="51" spans="10:11">
      <c r="J51">
        <v>49</v>
      </c>
      <c r="K51">
        <v>4</v>
      </c>
    </row>
    <row r="52" spans="10:11">
      <c r="J52">
        <v>50</v>
      </c>
      <c r="K52">
        <v>8</v>
      </c>
    </row>
    <row r="53" spans="10:11">
      <c r="J53">
        <v>51</v>
      </c>
      <c r="K53">
        <v>5</v>
      </c>
    </row>
    <row r="54" spans="10:11">
      <c r="J54">
        <v>52</v>
      </c>
      <c r="K54">
        <v>4</v>
      </c>
    </row>
    <row r="55" spans="10:11">
      <c r="J55">
        <v>53</v>
      </c>
      <c r="K55">
        <v>3</v>
      </c>
    </row>
    <row r="56" spans="10:11">
      <c r="J56">
        <v>54</v>
      </c>
      <c r="K56">
        <v>6</v>
      </c>
    </row>
    <row r="57" spans="10:11">
      <c r="J57">
        <v>55</v>
      </c>
      <c r="K57">
        <v>4</v>
      </c>
    </row>
    <row r="58" spans="10:11">
      <c r="J58">
        <v>56</v>
      </c>
      <c r="K58">
        <v>4</v>
      </c>
    </row>
    <row r="59" spans="10:11">
      <c r="J59">
        <v>57</v>
      </c>
      <c r="K59">
        <v>3</v>
      </c>
    </row>
    <row r="60" spans="10:11">
      <c r="J60">
        <v>58</v>
      </c>
      <c r="K60">
        <v>4</v>
      </c>
    </row>
    <row r="61" spans="10:11">
      <c r="J61">
        <v>59</v>
      </c>
      <c r="K61">
        <v>13</v>
      </c>
    </row>
    <row r="62" spans="10:11">
      <c r="J62">
        <v>60</v>
      </c>
      <c r="K62">
        <v>3</v>
      </c>
    </row>
    <row r="63" spans="10:11">
      <c r="J63">
        <v>61</v>
      </c>
      <c r="K63">
        <v>9</v>
      </c>
    </row>
    <row r="64" spans="10:11">
      <c r="J64">
        <v>62</v>
      </c>
      <c r="K64">
        <v>4</v>
      </c>
    </row>
    <row r="65" spans="10:11">
      <c r="J65">
        <v>63</v>
      </c>
      <c r="K65">
        <v>5</v>
      </c>
    </row>
    <row r="66" spans="10:11">
      <c r="J66">
        <v>64</v>
      </c>
      <c r="K66">
        <v>5</v>
      </c>
    </row>
    <row r="67" spans="10:11">
      <c r="J67">
        <v>65</v>
      </c>
      <c r="K67">
        <v>5</v>
      </c>
    </row>
    <row r="68" spans="10:11">
      <c r="J68">
        <v>66</v>
      </c>
      <c r="K68">
        <v>3</v>
      </c>
    </row>
    <row r="69" spans="10:11">
      <c r="J69">
        <v>67</v>
      </c>
      <c r="K69">
        <v>8</v>
      </c>
    </row>
    <row r="70" spans="10:11">
      <c r="J70">
        <v>68</v>
      </c>
      <c r="K70">
        <v>6</v>
      </c>
    </row>
    <row r="71" spans="10:11">
      <c r="J71">
        <v>69</v>
      </c>
      <c r="K71">
        <v>3</v>
      </c>
    </row>
    <row r="72" spans="10:11">
      <c r="J72">
        <v>70</v>
      </c>
      <c r="K72">
        <v>6</v>
      </c>
    </row>
    <row r="73" spans="10:11">
      <c r="J73">
        <v>71</v>
      </c>
      <c r="K73">
        <v>3</v>
      </c>
    </row>
    <row r="74" spans="10:11">
      <c r="J74">
        <v>72</v>
      </c>
      <c r="K74">
        <v>3</v>
      </c>
    </row>
    <row r="75" spans="10:11">
      <c r="J75">
        <v>73</v>
      </c>
      <c r="K75">
        <v>4</v>
      </c>
    </row>
    <row r="76" spans="10:11">
      <c r="J76">
        <v>74</v>
      </c>
      <c r="K76">
        <v>7</v>
      </c>
    </row>
    <row r="77" spans="10:11">
      <c r="J77">
        <v>75</v>
      </c>
      <c r="K77">
        <v>3</v>
      </c>
    </row>
    <row r="78" spans="10:11">
      <c r="J78">
        <v>76</v>
      </c>
      <c r="K78">
        <v>4</v>
      </c>
    </row>
    <row r="79" spans="10:11">
      <c r="J79">
        <v>77</v>
      </c>
      <c r="K79">
        <v>6</v>
      </c>
    </row>
    <row r="80" spans="10:11">
      <c r="J80">
        <v>78</v>
      </c>
      <c r="K80">
        <v>3</v>
      </c>
    </row>
    <row r="81" spans="10:11">
      <c r="J81">
        <v>79</v>
      </c>
      <c r="K81">
        <v>3</v>
      </c>
    </row>
    <row r="82" spans="10:11">
      <c r="J82">
        <v>80</v>
      </c>
      <c r="K82">
        <v>4</v>
      </c>
    </row>
    <row r="83" spans="10:11">
      <c r="J83">
        <v>81</v>
      </c>
      <c r="K83">
        <v>6</v>
      </c>
    </row>
    <row r="84" spans="10:11">
      <c r="J84">
        <v>82</v>
      </c>
      <c r="K84">
        <v>10</v>
      </c>
    </row>
    <row r="85" spans="10:11">
      <c r="J85">
        <v>83</v>
      </c>
      <c r="K85">
        <v>5</v>
      </c>
    </row>
    <row r="86" spans="10:11">
      <c r="J86">
        <v>84</v>
      </c>
      <c r="K86">
        <v>5</v>
      </c>
    </row>
    <row r="87" spans="10:11">
      <c r="J87">
        <v>85</v>
      </c>
      <c r="K87">
        <v>5</v>
      </c>
    </row>
    <row r="88" spans="10:11">
      <c r="J88">
        <v>86</v>
      </c>
      <c r="K88">
        <v>4</v>
      </c>
    </row>
    <row r="89" spans="10:11">
      <c r="J89">
        <v>87</v>
      </c>
      <c r="K89">
        <v>6</v>
      </c>
    </row>
    <row r="90" spans="10:11">
      <c r="J90">
        <v>88</v>
      </c>
      <c r="K90">
        <v>5</v>
      </c>
    </row>
    <row r="91" spans="10:11">
      <c r="J91">
        <v>89</v>
      </c>
      <c r="K91">
        <v>4</v>
      </c>
    </row>
    <row r="92" spans="10:11">
      <c r="J92">
        <v>90</v>
      </c>
      <c r="K92">
        <v>8</v>
      </c>
    </row>
    <row r="93" spans="10:11">
      <c r="J93">
        <v>91</v>
      </c>
      <c r="K93">
        <v>7</v>
      </c>
    </row>
    <row r="94" spans="10:11">
      <c r="J94">
        <v>92</v>
      </c>
      <c r="K94">
        <v>3</v>
      </c>
    </row>
    <row r="95" spans="10:11">
      <c r="J95">
        <v>93</v>
      </c>
      <c r="K95">
        <v>4</v>
      </c>
    </row>
    <row r="96" spans="10:11">
      <c r="J96">
        <v>94</v>
      </c>
      <c r="K96">
        <v>5</v>
      </c>
    </row>
    <row r="97" spans="10:11">
      <c r="J97">
        <v>95</v>
      </c>
      <c r="K97">
        <v>5</v>
      </c>
    </row>
    <row r="98" spans="10:11">
      <c r="J98">
        <v>96</v>
      </c>
      <c r="K98">
        <v>4</v>
      </c>
    </row>
    <row r="99" spans="10:11">
      <c r="J99">
        <v>97</v>
      </c>
      <c r="K99">
        <v>5</v>
      </c>
    </row>
    <row r="100" spans="10:11">
      <c r="J100">
        <v>98</v>
      </c>
      <c r="K100">
        <v>6</v>
      </c>
    </row>
    <row r="101" spans="10:11">
      <c r="J101">
        <v>99</v>
      </c>
      <c r="K101">
        <v>4</v>
      </c>
    </row>
    <row r="102" spans="10:11">
      <c r="J102">
        <v>100</v>
      </c>
      <c r="K102">
        <v>5</v>
      </c>
    </row>
    <row r="103" spans="10:11">
      <c r="J103">
        <v>101</v>
      </c>
      <c r="K103">
        <v>4</v>
      </c>
    </row>
    <row r="104" spans="10:11">
      <c r="J104">
        <v>102</v>
      </c>
      <c r="K104">
        <v>7</v>
      </c>
    </row>
    <row r="105" spans="10:11">
      <c r="J105">
        <v>103</v>
      </c>
      <c r="K105">
        <v>3</v>
      </c>
    </row>
    <row r="106" spans="10:11">
      <c r="J106">
        <v>104</v>
      </c>
      <c r="K106">
        <v>3</v>
      </c>
    </row>
    <row r="107" spans="10:11">
      <c r="J107">
        <v>105</v>
      </c>
      <c r="K107">
        <v>6</v>
      </c>
    </row>
    <row r="108" spans="10:11">
      <c r="J108">
        <v>106</v>
      </c>
      <c r="K108">
        <v>5</v>
      </c>
    </row>
    <row r="109" spans="10:11">
      <c r="J109">
        <v>107</v>
      </c>
      <c r="K109">
        <v>4</v>
      </c>
    </row>
    <row r="110" spans="10:11">
      <c r="J110">
        <v>108</v>
      </c>
      <c r="K110">
        <v>4</v>
      </c>
    </row>
    <row r="111" spans="10:11">
      <c r="J111">
        <v>109</v>
      </c>
      <c r="K111">
        <v>4</v>
      </c>
    </row>
    <row r="112" spans="10:11">
      <c r="J112">
        <v>110</v>
      </c>
      <c r="K112">
        <v>3</v>
      </c>
    </row>
    <row r="113" spans="10:11">
      <c r="J113">
        <v>111</v>
      </c>
      <c r="K113">
        <v>4</v>
      </c>
    </row>
    <row r="114" spans="10:11">
      <c r="J114">
        <v>112</v>
      </c>
      <c r="K114">
        <v>4</v>
      </c>
    </row>
    <row r="115" spans="10:11">
      <c r="J115">
        <v>113</v>
      </c>
      <c r="K115">
        <v>4</v>
      </c>
    </row>
    <row r="116" spans="10:11">
      <c r="J116">
        <v>114</v>
      </c>
      <c r="K116">
        <v>5</v>
      </c>
    </row>
    <row r="117" spans="10:11">
      <c r="J117">
        <v>115</v>
      </c>
      <c r="K117">
        <v>4</v>
      </c>
    </row>
    <row r="118" spans="10:11">
      <c r="J118">
        <v>116</v>
      </c>
      <c r="K118">
        <v>6</v>
      </c>
    </row>
    <row r="119" spans="10:11">
      <c r="J119">
        <v>117</v>
      </c>
      <c r="K119">
        <v>3</v>
      </c>
    </row>
    <row r="120" spans="10:11">
      <c r="J120">
        <v>118</v>
      </c>
      <c r="K120">
        <v>7</v>
      </c>
    </row>
    <row r="121" spans="10:11">
      <c r="J121">
        <v>119</v>
      </c>
      <c r="K121">
        <v>6</v>
      </c>
    </row>
    <row r="122" spans="10:11">
      <c r="J122">
        <v>120</v>
      </c>
      <c r="K122">
        <v>6</v>
      </c>
    </row>
    <row r="123" spans="10:11">
      <c r="J123">
        <v>121</v>
      </c>
      <c r="K123">
        <v>6</v>
      </c>
    </row>
    <row r="124" spans="10:11">
      <c r="J124">
        <v>122</v>
      </c>
      <c r="K124">
        <v>5</v>
      </c>
    </row>
    <row r="125" spans="10:11">
      <c r="J125">
        <v>123</v>
      </c>
      <c r="K125">
        <v>4</v>
      </c>
    </row>
    <row r="126" spans="10:11">
      <c r="J126">
        <v>124</v>
      </c>
      <c r="K126">
        <v>4</v>
      </c>
    </row>
    <row r="127" spans="10:11">
      <c r="J127">
        <v>125</v>
      </c>
      <c r="K127">
        <v>4</v>
      </c>
    </row>
    <row r="128" spans="10:11">
      <c r="J128">
        <v>126</v>
      </c>
      <c r="K128">
        <v>6</v>
      </c>
    </row>
    <row r="129" spans="10:11">
      <c r="J129">
        <v>127</v>
      </c>
      <c r="K129">
        <v>3</v>
      </c>
    </row>
    <row r="130" spans="10:11">
      <c r="J130">
        <v>128</v>
      </c>
      <c r="K130">
        <v>3</v>
      </c>
    </row>
    <row r="131" spans="10:11">
      <c r="J131">
        <v>129</v>
      </c>
      <c r="K131">
        <v>3</v>
      </c>
    </row>
    <row r="132" spans="10:11">
      <c r="J132">
        <v>130</v>
      </c>
      <c r="K132">
        <v>3</v>
      </c>
    </row>
    <row r="133" spans="10:11">
      <c r="J133">
        <v>131</v>
      </c>
      <c r="K133">
        <v>8</v>
      </c>
    </row>
    <row r="134" spans="10:11">
      <c r="J134">
        <v>132</v>
      </c>
      <c r="K134">
        <v>5</v>
      </c>
    </row>
    <row r="135" spans="10:11">
      <c r="J135">
        <v>133</v>
      </c>
      <c r="K135">
        <v>4</v>
      </c>
    </row>
    <row r="136" spans="10:11">
      <c r="J136">
        <v>134</v>
      </c>
      <c r="K136">
        <v>3</v>
      </c>
    </row>
    <row r="137" spans="10:11">
      <c r="J137">
        <v>135</v>
      </c>
      <c r="K137">
        <v>3</v>
      </c>
    </row>
    <row r="138" spans="10:11">
      <c r="J138">
        <v>136</v>
      </c>
      <c r="K138">
        <v>8</v>
      </c>
    </row>
    <row r="139" spans="10:11">
      <c r="J139">
        <v>137</v>
      </c>
      <c r="K139">
        <v>3</v>
      </c>
    </row>
    <row r="140" spans="10:11">
      <c r="J140">
        <v>138</v>
      </c>
      <c r="K140">
        <v>8</v>
      </c>
    </row>
    <row r="141" spans="10:11">
      <c r="J141">
        <v>139</v>
      </c>
      <c r="K141">
        <v>6</v>
      </c>
    </row>
    <row r="142" spans="10:11">
      <c r="J142">
        <v>140</v>
      </c>
      <c r="K142">
        <v>3</v>
      </c>
    </row>
    <row r="143" spans="10:11">
      <c r="J143">
        <v>141</v>
      </c>
      <c r="K143">
        <v>7</v>
      </c>
    </row>
    <row r="144" spans="10:11">
      <c r="J144">
        <v>142</v>
      </c>
      <c r="K144">
        <v>8</v>
      </c>
    </row>
    <row r="145" spans="10:11">
      <c r="J145">
        <v>143</v>
      </c>
      <c r="K145">
        <v>4</v>
      </c>
    </row>
    <row r="146" spans="10:11">
      <c r="J146">
        <v>144</v>
      </c>
      <c r="K146">
        <v>3</v>
      </c>
    </row>
    <row r="147" spans="10:11">
      <c r="J147">
        <v>145</v>
      </c>
      <c r="K147">
        <v>4</v>
      </c>
    </row>
    <row r="148" spans="10:11">
      <c r="J148">
        <v>146</v>
      </c>
      <c r="K148">
        <v>4</v>
      </c>
    </row>
    <row r="149" spans="10:11">
      <c r="J149">
        <v>147</v>
      </c>
      <c r="K149">
        <v>12</v>
      </c>
    </row>
    <row r="150" spans="10:11">
      <c r="J150">
        <v>148</v>
      </c>
      <c r="K150">
        <v>5</v>
      </c>
    </row>
    <row r="151" spans="10:11">
      <c r="J151">
        <v>149</v>
      </c>
      <c r="K151">
        <v>3</v>
      </c>
    </row>
    <row r="152" spans="10:11">
      <c r="J152">
        <v>150</v>
      </c>
      <c r="K152">
        <v>4</v>
      </c>
    </row>
    <row r="153" spans="10:11">
      <c r="J153">
        <v>151</v>
      </c>
      <c r="K153">
        <v>4</v>
      </c>
    </row>
    <row r="154" spans="10:11">
      <c r="J154">
        <v>152</v>
      </c>
      <c r="K154">
        <v>4</v>
      </c>
    </row>
    <row r="155" spans="10:11">
      <c r="J155">
        <v>153</v>
      </c>
      <c r="K155">
        <v>3</v>
      </c>
    </row>
    <row r="156" spans="10:11">
      <c r="J156">
        <v>154</v>
      </c>
      <c r="K156">
        <v>9</v>
      </c>
    </row>
    <row r="157" spans="10:11">
      <c r="J157">
        <v>155</v>
      </c>
      <c r="K157">
        <v>3</v>
      </c>
    </row>
    <row r="158" spans="10:11">
      <c r="J158">
        <v>156</v>
      </c>
      <c r="K158">
        <v>6</v>
      </c>
    </row>
    <row r="159" spans="10:11">
      <c r="J159">
        <v>157</v>
      </c>
      <c r="K159">
        <v>3</v>
      </c>
    </row>
    <row r="160" spans="10:11">
      <c r="J160">
        <v>158</v>
      </c>
      <c r="K160">
        <v>5</v>
      </c>
    </row>
    <row r="161" spans="10:11">
      <c r="J161">
        <v>159</v>
      </c>
      <c r="K161">
        <v>7</v>
      </c>
    </row>
    <row r="162" spans="10:11">
      <c r="J162">
        <v>160</v>
      </c>
      <c r="K162">
        <v>3</v>
      </c>
    </row>
    <row r="163" spans="10:11">
      <c r="J163">
        <v>161</v>
      </c>
      <c r="K163">
        <v>5</v>
      </c>
    </row>
    <row r="164" spans="10:11">
      <c r="J164">
        <v>162</v>
      </c>
      <c r="K164">
        <v>5</v>
      </c>
    </row>
    <row r="165" spans="10:11">
      <c r="J165">
        <v>163</v>
      </c>
      <c r="K165">
        <v>3</v>
      </c>
    </row>
    <row r="166" spans="10:11">
      <c r="J166">
        <v>164</v>
      </c>
      <c r="K166">
        <v>8</v>
      </c>
    </row>
    <row r="167" spans="10:11">
      <c r="J167">
        <v>165</v>
      </c>
      <c r="K167">
        <v>3</v>
      </c>
    </row>
    <row r="168" spans="10:11">
      <c r="J168">
        <v>166</v>
      </c>
      <c r="K168">
        <v>6</v>
      </c>
    </row>
    <row r="169" spans="10:11">
      <c r="J169">
        <v>167</v>
      </c>
      <c r="K169">
        <v>5</v>
      </c>
    </row>
    <row r="170" spans="10:11">
      <c r="J170">
        <v>168</v>
      </c>
      <c r="K170">
        <v>3</v>
      </c>
    </row>
    <row r="171" spans="10:11">
      <c r="J171">
        <v>169</v>
      </c>
      <c r="K171">
        <v>5</v>
      </c>
    </row>
    <row r="172" spans="10:11">
      <c r="J172">
        <v>170</v>
      </c>
      <c r="K172">
        <v>3</v>
      </c>
    </row>
    <row r="173" spans="10:11">
      <c r="J173">
        <v>171</v>
      </c>
      <c r="K173">
        <v>6</v>
      </c>
    </row>
    <row r="174" spans="10:11">
      <c r="J174">
        <v>172</v>
      </c>
      <c r="K174">
        <v>4</v>
      </c>
    </row>
    <row r="175" spans="10:11">
      <c r="J175">
        <v>173</v>
      </c>
      <c r="K175">
        <v>6</v>
      </c>
    </row>
    <row r="176" spans="10:11">
      <c r="J176">
        <v>174</v>
      </c>
      <c r="K176">
        <v>7</v>
      </c>
    </row>
    <row r="177" spans="10:11">
      <c r="J177">
        <v>175</v>
      </c>
      <c r="K177">
        <v>3</v>
      </c>
    </row>
    <row r="178" spans="10:11">
      <c r="J178">
        <v>176</v>
      </c>
      <c r="K178">
        <v>8</v>
      </c>
    </row>
    <row r="179" spans="10:11">
      <c r="J179">
        <v>177</v>
      </c>
      <c r="K179">
        <v>4</v>
      </c>
    </row>
    <row r="180" spans="10:11">
      <c r="J180">
        <v>178</v>
      </c>
      <c r="K180">
        <v>3</v>
      </c>
    </row>
    <row r="181" spans="10:11">
      <c r="J181">
        <v>179</v>
      </c>
      <c r="K181">
        <v>3</v>
      </c>
    </row>
    <row r="182" spans="10:11">
      <c r="J182">
        <v>180</v>
      </c>
      <c r="K182">
        <v>3</v>
      </c>
    </row>
    <row r="183" spans="10:11">
      <c r="J183">
        <v>181</v>
      </c>
      <c r="K183">
        <v>4</v>
      </c>
    </row>
    <row r="184" spans="10:11">
      <c r="J184">
        <v>182</v>
      </c>
      <c r="K184">
        <v>3</v>
      </c>
    </row>
    <row r="185" spans="10:11">
      <c r="J185">
        <v>183</v>
      </c>
      <c r="K185">
        <v>3</v>
      </c>
    </row>
    <row r="186" spans="10:11">
      <c r="J186">
        <v>184</v>
      </c>
      <c r="K186">
        <v>19</v>
      </c>
    </row>
    <row r="187" spans="10:11">
      <c r="J187">
        <v>185</v>
      </c>
      <c r="K187">
        <v>5</v>
      </c>
    </row>
    <row r="188" spans="10:11">
      <c r="J188">
        <v>186</v>
      </c>
      <c r="K188">
        <v>10</v>
      </c>
    </row>
    <row r="189" spans="10:11">
      <c r="J189">
        <v>187</v>
      </c>
      <c r="K189">
        <v>8</v>
      </c>
    </row>
    <row r="190" spans="10:11">
      <c r="J190">
        <v>188</v>
      </c>
      <c r="K190">
        <v>4</v>
      </c>
    </row>
    <row r="191" spans="10:11">
      <c r="J191">
        <v>189</v>
      </c>
      <c r="K191">
        <v>5</v>
      </c>
    </row>
    <row r="192" spans="10:11">
      <c r="J192">
        <v>190</v>
      </c>
      <c r="K192">
        <v>7</v>
      </c>
    </row>
    <row r="193" spans="10:11">
      <c r="J193">
        <v>191</v>
      </c>
      <c r="K193">
        <v>8</v>
      </c>
    </row>
    <row r="194" spans="10:11">
      <c r="J194">
        <v>192</v>
      </c>
      <c r="K194">
        <v>10</v>
      </c>
    </row>
    <row r="195" spans="10:11">
      <c r="J195">
        <v>193</v>
      </c>
      <c r="K195">
        <v>4</v>
      </c>
    </row>
    <row r="196" spans="10:11">
      <c r="J196">
        <v>194</v>
      </c>
      <c r="K196">
        <v>3</v>
      </c>
    </row>
    <row r="197" spans="10:11">
      <c r="J197">
        <v>195</v>
      </c>
      <c r="K197">
        <v>4</v>
      </c>
    </row>
    <row r="198" spans="10:11">
      <c r="J198">
        <v>196</v>
      </c>
      <c r="K198">
        <v>4</v>
      </c>
    </row>
    <row r="199" spans="10:11">
      <c r="J199">
        <v>197</v>
      </c>
      <c r="K199">
        <v>4</v>
      </c>
    </row>
    <row r="200" spans="10:11">
      <c r="J200">
        <v>198</v>
      </c>
      <c r="K200">
        <v>5</v>
      </c>
    </row>
    <row r="201" spans="10:11">
      <c r="J201">
        <v>199</v>
      </c>
      <c r="K201">
        <v>7</v>
      </c>
    </row>
    <row r="202" spans="10:11">
      <c r="J202">
        <v>200</v>
      </c>
      <c r="K202">
        <v>3</v>
      </c>
    </row>
    <row r="203" spans="10:11">
      <c r="J203">
        <v>201</v>
      </c>
      <c r="K203">
        <v>5</v>
      </c>
    </row>
    <row r="204" spans="10:11">
      <c r="J204">
        <v>202</v>
      </c>
      <c r="K204">
        <v>9</v>
      </c>
    </row>
    <row r="205" spans="10:11">
      <c r="J205">
        <v>203</v>
      </c>
      <c r="K205">
        <v>3</v>
      </c>
    </row>
    <row r="206" spans="10:11">
      <c r="J206">
        <v>204</v>
      </c>
      <c r="K206">
        <v>3</v>
      </c>
    </row>
    <row r="207" spans="10:11">
      <c r="J207">
        <v>205</v>
      </c>
      <c r="K207">
        <v>8</v>
      </c>
    </row>
    <row r="208" spans="10:11">
      <c r="J208">
        <v>206</v>
      </c>
      <c r="K208">
        <v>4</v>
      </c>
    </row>
    <row r="209" spans="10:11">
      <c r="J209">
        <v>207</v>
      </c>
      <c r="K209">
        <v>3</v>
      </c>
    </row>
    <row r="210" spans="10:11">
      <c r="J210">
        <v>208</v>
      </c>
      <c r="K210">
        <v>3</v>
      </c>
    </row>
    <row r="211" spans="10:11">
      <c r="J211">
        <v>209</v>
      </c>
      <c r="K211">
        <v>3</v>
      </c>
    </row>
    <row r="212" spans="10:11">
      <c r="J212">
        <v>210</v>
      </c>
      <c r="K212">
        <v>8</v>
      </c>
    </row>
    <row r="213" spans="10:11">
      <c r="J213">
        <v>211</v>
      </c>
      <c r="K213">
        <v>5</v>
      </c>
    </row>
    <row r="214" spans="10:11">
      <c r="J214">
        <v>212</v>
      </c>
      <c r="K214">
        <v>3</v>
      </c>
    </row>
    <row r="215" spans="10:11">
      <c r="J215">
        <v>213</v>
      </c>
      <c r="K215">
        <v>5</v>
      </c>
    </row>
    <row r="216" spans="10:11">
      <c r="J216">
        <v>214</v>
      </c>
      <c r="K216">
        <v>6</v>
      </c>
    </row>
    <row r="217" spans="10:11">
      <c r="J217">
        <v>215</v>
      </c>
      <c r="K217">
        <v>4</v>
      </c>
    </row>
    <row r="218" spans="10:11">
      <c r="J218">
        <v>216</v>
      </c>
      <c r="K218">
        <v>6</v>
      </c>
    </row>
    <row r="219" spans="10:11">
      <c r="J219">
        <v>217</v>
      </c>
      <c r="K219">
        <v>3</v>
      </c>
    </row>
    <row r="220" spans="10:11">
      <c r="J220">
        <v>218</v>
      </c>
      <c r="K220">
        <v>6</v>
      </c>
    </row>
    <row r="221" spans="10:11">
      <c r="J221">
        <v>219</v>
      </c>
      <c r="K221">
        <v>7</v>
      </c>
    </row>
    <row r="222" spans="10:11">
      <c r="J222">
        <v>220</v>
      </c>
      <c r="K222">
        <v>4</v>
      </c>
    </row>
    <row r="223" spans="10:11">
      <c r="J223">
        <v>221</v>
      </c>
      <c r="K223">
        <v>5</v>
      </c>
    </row>
    <row r="224" spans="10:11">
      <c r="J224">
        <v>222</v>
      </c>
      <c r="K224">
        <v>8</v>
      </c>
    </row>
    <row r="225" spans="10:11">
      <c r="J225">
        <v>223</v>
      </c>
      <c r="K225">
        <v>4</v>
      </c>
    </row>
    <row r="226" spans="10:11">
      <c r="J226">
        <v>224</v>
      </c>
      <c r="K226">
        <v>3</v>
      </c>
    </row>
    <row r="227" spans="10:11">
      <c r="J227">
        <v>225</v>
      </c>
      <c r="K227">
        <v>7</v>
      </c>
    </row>
    <row r="228" spans="10:11">
      <c r="J228">
        <v>226</v>
      </c>
      <c r="K228">
        <v>3</v>
      </c>
    </row>
    <row r="229" spans="10:11">
      <c r="J229">
        <v>227</v>
      </c>
      <c r="K229">
        <v>3</v>
      </c>
    </row>
    <row r="230" spans="10:11">
      <c r="J230">
        <v>228</v>
      </c>
      <c r="K230">
        <v>4</v>
      </c>
    </row>
    <row r="231" spans="10:11">
      <c r="J231">
        <v>229</v>
      </c>
      <c r="K231">
        <v>5</v>
      </c>
    </row>
    <row r="232" spans="10:11">
      <c r="J232">
        <v>230</v>
      </c>
      <c r="K232">
        <v>4</v>
      </c>
    </row>
    <row r="233" spans="10:11">
      <c r="J233">
        <v>231</v>
      </c>
      <c r="K233">
        <v>3</v>
      </c>
    </row>
    <row r="234" spans="10:11">
      <c r="J234">
        <v>232</v>
      </c>
      <c r="K234">
        <v>3</v>
      </c>
    </row>
    <row r="235" spans="10:11">
      <c r="J235">
        <v>233</v>
      </c>
      <c r="K235">
        <v>3</v>
      </c>
    </row>
    <row r="236" spans="10:11">
      <c r="J236">
        <v>234</v>
      </c>
      <c r="K236">
        <v>4</v>
      </c>
    </row>
    <row r="237" spans="10:11">
      <c r="J237">
        <v>235</v>
      </c>
      <c r="K237">
        <v>3</v>
      </c>
    </row>
    <row r="238" spans="10:11">
      <c r="J238">
        <v>236</v>
      </c>
      <c r="K238">
        <v>4</v>
      </c>
    </row>
    <row r="239" spans="10:11">
      <c r="J239">
        <v>237</v>
      </c>
      <c r="K239">
        <v>7</v>
      </c>
    </row>
    <row r="240" spans="10:11">
      <c r="J240">
        <v>238</v>
      </c>
      <c r="K240">
        <v>3</v>
      </c>
    </row>
    <row r="241" spans="10:11">
      <c r="J241">
        <v>239</v>
      </c>
      <c r="K241">
        <v>5</v>
      </c>
    </row>
    <row r="242" spans="10:11">
      <c r="J242">
        <v>240</v>
      </c>
      <c r="K242">
        <v>3</v>
      </c>
    </row>
    <row r="243" spans="10:11">
      <c r="J243">
        <v>241</v>
      </c>
      <c r="K243">
        <v>8</v>
      </c>
    </row>
    <row r="244" spans="10:11">
      <c r="J244">
        <v>242</v>
      </c>
      <c r="K244">
        <v>11</v>
      </c>
    </row>
    <row r="245" spans="10:11">
      <c r="J245">
        <v>243</v>
      </c>
      <c r="K245">
        <v>3</v>
      </c>
    </row>
    <row r="246" spans="10:11">
      <c r="J246">
        <v>244</v>
      </c>
      <c r="K246">
        <v>5</v>
      </c>
    </row>
    <row r="247" spans="10:11">
      <c r="J247">
        <v>245</v>
      </c>
      <c r="K247">
        <v>8</v>
      </c>
    </row>
    <row r="248" spans="10:11">
      <c r="J248">
        <v>246</v>
      </c>
      <c r="K248">
        <v>4</v>
      </c>
    </row>
    <row r="249" spans="10:11">
      <c r="J249">
        <v>247</v>
      </c>
      <c r="K249">
        <v>3</v>
      </c>
    </row>
    <row r="250" spans="10:11">
      <c r="J250">
        <v>248</v>
      </c>
      <c r="K250">
        <v>4</v>
      </c>
    </row>
    <row r="251" spans="10:11">
      <c r="J251">
        <v>249</v>
      </c>
      <c r="K251">
        <v>4</v>
      </c>
    </row>
    <row r="252" spans="10:11">
      <c r="J252">
        <v>250</v>
      </c>
      <c r="K252">
        <v>6</v>
      </c>
    </row>
    <row r="253" spans="10:11">
      <c r="J253">
        <v>251</v>
      </c>
      <c r="K253">
        <v>3</v>
      </c>
    </row>
    <row r="254" spans="10:11">
      <c r="J254">
        <v>252</v>
      </c>
      <c r="K254">
        <v>6</v>
      </c>
    </row>
    <row r="255" spans="10:11">
      <c r="J255">
        <v>253</v>
      </c>
      <c r="K255">
        <v>3</v>
      </c>
    </row>
    <row r="256" spans="10:11">
      <c r="J256">
        <v>254</v>
      </c>
      <c r="K256">
        <v>3</v>
      </c>
    </row>
    <row r="257" spans="10:11">
      <c r="J257">
        <v>255</v>
      </c>
      <c r="K257">
        <v>6</v>
      </c>
    </row>
    <row r="258" spans="10:11">
      <c r="J258">
        <v>256</v>
      </c>
      <c r="K258">
        <v>7</v>
      </c>
    </row>
    <row r="259" spans="10:11">
      <c r="J259">
        <v>257</v>
      </c>
      <c r="K259">
        <v>3</v>
      </c>
    </row>
    <row r="260" spans="10:11">
      <c r="J260">
        <v>258</v>
      </c>
      <c r="K260">
        <v>5</v>
      </c>
    </row>
    <row r="261" spans="10:11">
      <c r="J261">
        <v>259</v>
      </c>
      <c r="K261">
        <v>5</v>
      </c>
    </row>
    <row r="262" spans="10:11">
      <c r="J262">
        <v>260</v>
      </c>
      <c r="K262">
        <v>5</v>
      </c>
    </row>
    <row r="263" spans="10:11">
      <c r="J263">
        <v>261</v>
      </c>
      <c r="K263">
        <v>5</v>
      </c>
    </row>
    <row r="264" spans="10:11">
      <c r="J264">
        <v>262</v>
      </c>
      <c r="K264">
        <v>3</v>
      </c>
    </row>
    <row r="265" spans="10:11">
      <c r="J265">
        <v>263</v>
      </c>
      <c r="K265">
        <v>8</v>
      </c>
    </row>
    <row r="266" spans="10:11">
      <c r="J266">
        <v>264</v>
      </c>
      <c r="K266">
        <v>4</v>
      </c>
    </row>
    <row r="267" spans="10:11">
      <c r="J267">
        <v>265</v>
      </c>
      <c r="K267">
        <v>9</v>
      </c>
    </row>
    <row r="268" spans="10:11">
      <c r="J268">
        <v>266</v>
      </c>
      <c r="K268">
        <v>5</v>
      </c>
    </row>
    <row r="269" spans="10:11">
      <c r="J269">
        <v>267</v>
      </c>
      <c r="K269">
        <v>3</v>
      </c>
    </row>
    <row r="270" spans="10:11">
      <c r="J270">
        <v>268</v>
      </c>
      <c r="K270">
        <v>4</v>
      </c>
    </row>
    <row r="271" spans="10:11">
      <c r="J271">
        <v>269</v>
      </c>
      <c r="K271">
        <v>4</v>
      </c>
    </row>
    <row r="272" spans="10:11">
      <c r="J272">
        <v>270</v>
      </c>
      <c r="K272">
        <v>4</v>
      </c>
    </row>
    <row r="273" spans="10:11">
      <c r="J273">
        <v>271</v>
      </c>
      <c r="K273">
        <v>7</v>
      </c>
    </row>
    <row r="274" spans="10:11">
      <c r="J274">
        <v>272</v>
      </c>
      <c r="K274">
        <v>3</v>
      </c>
    </row>
    <row r="275" spans="10:11">
      <c r="J275">
        <v>273</v>
      </c>
      <c r="K275">
        <v>6</v>
      </c>
    </row>
    <row r="276" spans="10:11">
      <c r="J276">
        <v>274</v>
      </c>
      <c r="K276">
        <v>4</v>
      </c>
    </row>
    <row r="277" spans="10:11">
      <c r="J277">
        <v>275</v>
      </c>
      <c r="K277">
        <v>3</v>
      </c>
    </row>
    <row r="278" spans="10:11">
      <c r="J278">
        <v>276</v>
      </c>
      <c r="K278">
        <v>7</v>
      </c>
    </row>
    <row r="279" spans="10:11">
      <c r="J279">
        <v>277</v>
      </c>
      <c r="K279">
        <v>5</v>
      </c>
    </row>
    <row r="280" spans="10:11">
      <c r="J280">
        <v>278</v>
      </c>
      <c r="K280">
        <v>6</v>
      </c>
    </row>
    <row r="281" spans="10:11">
      <c r="J281">
        <v>279</v>
      </c>
      <c r="K281">
        <v>7</v>
      </c>
    </row>
    <row r="282" spans="10:11">
      <c r="J282">
        <v>280</v>
      </c>
      <c r="K282">
        <v>4</v>
      </c>
    </row>
    <row r="283" spans="10:11">
      <c r="J283">
        <v>281</v>
      </c>
      <c r="K283">
        <v>14</v>
      </c>
    </row>
    <row r="284" spans="10:11">
      <c r="J284">
        <v>282</v>
      </c>
      <c r="K284">
        <v>3</v>
      </c>
    </row>
    <row r="285" spans="10:11">
      <c r="J285">
        <v>283</v>
      </c>
      <c r="K285">
        <v>6</v>
      </c>
    </row>
    <row r="286" spans="10:11">
      <c r="J286">
        <v>284</v>
      </c>
      <c r="K286">
        <v>4</v>
      </c>
    </row>
    <row r="287" spans="10:11">
      <c r="J287">
        <v>285</v>
      </c>
      <c r="K287">
        <v>3</v>
      </c>
    </row>
    <row r="288" spans="10:11">
      <c r="J288">
        <v>286</v>
      </c>
      <c r="K288">
        <v>9</v>
      </c>
    </row>
    <row r="289" spans="10:11">
      <c r="J289">
        <v>287</v>
      </c>
      <c r="K289">
        <v>7</v>
      </c>
    </row>
    <row r="290" spans="10:11">
      <c r="J290">
        <v>288</v>
      </c>
      <c r="K290">
        <v>7</v>
      </c>
    </row>
    <row r="291" spans="10:11">
      <c r="J291">
        <v>289</v>
      </c>
      <c r="K291">
        <v>5</v>
      </c>
    </row>
    <row r="292" spans="10:11">
      <c r="J292">
        <v>290</v>
      </c>
      <c r="K292">
        <v>3</v>
      </c>
    </row>
    <row r="293" spans="10:11">
      <c r="J293">
        <v>291</v>
      </c>
      <c r="K293">
        <v>7</v>
      </c>
    </row>
    <row r="294" spans="10:11">
      <c r="J294">
        <v>292</v>
      </c>
      <c r="K294">
        <v>7</v>
      </c>
    </row>
    <row r="295" spans="10:11">
      <c r="J295">
        <v>293</v>
      </c>
      <c r="K295">
        <v>4</v>
      </c>
    </row>
    <row r="296" spans="10:11">
      <c r="J296">
        <v>294</v>
      </c>
      <c r="K296">
        <v>4</v>
      </c>
    </row>
    <row r="297" spans="10:11">
      <c r="J297">
        <v>295</v>
      </c>
      <c r="K297">
        <v>4</v>
      </c>
    </row>
    <row r="298" spans="10:11">
      <c r="J298">
        <v>296</v>
      </c>
      <c r="K298">
        <v>6</v>
      </c>
    </row>
    <row r="299" spans="10:11">
      <c r="J299">
        <v>297</v>
      </c>
      <c r="K299">
        <v>4</v>
      </c>
    </row>
    <row r="300" spans="10:11">
      <c r="J300">
        <v>298</v>
      </c>
      <c r="K300">
        <v>4</v>
      </c>
    </row>
    <row r="301" spans="10:11">
      <c r="J301">
        <v>299</v>
      </c>
      <c r="K301">
        <v>3</v>
      </c>
    </row>
    <row r="302" spans="10:11">
      <c r="J302">
        <v>300</v>
      </c>
      <c r="K302">
        <v>3</v>
      </c>
    </row>
    <row r="303" spans="10:11">
      <c r="J303">
        <v>301</v>
      </c>
      <c r="K303">
        <v>3</v>
      </c>
    </row>
    <row r="304" spans="10:11">
      <c r="J304">
        <v>302</v>
      </c>
      <c r="K304">
        <v>3</v>
      </c>
    </row>
    <row r="305" spans="10:11">
      <c r="J305">
        <v>303</v>
      </c>
      <c r="K305">
        <v>5</v>
      </c>
    </row>
    <row r="306" spans="10:11">
      <c r="J306">
        <v>304</v>
      </c>
      <c r="K306">
        <v>8</v>
      </c>
    </row>
    <row r="307" spans="10:11">
      <c r="J307">
        <v>305</v>
      </c>
      <c r="K307">
        <v>7</v>
      </c>
    </row>
    <row r="308" spans="10:11">
      <c r="J308">
        <v>306</v>
      </c>
      <c r="K308">
        <v>4</v>
      </c>
    </row>
    <row r="309" spans="10:11">
      <c r="J309">
        <v>307</v>
      </c>
      <c r="K309">
        <v>9</v>
      </c>
    </row>
    <row r="310" spans="10:11">
      <c r="J310">
        <v>308</v>
      </c>
      <c r="K310">
        <v>6</v>
      </c>
    </row>
    <row r="311" spans="10:11">
      <c r="J311">
        <v>309</v>
      </c>
      <c r="K311">
        <v>4</v>
      </c>
    </row>
    <row r="312" spans="10:11">
      <c r="J312">
        <v>310</v>
      </c>
      <c r="K312">
        <v>4</v>
      </c>
    </row>
    <row r="313" spans="10:11">
      <c r="J313">
        <v>311</v>
      </c>
      <c r="K313">
        <v>3</v>
      </c>
    </row>
    <row r="314" spans="10:11">
      <c r="J314">
        <v>312</v>
      </c>
      <c r="K314">
        <v>7</v>
      </c>
    </row>
    <row r="315" spans="10:11">
      <c r="J315">
        <v>313</v>
      </c>
      <c r="K315">
        <v>3</v>
      </c>
    </row>
    <row r="316" spans="10:11">
      <c r="J316">
        <v>314</v>
      </c>
      <c r="K316">
        <v>5</v>
      </c>
    </row>
    <row r="317" spans="10:11">
      <c r="J317">
        <v>315</v>
      </c>
      <c r="K317">
        <v>4</v>
      </c>
    </row>
    <row r="318" spans="10:11">
      <c r="J318">
        <v>316</v>
      </c>
      <c r="K318">
        <v>4</v>
      </c>
    </row>
    <row r="319" spans="10:11">
      <c r="J319">
        <v>317</v>
      </c>
      <c r="K319">
        <v>4</v>
      </c>
    </row>
    <row r="320" spans="10:11">
      <c r="J320">
        <v>318</v>
      </c>
      <c r="K320">
        <v>4</v>
      </c>
    </row>
    <row r="321" spans="10:11">
      <c r="J321">
        <v>319</v>
      </c>
      <c r="K321">
        <v>5</v>
      </c>
    </row>
    <row r="322" spans="10:11">
      <c r="J322">
        <v>320</v>
      </c>
      <c r="K322">
        <v>4</v>
      </c>
    </row>
    <row r="323" spans="10:11">
      <c r="J323">
        <v>321</v>
      </c>
      <c r="K323">
        <v>11</v>
      </c>
    </row>
    <row r="324" spans="10:11">
      <c r="J324">
        <v>322</v>
      </c>
      <c r="K324">
        <v>11</v>
      </c>
    </row>
    <row r="325" spans="10:11">
      <c r="J325">
        <v>323</v>
      </c>
      <c r="K325">
        <v>6</v>
      </c>
    </row>
    <row r="326" spans="10:11">
      <c r="J326">
        <v>324</v>
      </c>
      <c r="K326">
        <v>8</v>
      </c>
    </row>
    <row r="327" spans="10:11">
      <c r="J327">
        <v>325</v>
      </c>
      <c r="K327">
        <v>4</v>
      </c>
    </row>
    <row r="328" spans="10:11">
      <c r="J328">
        <v>326</v>
      </c>
      <c r="K328">
        <v>3</v>
      </c>
    </row>
    <row r="329" spans="10:11">
      <c r="J329">
        <v>327</v>
      </c>
      <c r="K329">
        <v>8</v>
      </c>
    </row>
    <row r="330" spans="10:11">
      <c r="J330">
        <v>328</v>
      </c>
      <c r="K330">
        <v>5</v>
      </c>
    </row>
    <row r="331" spans="10:11">
      <c r="J331">
        <v>329</v>
      </c>
      <c r="K331">
        <v>5</v>
      </c>
    </row>
    <row r="332" spans="10:11">
      <c r="J332">
        <v>330</v>
      </c>
      <c r="K332">
        <v>3</v>
      </c>
    </row>
    <row r="333" spans="10:11">
      <c r="J333">
        <v>331</v>
      </c>
      <c r="K333">
        <v>4</v>
      </c>
    </row>
    <row r="334" spans="10:11">
      <c r="J334">
        <v>332</v>
      </c>
      <c r="K334">
        <v>3</v>
      </c>
    </row>
    <row r="335" spans="10:11">
      <c r="J335">
        <v>333</v>
      </c>
      <c r="K335">
        <v>3</v>
      </c>
    </row>
    <row r="336" spans="10:11">
      <c r="J336">
        <v>334</v>
      </c>
      <c r="K336">
        <v>3</v>
      </c>
    </row>
    <row r="337" spans="10:11">
      <c r="J337">
        <v>335</v>
      </c>
      <c r="K337">
        <v>6</v>
      </c>
    </row>
    <row r="338" spans="10:11">
      <c r="J338">
        <v>336</v>
      </c>
      <c r="K338">
        <v>5</v>
      </c>
    </row>
    <row r="339" spans="10:11">
      <c r="J339">
        <v>337</v>
      </c>
      <c r="K339">
        <v>6</v>
      </c>
    </row>
    <row r="340" spans="10:11">
      <c r="J340">
        <v>338</v>
      </c>
      <c r="K340">
        <v>5</v>
      </c>
    </row>
    <row r="341" spans="10:11">
      <c r="J341">
        <v>339</v>
      </c>
      <c r="K341">
        <v>3</v>
      </c>
    </row>
    <row r="342" spans="10:11">
      <c r="J342">
        <v>340</v>
      </c>
      <c r="K342">
        <v>9</v>
      </c>
    </row>
    <row r="343" spans="10:11">
      <c r="J343">
        <v>341</v>
      </c>
      <c r="K343">
        <v>5</v>
      </c>
    </row>
    <row r="344" spans="10:11">
      <c r="J344">
        <v>342</v>
      </c>
      <c r="K344">
        <v>4</v>
      </c>
    </row>
    <row r="345" spans="10:11">
      <c r="J345">
        <v>343</v>
      </c>
      <c r="K345">
        <v>11</v>
      </c>
    </row>
    <row r="346" spans="10:11">
      <c r="J346">
        <v>344</v>
      </c>
      <c r="K346">
        <v>6</v>
      </c>
    </row>
    <row r="347" spans="10:11">
      <c r="J347">
        <v>345</v>
      </c>
      <c r="K347">
        <v>4</v>
      </c>
    </row>
    <row r="348" spans="10:11">
      <c r="J348">
        <v>346</v>
      </c>
      <c r="K348">
        <v>3</v>
      </c>
    </row>
    <row r="349" spans="10:11">
      <c r="J349">
        <v>347</v>
      </c>
      <c r="K349">
        <v>13</v>
      </c>
    </row>
    <row r="350" spans="10:11">
      <c r="J350">
        <v>348</v>
      </c>
      <c r="K350">
        <v>5</v>
      </c>
    </row>
    <row r="351" spans="10:11">
      <c r="J351">
        <v>349</v>
      </c>
      <c r="K351">
        <v>4</v>
      </c>
    </row>
    <row r="352" spans="10:11">
      <c r="J352">
        <v>350</v>
      </c>
      <c r="K352">
        <v>6</v>
      </c>
    </row>
    <row r="353" spans="10:11">
      <c r="J353">
        <v>351</v>
      </c>
      <c r="K353">
        <v>3</v>
      </c>
    </row>
    <row r="354" spans="10:11">
      <c r="J354">
        <v>352</v>
      </c>
      <c r="K354">
        <v>6</v>
      </c>
    </row>
    <row r="355" spans="10:11">
      <c r="J355">
        <v>353</v>
      </c>
      <c r="K355">
        <v>3</v>
      </c>
    </row>
    <row r="356" spans="10:11">
      <c r="J356">
        <v>354</v>
      </c>
      <c r="K356">
        <v>4</v>
      </c>
    </row>
    <row r="357" spans="10:11">
      <c r="J357">
        <v>355</v>
      </c>
      <c r="K357">
        <v>5</v>
      </c>
    </row>
    <row r="358" spans="10:11">
      <c r="J358">
        <v>356</v>
      </c>
      <c r="K358">
        <v>6</v>
      </c>
    </row>
    <row r="359" spans="10:11">
      <c r="J359">
        <v>357</v>
      </c>
      <c r="K359">
        <v>4</v>
      </c>
    </row>
    <row r="360" spans="10:11">
      <c r="J360">
        <v>358</v>
      </c>
      <c r="K360">
        <v>5</v>
      </c>
    </row>
    <row r="361" spans="10:11">
      <c r="J361">
        <v>359</v>
      </c>
      <c r="K361">
        <v>7</v>
      </c>
    </row>
    <row r="362" spans="10:11">
      <c r="J362">
        <v>360</v>
      </c>
      <c r="K362">
        <v>5</v>
      </c>
    </row>
    <row r="363" spans="10:11">
      <c r="J363">
        <v>361</v>
      </c>
      <c r="K363">
        <v>5</v>
      </c>
    </row>
    <row r="364" spans="10:11">
      <c r="J364">
        <v>362</v>
      </c>
      <c r="K364">
        <v>4</v>
      </c>
    </row>
    <row r="365" spans="10:11">
      <c r="J365">
        <v>363</v>
      </c>
      <c r="K365">
        <v>3</v>
      </c>
    </row>
    <row r="366" spans="10:11">
      <c r="J366">
        <v>364</v>
      </c>
      <c r="K366">
        <v>3</v>
      </c>
    </row>
    <row r="367" spans="10:11">
      <c r="J367">
        <v>365</v>
      </c>
      <c r="K367">
        <v>5</v>
      </c>
    </row>
    <row r="368" spans="10:11">
      <c r="J368">
        <v>366</v>
      </c>
      <c r="K368">
        <v>6</v>
      </c>
    </row>
    <row r="369" spans="10:11">
      <c r="J369">
        <v>367</v>
      </c>
      <c r="K369">
        <v>5</v>
      </c>
    </row>
    <row r="370" spans="10:11">
      <c r="J370">
        <v>368</v>
      </c>
      <c r="K370">
        <v>6</v>
      </c>
    </row>
    <row r="371" spans="10:11">
      <c r="J371">
        <v>369</v>
      </c>
      <c r="K371">
        <v>6</v>
      </c>
    </row>
    <row r="372" spans="10:11">
      <c r="J372">
        <v>370</v>
      </c>
      <c r="K372">
        <v>6</v>
      </c>
    </row>
    <row r="373" spans="10:11">
      <c r="J373">
        <v>371</v>
      </c>
      <c r="K373">
        <v>3</v>
      </c>
    </row>
    <row r="374" spans="10:11">
      <c r="J374">
        <v>372</v>
      </c>
      <c r="K374">
        <v>4</v>
      </c>
    </row>
    <row r="375" spans="10:11">
      <c r="J375">
        <v>373</v>
      </c>
      <c r="K375">
        <v>6</v>
      </c>
    </row>
    <row r="376" spans="10:11">
      <c r="J376">
        <v>374</v>
      </c>
      <c r="K376">
        <v>3</v>
      </c>
    </row>
    <row r="377" spans="10:11">
      <c r="J377">
        <v>375</v>
      </c>
      <c r="K377">
        <v>4</v>
      </c>
    </row>
    <row r="378" spans="10:11">
      <c r="J378">
        <v>376</v>
      </c>
      <c r="K378">
        <v>7</v>
      </c>
    </row>
    <row r="379" spans="10:11">
      <c r="J379">
        <v>377</v>
      </c>
      <c r="K379">
        <v>9</v>
      </c>
    </row>
    <row r="380" spans="10:11">
      <c r="J380">
        <v>378</v>
      </c>
      <c r="K380">
        <v>9</v>
      </c>
    </row>
    <row r="381" spans="10:11">
      <c r="J381">
        <v>379</v>
      </c>
      <c r="K381">
        <v>4</v>
      </c>
    </row>
    <row r="382" spans="10:11">
      <c r="J382">
        <v>380</v>
      </c>
      <c r="K382">
        <v>9</v>
      </c>
    </row>
    <row r="383" spans="10:11">
      <c r="J383">
        <v>381</v>
      </c>
      <c r="K383">
        <v>4</v>
      </c>
    </row>
    <row r="384" spans="10:11">
      <c r="J384">
        <v>382</v>
      </c>
      <c r="K384">
        <v>6</v>
      </c>
    </row>
    <row r="385" spans="10:11">
      <c r="J385">
        <v>383</v>
      </c>
      <c r="K385">
        <v>3</v>
      </c>
    </row>
    <row r="386" spans="10:11">
      <c r="J386">
        <v>384</v>
      </c>
      <c r="K386">
        <v>3</v>
      </c>
    </row>
    <row r="387" spans="10:11">
      <c r="J387">
        <v>385</v>
      </c>
      <c r="K387">
        <v>4</v>
      </c>
    </row>
    <row r="388" spans="10:11">
      <c r="J388">
        <v>386</v>
      </c>
      <c r="K388">
        <v>5</v>
      </c>
    </row>
    <row r="389" spans="10:11">
      <c r="J389">
        <v>387</v>
      </c>
      <c r="K389">
        <v>10</v>
      </c>
    </row>
    <row r="390" spans="10:11">
      <c r="J390">
        <v>388</v>
      </c>
      <c r="K390">
        <v>5</v>
      </c>
    </row>
    <row r="391" spans="10:11">
      <c r="J391">
        <v>389</v>
      </c>
      <c r="K391">
        <v>3</v>
      </c>
    </row>
    <row r="392" spans="10:11">
      <c r="J392">
        <v>390</v>
      </c>
      <c r="K392">
        <v>4</v>
      </c>
    </row>
    <row r="393" spans="10:11">
      <c r="J393">
        <v>391</v>
      </c>
      <c r="K393">
        <v>11</v>
      </c>
    </row>
    <row r="394" spans="10:11">
      <c r="J394">
        <v>392</v>
      </c>
      <c r="K394">
        <v>6</v>
      </c>
    </row>
    <row r="395" spans="10:11">
      <c r="J395">
        <v>393</v>
      </c>
      <c r="K395">
        <v>5</v>
      </c>
    </row>
    <row r="396" spans="10:11">
      <c r="J396">
        <v>394</v>
      </c>
      <c r="K396">
        <v>5</v>
      </c>
    </row>
    <row r="397" spans="10:11">
      <c r="J397">
        <v>395</v>
      </c>
      <c r="K397">
        <v>6</v>
      </c>
    </row>
    <row r="398" spans="10:11">
      <c r="J398">
        <v>396</v>
      </c>
      <c r="K398">
        <v>4</v>
      </c>
    </row>
    <row r="399" spans="10:11">
      <c r="J399">
        <v>397</v>
      </c>
      <c r="K399">
        <v>4</v>
      </c>
    </row>
    <row r="400" spans="10:11">
      <c r="J400">
        <v>398</v>
      </c>
      <c r="K400">
        <v>5</v>
      </c>
    </row>
    <row r="401" spans="10:11">
      <c r="J401">
        <v>399</v>
      </c>
      <c r="K401">
        <v>7</v>
      </c>
    </row>
    <row r="402" spans="10:11">
      <c r="J402">
        <v>400</v>
      </c>
      <c r="K402">
        <v>6</v>
      </c>
    </row>
    <row r="403" spans="10:11">
      <c r="J403">
        <v>401</v>
      </c>
      <c r="K403">
        <v>5</v>
      </c>
    </row>
    <row r="404" spans="10:11">
      <c r="J404">
        <v>402</v>
      </c>
      <c r="K404">
        <v>5</v>
      </c>
    </row>
    <row r="405" spans="10:11">
      <c r="J405">
        <v>403</v>
      </c>
      <c r="K405">
        <v>10</v>
      </c>
    </row>
    <row r="406" spans="10:11">
      <c r="J406">
        <v>404</v>
      </c>
      <c r="K406">
        <v>5</v>
      </c>
    </row>
    <row r="407" spans="10:11">
      <c r="J407">
        <v>405</v>
      </c>
      <c r="K407">
        <v>4</v>
      </c>
    </row>
    <row r="408" spans="10:11">
      <c r="J408">
        <v>406</v>
      </c>
      <c r="K408">
        <v>5</v>
      </c>
    </row>
    <row r="409" spans="10:11">
      <c r="J409">
        <v>407</v>
      </c>
      <c r="K409">
        <v>3</v>
      </c>
    </row>
    <row r="410" spans="10:11">
      <c r="J410">
        <v>408</v>
      </c>
      <c r="K410">
        <v>3</v>
      </c>
    </row>
    <row r="411" spans="10:11">
      <c r="J411">
        <v>409</v>
      </c>
      <c r="K411">
        <v>4</v>
      </c>
    </row>
    <row r="412" spans="10:11">
      <c r="J412">
        <v>410</v>
      </c>
      <c r="K412">
        <v>4</v>
      </c>
    </row>
    <row r="413" spans="10:11">
      <c r="J413">
        <v>411</v>
      </c>
      <c r="K413">
        <v>3</v>
      </c>
    </row>
    <row r="414" spans="10:11">
      <c r="J414">
        <v>412</v>
      </c>
      <c r="K414">
        <v>5</v>
      </c>
    </row>
    <row r="415" spans="10:11">
      <c r="J415">
        <v>413</v>
      </c>
      <c r="K415">
        <v>4</v>
      </c>
    </row>
    <row r="416" spans="10:11">
      <c r="J416">
        <v>414</v>
      </c>
      <c r="K416">
        <v>5</v>
      </c>
    </row>
    <row r="417" spans="10:11">
      <c r="J417">
        <v>415</v>
      </c>
      <c r="K417">
        <v>3</v>
      </c>
    </row>
    <row r="418" spans="10:11">
      <c r="J418">
        <v>416</v>
      </c>
      <c r="K418">
        <v>4</v>
      </c>
    </row>
    <row r="419" spans="10:11">
      <c r="J419">
        <v>417</v>
      </c>
      <c r="K419">
        <v>3</v>
      </c>
    </row>
    <row r="420" spans="10:11">
      <c r="J420">
        <v>418</v>
      </c>
      <c r="K420">
        <v>5</v>
      </c>
    </row>
    <row r="421" spans="10:11">
      <c r="J421">
        <v>419</v>
      </c>
      <c r="K421">
        <v>5</v>
      </c>
    </row>
    <row r="422" spans="10:11">
      <c r="J422">
        <v>420</v>
      </c>
      <c r="K422">
        <v>4</v>
      </c>
    </row>
    <row r="423" spans="10:11">
      <c r="J423">
        <v>421</v>
      </c>
      <c r="K423">
        <v>5</v>
      </c>
    </row>
    <row r="424" spans="10:11">
      <c r="J424">
        <v>422</v>
      </c>
      <c r="K424">
        <v>5</v>
      </c>
    </row>
    <row r="425" spans="10:11">
      <c r="J425">
        <v>423</v>
      </c>
      <c r="K425">
        <v>7</v>
      </c>
    </row>
    <row r="426" spans="10:11">
      <c r="J426">
        <v>424</v>
      </c>
      <c r="K426">
        <v>6</v>
      </c>
    </row>
    <row r="427" spans="10:11">
      <c r="J427">
        <v>425</v>
      </c>
      <c r="K427">
        <v>6</v>
      </c>
    </row>
    <row r="428" spans="10:11">
      <c r="J428">
        <v>426</v>
      </c>
      <c r="K428">
        <v>7</v>
      </c>
    </row>
    <row r="429" spans="10:11">
      <c r="J429">
        <v>427</v>
      </c>
      <c r="K429">
        <v>3</v>
      </c>
    </row>
    <row r="430" spans="10:11">
      <c r="J430">
        <v>428</v>
      </c>
      <c r="K430">
        <v>4</v>
      </c>
    </row>
    <row r="431" spans="10:11">
      <c r="J431">
        <v>429</v>
      </c>
      <c r="K431">
        <v>3</v>
      </c>
    </row>
    <row r="432" spans="10:11">
      <c r="J432">
        <v>430</v>
      </c>
      <c r="K432">
        <v>4</v>
      </c>
    </row>
    <row r="433" spans="10:11">
      <c r="J433">
        <v>431</v>
      </c>
      <c r="K433">
        <v>3</v>
      </c>
    </row>
    <row r="434" spans="10:11">
      <c r="J434">
        <v>432</v>
      </c>
      <c r="K434">
        <v>4</v>
      </c>
    </row>
    <row r="435" spans="10:11">
      <c r="J435">
        <v>433</v>
      </c>
      <c r="K435">
        <v>4</v>
      </c>
    </row>
    <row r="436" spans="10:11">
      <c r="J436">
        <v>434</v>
      </c>
      <c r="K436">
        <v>3</v>
      </c>
    </row>
    <row r="437" spans="10:11">
      <c r="J437">
        <v>435</v>
      </c>
      <c r="K437">
        <v>7</v>
      </c>
    </row>
    <row r="438" spans="10:11">
      <c r="J438">
        <v>436</v>
      </c>
      <c r="K438">
        <v>5</v>
      </c>
    </row>
    <row r="439" spans="10:11">
      <c r="J439">
        <v>437</v>
      </c>
      <c r="K439">
        <v>7</v>
      </c>
    </row>
    <row r="440" spans="10:11">
      <c r="J440">
        <v>438</v>
      </c>
      <c r="K440">
        <v>4</v>
      </c>
    </row>
    <row r="441" spans="10:11">
      <c r="J441">
        <v>439</v>
      </c>
      <c r="K441">
        <v>3</v>
      </c>
    </row>
    <row r="442" spans="10:11">
      <c r="J442">
        <v>440</v>
      </c>
      <c r="K442">
        <v>3</v>
      </c>
    </row>
    <row r="443" spans="10:11">
      <c r="J443">
        <v>441</v>
      </c>
      <c r="K443">
        <v>8</v>
      </c>
    </row>
    <row r="444" spans="10:11">
      <c r="J444">
        <v>442</v>
      </c>
      <c r="K444">
        <v>3</v>
      </c>
    </row>
    <row r="445" spans="10:11">
      <c r="J445">
        <v>443</v>
      </c>
      <c r="K445">
        <v>6</v>
      </c>
    </row>
    <row r="446" spans="10:11">
      <c r="J446">
        <v>444</v>
      </c>
      <c r="K446">
        <v>3</v>
      </c>
    </row>
    <row r="447" spans="10:11">
      <c r="J447">
        <v>445</v>
      </c>
      <c r="K447">
        <v>7</v>
      </c>
    </row>
    <row r="448" spans="10:11">
      <c r="J448">
        <v>446</v>
      </c>
      <c r="K448">
        <v>4</v>
      </c>
    </row>
    <row r="449" spans="10:11">
      <c r="J449">
        <v>447</v>
      </c>
      <c r="K449">
        <v>13</v>
      </c>
    </row>
    <row r="450" spans="10:11">
      <c r="J450">
        <v>448</v>
      </c>
      <c r="K450">
        <v>3</v>
      </c>
    </row>
    <row r="451" spans="10:11">
      <c r="J451">
        <v>449</v>
      </c>
      <c r="K451">
        <v>5</v>
      </c>
    </row>
    <row r="452" spans="10:11">
      <c r="J452">
        <v>450</v>
      </c>
      <c r="K452">
        <v>5</v>
      </c>
    </row>
    <row r="453" spans="10:11">
      <c r="J453">
        <v>451</v>
      </c>
      <c r="K453">
        <v>10</v>
      </c>
    </row>
    <row r="454" spans="10:11">
      <c r="J454">
        <v>452</v>
      </c>
      <c r="K454">
        <v>4</v>
      </c>
    </row>
    <row r="455" spans="10:11">
      <c r="J455">
        <v>453</v>
      </c>
      <c r="K455">
        <v>3</v>
      </c>
    </row>
    <row r="456" spans="10:11">
      <c r="J456">
        <v>454</v>
      </c>
      <c r="K456">
        <v>7</v>
      </c>
    </row>
    <row r="457" spans="10:11">
      <c r="J457">
        <v>455</v>
      </c>
      <c r="K457">
        <v>7</v>
      </c>
    </row>
    <row r="458" spans="10:11">
      <c r="J458">
        <v>456</v>
      </c>
      <c r="K458">
        <v>4</v>
      </c>
    </row>
    <row r="459" spans="10:11">
      <c r="J459">
        <v>457</v>
      </c>
      <c r="K459">
        <v>4</v>
      </c>
    </row>
    <row r="460" spans="10:11">
      <c r="J460">
        <v>458</v>
      </c>
      <c r="K460">
        <v>6</v>
      </c>
    </row>
    <row r="461" spans="10:11">
      <c r="J461">
        <v>459</v>
      </c>
      <c r="K461">
        <v>6</v>
      </c>
    </row>
    <row r="462" spans="10:11">
      <c r="J462">
        <v>460</v>
      </c>
      <c r="K462">
        <v>4</v>
      </c>
    </row>
    <row r="463" spans="10:11">
      <c r="J463">
        <v>461</v>
      </c>
      <c r="K463">
        <v>9</v>
      </c>
    </row>
    <row r="464" spans="10:11">
      <c r="J464">
        <v>462</v>
      </c>
      <c r="K464">
        <v>3</v>
      </c>
    </row>
    <row r="465" spans="10:11">
      <c r="J465">
        <v>463</v>
      </c>
      <c r="K465">
        <v>5</v>
      </c>
    </row>
    <row r="466" spans="10:11">
      <c r="J466">
        <v>464</v>
      </c>
      <c r="K466">
        <v>3</v>
      </c>
    </row>
    <row r="467" spans="10:11">
      <c r="J467">
        <v>465</v>
      </c>
      <c r="K467">
        <v>4</v>
      </c>
    </row>
    <row r="468" spans="10:11">
      <c r="J468">
        <v>466</v>
      </c>
      <c r="K468">
        <v>10</v>
      </c>
    </row>
    <row r="469" spans="10:11">
      <c r="J469">
        <v>467</v>
      </c>
      <c r="K469">
        <v>6</v>
      </c>
    </row>
    <row r="470" spans="10:11">
      <c r="J470">
        <v>468</v>
      </c>
      <c r="K470">
        <v>3</v>
      </c>
    </row>
    <row r="471" spans="10:11">
      <c r="J471">
        <v>469</v>
      </c>
      <c r="K471">
        <v>5</v>
      </c>
    </row>
    <row r="472" spans="10:11">
      <c r="J472">
        <v>470</v>
      </c>
      <c r="K472">
        <v>5</v>
      </c>
    </row>
    <row r="473" spans="10:11">
      <c r="J473">
        <v>471</v>
      </c>
      <c r="K473">
        <v>7</v>
      </c>
    </row>
    <row r="474" spans="10:11">
      <c r="J474">
        <v>472</v>
      </c>
      <c r="K474">
        <v>3</v>
      </c>
    </row>
    <row r="475" spans="10:11">
      <c r="J475">
        <v>473</v>
      </c>
      <c r="K475">
        <v>3</v>
      </c>
    </row>
    <row r="476" spans="10:11">
      <c r="J476">
        <v>474</v>
      </c>
      <c r="K476">
        <v>5</v>
      </c>
    </row>
    <row r="477" spans="10:11">
      <c r="J477">
        <v>475</v>
      </c>
      <c r="K477">
        <v>3</v>
      </c>
    </row>
    <row r="478" spans="10:11">
      <c r="J478">
        <v>476</v>
      </c>
      <c r="K478">
        <v>5</v>
      </c>
    </row>
    <row r="479" spans="10:11">
      <c r="J479">
        <v>477</v>
      </c>
      <c r="K479">
        <v>4</v>
      </c>
    </row>
    <row r="480" spans="10:11">
      <c r="J480">
        <v>478</v>
      </c>
      <c r="K480">
        <v>4</v>
      </c>
    </row>
    <row r="481" spans="10:11">
      <c r="J481">
        <v>479</v>
      </c>
      <c r="K481">
        <v>3</v>
      </c>
    </row>
    <row r="482" spans="10:11">
      <c r="J482">
        <v>480</v>
      </c>
      <c r="K482">
        <v>5</v>
      </c>
    </row>
    <row r="483" spans="10:11">
      <c r="J483">
        <v>481</v>
      </c>
      <c r="K483">
        <v>6</v>
      </c>
    </row>
    <row r="484" spans="10:11">
      <c r="J484">
        <v>482</v>
      </c>
      <c r="K484">
        <v>5</v>
      </c>
    </row>
    <row r="485" spans="10:11">
      <c r="J485">
        <v>483</v>
      </c>
      <c r="K485">
        <v>9</v>
      </c>
    </row>
    <row r="486" spans="10:11">
      <c r="J486">
        <v>484</v>
      </c>
      <c r="K486">
        <v>6</v>
      </c>
    </row>
    <row r="487" spans="10:11">
      <c r="J487">
        <v>485</v>
      </c>
      <c r="K487">
        <v>5</v>
      </c>
    </row>
    <row r="488" spans="10:11">
      <c r="J488">
        <v>486</v>
      </c>
      <c r="K488">
        <v>4</v>
      </c>
    </row>
    <row r="489" spans="10:11">
      <c r="J489">
        <v>487</v>
      </c>
      <c r="K489">
        <v>7</v>
      </c>
    </row>
    <row r="490" spans="10:11">
      <c r="J490">
        <v>488</v>
      </c>
      <c r="K490">
        <v>3</v>
      </c>
    </row>
    <row r="491" spans="10:11">
      <c r="J491">
        <v>489</v>
      </c>
      <c r="K491">
        <v>5</v>
      </c>
    </row>
    <row r="492" spans="10:11">
      <c r="J492">
        <v>490</v>
      </c>
      <c r="K492">
        <v>4</v>
      </c>
    </row>
    <row r="493" spans="10:11">
      <c r="J493">
        <v>491</v>
      </c>
      <c r="K493">
        <v>4</v>
      </c>
    </row>
    <row r="494" spans="10:11">
      <c r="J494">
        <v>492</v>
      </c>
      <c r="K494">
        <v>3</v>
      </c>
    </row>
    <row r="495" spans="10:11">
      <c r="J495">
        <v>493</v>
      </c>
      <c r="K495">
        <v>4</v>
      </c>
    </row>
    <row r="496" spans="10:11">
      <c r="J496">
        <v>494</v>
      </c>
      <c r="K496">
        <v>3</v>
      </c>
    </row>
    <row r="497" spans="10:11">
      <c r="J497">
        <v>495</v>
      </c>
      <c r="K497">
        <v>4</v>
      </c>
    </row>
    <row r="498" spans="10:11">
      <c r="J498">
        <v>496</v>
      </c>
      <c r="K498">
        <v>3</v>
      </c>
    </row>
    <row r="499" spans="10:11">
      <c r="J499">
        <v>497</v>
      </c>
      <c r="K499">
        <v>4</v>
      </c>
    </row>
    <row r="500" spans="10:11">
      <c r="J500">
        <v>498</v>
      </c>
      <c r="K500">
        <v>5</v>
      </c>
    </row>
    <row r="501" spans="10:11">
      <c r="J501">
        <v>499</v>
      </c>
      <c r="K501">
        <v>4</v>
      </c>
    </row>
    <row r="502" spans="10:11">
      <c r="J502">
        <v>500</v>
      </c>
      <c r="K502">
        <v>4</v>
      </c>
    </row>
  </sheetData>
  <sortState xmlns:xlrd2="http://schemas.microsoft.com/office/spreadsheetml/2017/richdata2" ref="V13:V25">
    <sortCondition ref="V13"/>
  </sortState>
  <mergeCells count="3">
    <mergeCell ref="A2:B2"/>
    <mergeCell ref="A1:C1"/>
    <mergeCell ref="A8:B8"/>
  </mergeCells>
  <conditionalFormatting sqref="E3:E28">
    <cfRule type="expression" dxfId="0" priority="1">
      <formula>H3=12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CF5AD6D8DCD440A6B8A117BF8AF6A2" ma:contentTypeVersion="19" ma:contentTypeDescription="Create a new document." ma:contentTypeScope="" ma:versionID="fe33cc48d2c41d6e8d3a5189c5bed1ef">
  <xsd:schema xmlns:xsd="http://www.w3.org/2001/XMLSchema" xmlns:xs="http://www.w3.org/2001/XMLSchema" xmlns:p="http://schemas.microsoft.com/office/2006/metadata/properties" xmlns:ns1="http://schemas.microsoft.com/sharepoint/v3" xmlns:ns3="7a6e37b5-1edd-440d-8fb5-458a524f50c1" xmlns:ns4="3d6dd6d0-93c8-45ce-b910-d93d26537f89" targetNamespace="http://schemas.microsoft.com/office/2006/metadata/properties" ma:root="true" ma:fieldsID="babe40048319d7be5a6c80724fce2971" ns1:_="" ns3:_="" ns4:_="">
    <xsd:import namespace="http://schemas.microsoft.com/sharepoint/v3"/>
    <xsd:import namespace="7a6e37b5-1edd-440d-8fb5-458a524f50c1"/>
    <xsd:import namespace="3d6dd6d0-93c8-45ce-b910-d93d26537f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igrationWizId" minOccurs="0"/>
                <xsd:element ref="ns3:MigrationWizIdPermissions" minOccurs="0"/>
                <xsd:element ref="ns3:MigrationWizIdPermissionLevels" minOccurs="0"/>
                <xsd:element ref="ns3:MigrationWizIdDocumentLibraryPermissions" minOccurs="0"/>
                <xsd:element ref="ns3:MigrationWizIdSecurityGroups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e37b5-1edd-440d-8fb5-458a524f50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igrationWizId" ma:index="17" nillable="true" ma:displayName="MigrationWizId" ma:internalName="MigrationWizId">
      <xsd:simpleType>
        <xsd:restriction base="dms:Text"/>
      </xsd:simpleType>
    </xsd:element>
    <xsd:element name="MigrationWizIdPermissions" ma:index="18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19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0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1" nillable="true" ma:displayName="MigrationWizIdSecurityGroups" ma:internalName="MigrationWizIdSecurityGroup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dd6d0-93c8-45ce-b910-d93d26537f89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Levels xmlns="7a6e37b5-1edd-440d-8fb5-458a524f50c1" xsi:nil="true"/>
    <_ip_UnifiedCompliancePolicyUIAction xmlns="http://schemas.microsoft.com/sharepoint/v3" xsi:nil="true"/>
    <MigrationWizId xmlns="7a6e37b5-1edd-440d-8fb5-458a524f50c1" xsi:nil="true"/>
    <MigrationWizIdPermissions xmlns="7a6e37b5-1edd-440d-8fb5-458a524f50c1" xsi:nil="true"/>
    <MigrationWizIdSecurityGroups xmlns="7a6e37b5-1edd-440d-8fb5-458a524f50c1" xsi:nil="true"/>
    <_ip_UnifiedCompliancePolicyProperties xmlns="http://schemas.microsoft.com/sharepoint/v3" xsi:nil="true"/>
    <MigrationWizIdDocumentLibraryPermissions xmlns="7a6e37b5-1edd-440d-8fb5-458a524f50c1" xsi:nil="true"/>
  </documentManagement>
</p:properties>
</file>

<file path=customXml/itemProps1.xml><?xml version="1.0" encoding="utf-8"?>
<ds:datastoreItem xmlns:ds="http://schemas.openxmlformats.org/officeDocument/2006/customXml" ds:itemID="{5561C80A-3B70-4031-B2AF-FDB530C8FB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6e37b5-1edd-440d-8fb5-458a524f50c1"/>
    <ds:schemaRef ds:uri="3d6dd6d0-93c8-45ce-b910-d93d26537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7A78DA-54AA-4325-8D08-B36A85117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16024-9AD6-4E54-B794-2BBE16FF239F}">
  <ds:schemaRefs>
    <ds:schemaRef ds:uri="7a6e37b5-1edd-440d-8fb5-458a524f50c1"/>
    <ds:schemaRef ds:uri="http://schemas.microsoft.com/sharepoint/v3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3d6dd6d0-93c8-45ce-b910-d93d26537f8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Triangular distribution formula</vt:lpstr>
      <vt:lpstr>Sheet1</vt:lpstr>
      <vt:lpstr>Waring Solar Systems</vt:lpstr>
      <vt:lpstr>Simple Stock Simulation</vt:lpstr>
      <vt:lpstr>Playlist selector</vt:lpstr>
      <vt:lpstr>Chutes and Ladders</vt:lpstr>
      <vt:lpstr>'Waring Solar Systems'!maximum</vt:lpstr>
      <vt:lpstr>Maximum</vt:lpstr>
      <vt:lpstr>'Waring Solar Systems'!minimum</vt:lpstr>
      <vt:lpstr>Minimum</vt:lpstr>
      <vt:lpstr>'Waring Solar Systems'!mostlikely</vt:lpstr>
      <vt:lpstr>MostLikely</vt:lpstr>
      <vt:lpstr>RandNum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Platt</dc:creator>
  <cp:lastModifiedBy>George</cp:lastModifiedBy>
  <dcterms:created xsi:type="dcterms:W3CDTF">2020-10-23T16:52:28Z</dcterms:created>
  <dcterms:modified xsi:type="dcterms:W3CDTF">2022-05-14T19:51:45Z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0x01010024CF5AD6D8DCD440A6B8A117BF8AF6A2</vt:lpwstr>
  </property>
</Properties>
</file>